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Draft\"/>
    </mc:Choice>
  </mc:AlternateContent>
  <xr:revisionPtr revIDLastSave="0" documentId="13_ncr:1_{E26A2775-B053-42C4-B20B-1C2DBEFB762B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69" r:id="rId1"/>
    <sheet name="Table 12.1" sheetId="180" r:id="rId2"/>
    <sheet name="Table 12.2" sheetId="181" r:id="rId3"/>
    <sheet name="Table 12.3" sheetId="182" r:id="rId4"/>
    <sheet name="Table 12.4" sheetId="183" r:id="rId5"/>
    <sheet name="Table 12.5" sheetId="184" r:id="rId6"/>
    <sheet name="Table 12.6" sheetId="185" r:id="rId7"/>
    <sheet name="Table 12.7" sheetId="186" r:id="rId8"/>
    <sheet name="Table 12.8" sheetId="187" r:id="rId9"/>
    <sheet name="Table 12.9" sheetId="188" r:id="rId10"/>
    <sheet name="Table 12.10" sheetId="189" r:id="rId11"/>
    <sheet name="Table 12.11" sheetId="190" r:id="rId12"/>
    <sheet name="Table 12.12" sheetId="191" r:id="rId13"/>
    <sheet name="Table 12.13" sheetId="192" r:id="rId14"/>
    <sheet name="Table 12.14" sheetId="193" r:id="rId15"/>
    <sheet name="Table 12.15" sheetId="194" r:id="rId16"/>
    <sheet name="Table 12.16" sheetId="195" r:id="rId17"/>
    <sheet name="Table 12.17" sheetId="196" r:id="rId18"/>
    <sheet name="Table 12.18" sheetId="197" r:id="rId19"/>
    <sheet name="Table 12.19" sheetId="198" r:id="rId20"/>
    <sheet name="Table 12.20" sheetId="199" r:id="rId21"/>
    <sheet name="Table 12.21" sheetId="200" r:id="rId22"/>
    <sheet name="Table 12.22" sheetId="201" r:id="rId23"/>
    <sheet name="Table 12.23" sheetId="202" r:id="rId24"/>
    <sheet name="Table 12.24" sheetId="203" r:id="rId25"/>
    <sheet name="Table 12.25" sheetId="204" r:id="rId26"/>
    <sheet name="Table 12.26" sheetId="205" r:id="rId27"/>
    <sheet name="Table 12.27" sheetId="206" r:id="rId28"/>
    <sheet name="Table 12.28" sheetId="207" r:id="rId29"/>
    <sheet name="Table 12.29" sheetId="208" r:id="rId30"/>
    <sheet name="State data for spotlight" sheetId="179" state="hidden" r:id="rId31"/>
  </sheets>
  <definedNames>
    <definedName name="_AMO_UniqueIdentifier" hidden="1">"'2995e12c-7f92-4103-a2d1-a1d598d57c6f'"</definedName>
    <definedName name="_xlnm.Print_Area" localSheetId="1">'Table 12.1'!$A$1:$P$99</definedName>
    <definedName name="_xlnm.Print_Area" localSheetId="10">'Table 12.10'!$A$1:$P$99</definedName>
    <definedName name="_xlnm.Print_Area" localSheetId="11">'Table 12.11'!$A$1:$P$99</definedName>
    <definedName name="_xlnm.Print_Area" localSheetId="12">'Table 12.12'!$A$1:$P$99</definedName>
    <definedName name="_xlnm.Print_Area" localSheetId="13">'Table 12.13'!$A$1:$P$99</definedName>
    <definedName name="_xlnm.Print_Area" localSheetId="14">'Table 12.14'!$A$1:$P$99</definedName>
    <definedName name="_xlnm.Print_Area" localSheetId="15">'Table 12.15'!$A$1:$P$99</definedName>
    <definedName name="_xlnm.Print_Area" localSheetId="16">'Table 12.16'!$A$1:$P$99</definedName>
    <definedName name="_xlnm.Print_Area" localSheetId="17">'Table 12.17'!$A$1:$P$99</definedName>
    <definedName name="_xlnm.Print_Area" localSheetId="18">'Table 12.18'!$A$1:$P$99</definedName>
    <definedName name="_xlnm.Print_Area" localSheetId="19">'Table 12.19'!$A$1:$P$99</definedName>
    <definedName name="_xlnm.Print_Area" localSheetId="2">'Table 12.2'!$A$1:$P$99</definedName>
    <definedName name="_xlnm.Print_Area" localSheetId="20">'Table 12.20'!$A$1:$P$99</definedName>
    <definedName name="_xlnm.Print_Area" localSheetId="21">'Table 12.21'!$A$1:$P$99</definedName>
    <definedName name="_xlnm.Print_Area" localSheetId="22">'Table 12.22'!$A$1:$P$99</definedName>
    <definedName name="_xlnm.Print_Area" localSheetId="23">'Table 12.23'!$A$1:$P$99</definedName>
    <definedName name="_xlnm.Print_Area" localSheetId="24">'Table 12.24'!$A$1:$P$99</definedName>
    <definedName name="_xlnm.Print_Area" localSheetId="25">'Table 12.25'!$A$1:$P$99</definedName>
    <definedName name="_xlnm.Print_Area" localSheetId="26">'Table 12.26'!$A$1:$P$99</definedName>
    <definedName name="_xlnm.Print_Area" localSheetId="27">'Table 12.27'!$A$1:$P$99</definedName>
    <definedName name="_xlnm.Print_Area" localSheetId="28">'Table 12.28'!$A$1:$P$99</definedName>
    <definedName name="_xlnm.Print_Area" localSheetId="29">'Table 12.29'!$A$1:$P$99</definedName>
    <definedName name="_xlnm.Print_Area" localSheetId="3">'Table 12.3'!$A$1:$P$99</definedName>
    <definedName name="_xlnm.Print_Area" localSheetId="4">'Table 12.4'!$A$1:$P$99</definedName>
    <definedName name="_xlnm.Print_Area" localSheetId="5">'Table 12.5'!$A$1:$P$99</definedName>
    <definedName name="_xlnm.Print_Area" localSheetId="6">'Table 12.6'!$A$1:$P$99</definedName>
    <definedName name="_xlnm.Print_Area" localSheetId="7">'Table 12.7'!$A$1:$P$99</definedName>
    <definedName name="_xlnm.Print_Area" localSheetId="8">'Table 12.8'!$A$1:$P$99</definedName>
    <definedName name="_xlnm.Print_Area" localSheetId="9">'Table 12.9'!$A$1:$P$99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81" l="1"/>
  <c r="A32" i="182"/>
  <c r="A32" i="183"/>
  <c r="A32" i="184"/>
  <c r="A32" i="185"/>
  <c r="A32" i="186"/>
  <c r="A32" i="187"/>
  <c r="A32" i="188"/>
  <c r="A32" i="189"/>
  <c r="A32" i="190"/>
  <c r="A32" i="191"/>
  <c r="A32" i="192"/>
  <c r="A32" i="193"/>
  <c r="A32" i="194"/>
  <c r="A32" i="195"/>
  <c r="A32" i="196"/>
  <c r="A32" i="197"/>
  <c r="A32" i="198"/>
  <c r="A32" i="199"/>
  <c r="A32" i="200"/>
  <c r="A32" i="201"/>
  <c r="A32" i="202"/>
  <c r="A32" i="203"/>
  <c r="A32" i="204"/>
  <c r="A32" i="205"/>
  <c r="A32" i="206"/>
  <c r="A32" i="207"/>
  <c r="A32" i="208"/>
  <c r="A32" i="179"/>
  <c r="A32" i="180"/>
  <c r="O13" i="208"/>
  <c r="O12" i="208"/>
  <c r="O11" i="208"/>
  <c r="O13" i="207"/>
  <c r="O12" i="207"/>
  <c r="O11" i="207"/>
  <c r="O13" i="206"/>
  <c r="O12" i="206"/>
  <c r="O11" i="206"/>
  <c r="O13" i="205"/>
  <c r="O12" i="205"/>
  <c r="O11" i="205"/>
  <c r="O13" i="204"/>
  <c r="O12" i="204"/>
  <c r="O11" i="204"/>
  <c r="O13" i="203"/>
  <c r="O12" i="203"/>
  <c r="O11" i="203"/>
  <c r="O13" i="202"/>
  <c r="O12" i="202"/>
  <c r="O11" i="202"/>
  <c r="O13" i="201"/>
  <c r="O12" i="201"/>
  <c r="O11" i="201"/>
  <c r="O13" i="200"/>
  <c r="O12" i="200"/>
  <c r="O11" i="200"/>
  <c r="O13" i="199"/>
  <c r="O12" i="199"/>
  <c r="O11" i="199"/>
  <c r="O13" i="198"/>
  <c r="O12" i="198"/>
  <c r="O11" i="198"/>
  <c r="O13" i="197"/>
  <c r="O12" i="197"/>
  <c r="O11" i="197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 s="1"/>
  <c r="AB37" i="181"/>
  <c r="AB38" i="182"/>
  <c r="O15" i="182" s="1"/>
  <c r="AB37" i="182"/>
  <c r="AB38" i="183"/>
  <c r="AB37" i="183"/>
  <c r="O16" i="183" s="1"/>
  <c r="AB38" i="184"/>
  <c r="AB37" i="184"/>
  <c r="AB38" i="185"/>
  <c r="O15" i="185" s="1"/>
  <c r="AB37" i="185"/>
  <c r="O16" i="185" s="1"/>
  <c r="AB38" i="186"/>
  <c r="O15" i="186" s="1"/>
  <c r="AB37" i="186"/>
  <c r="AB38" i="187"/>
  <c r="O15" i="187"/>
  <c r="AB37" i="187"/>
  <c r="AB38" i="188"/>
  <c r="AB37" i="188"/>
  <c r="O16" i="188" s="1"/>
  <c r="AB38" i="189"/>
  <c r="O15" i="189" s="1"/>
  <c r="AB37" i="189"/>
  <c r="AB38" i="190"/>
  <c r="AB37" i="190"/>
  <c r="AB38" i="191"/>
  <c r="AB37" i="191"/>
  <c r="O16" i="191" s="1"/>
  <c r="AB38" i="192"/>
  <c r="AB37" i="192"/>
  <c r="AB38" i="193"/>
  <c r="AB37" i="193"/>
  <c r="O16" i="193" s="1"/>
  <c r="AB38" i="194"/>
  <c r="O15" i="194" s="1"/>
  <c r="AB37" i="194"/>
  <c r="O16" i="194" s="1"/>
  <c r="AB38" i="195"/>
  <c r="O15" i="195" s="1"/>
  <c r="AB37" i="195"/>
  <c r="AB38" i="196"/>
  <c r="AB37" i="196"/>
  <c r="O16" i="196" s="1"/>
  <c r="AB38" i="197"/>
  <c r="O15" i="197" s="1"/>
  <c r="AB37" i="197"/>
  <c r="AB38" i="198"/>
  <c r="O15" i="198" s="1"/>
  <c r="AB37" i="198"/>
  <c r="AB38" i="199"/>
  <c r="O15" i="199" s="1"/>
  <c r="AB37" i="199"/>
  <c r="AB38" i="200"/>
  <c r="O15" i="200" s="1"/>
  <c r="AB37" i="200"/>
  <c r="O16" i="200" s="1"/>
  <c r="AB38" i="201"/>
  <c r="O15" i="201" s="1"/>
  <c r="AB37" i="201"/>
  <c r="AB38" i="202"/>
  <c r="AB37" i="202"/>
  <c r="AB38" i="203"/>
  <c r="O15" i="203" s="1"/>
  <c r="AB37" i="203"/>
  <c r="AB38" i="204"/>
  <c r="O15" i="204" s="1"/>
  <c r="AB37" i="204"/>
  <c r="O16" i="204" s="1"/>
  <c r="AB38" i="205"/>
  <c r="AB37" i="205"/>
  <c r="AB38" i="206"/>
  <c r="AB37" i="206"/>
  <c r="O16" i="206" s="1"/>
  <c r="AB38" i="207"/>
  <c r="O15" i="207" s="1"/>
  <c r="AB37" i="207"/>
  <c r="O16" i="207" s="1"/>
  <c r="AB38" i="208"/>
  <c r="AB37" i="208"/>
  <c r="O16" i="208" s="1"/>
  <c r="AB38" i="180"/>
  <c r="O15" i="180" s="1"/>
  <c r="AB37" i="180"/>
  <c r="O16" i="181"/>
  <c r="O16" i="182"/>
  <c r="O15" i="183"/>
  <c r="O16" i="184"/>
  <c r="O15" i="184"/>
  <c r="O16" i="186"/>
  <c r="O16" i="187"/>
  <c r="O15" i="188"/>
  <c r="O16" i="189"/>
  <c r="O16" i="190"/>
  <c r="O15" i="190"/>
  <c r="O15" i="191"/>
  <c r="O16" i="192"/>
  <c r="O15" i="192"/>
  <c r="O15" i="193"/>
  <c r="O16" i="195"/>
  <c r="O15" i="196"/>
  <c r="O16" i="197"/>
  <c r="O16" i="198"/>
  <c r="O16" i="199"/>
  <c r="O16" i="201"/>
  <c r="O16" i="202"/>
  <c r="O15" i="202"/>
  <c r="O16" i="203"/>
  <c r="O16" i="205"/>
  <c r="O15" i="205"/>
  <c r="O15" i="206"/>
  <c r="O15" i="208"/>
  <c r="O16" i="180"/>
  <c r="AD128" i="208"/>
  <c r="AB128" i="208"/>
  <c r="AD127" i="208"/>
  <c r="AB127" i="208"/>
  <c r="AD125" i="208"/>
  <c r="AB125" i="208"/>
  <c r="AD124" i="208"/>
  <c r="AB124" i="208"/>
  <c r="AB122" i="208"/>
  <c r="AB121" i="208"/>
  <c r="AB120" i="208"/>
  <c r="AB118" i="208"/>
  <c r="AD111" i="208"/>
  <c r="AB111" i="208"/>
  <c r="AD110" i="208"/>
  <c r="AB110" i="208"/>
  <c r="AD109" i="208"/>
  <c r="AB109" i="208"/>
  <c r="AD108" i="208"/>
  <c r="AB108" i="208"/>
  <c r="AD105" i="208"/>
  <c r="AB105" i="208"/>
  <c r="AD104" i="208"/>
  <c r="AB104" i="208"/>
  <c r="N9" i="179"/>
  <c r="N91" i="208" s="1"/>
  <c r="L9" i="179"/>
  <c r="L91" i="208" s="1"/>
  <c r="M91" i="208"/>
  <c r="J9" i="179"/>
  <c r="K91" i="208" s="1"/>
  <c r="AF9" i="208"/>
  <c r="F91" i="208" s="1"/>
  <c r="AD9" i="208"/>
  <c r="E91" i="208" s="1"/>
  <c r="D91" i="208"/>
  <c r="AB9" i="208"/>
  <c r="C91" i="208" s="1"/>
  <c r="N8" i="179"/>
  <c r="O90" i="208" s="1"/>
  <c r="L8" i="179"/>
  <c r="M90" i="208" s="1"/>
  <c r="J8" i="179"/>
  <c r="K90" i="207"/>
  <c r="AF8" i="208"/>
  <c r="F90" i="208" s="1"/>
  <c r="G90" i="208"/>
  <c r="AD8" i="208"/>
  <c r="E90" i="208" s="1"/>
  <c r="AB8" i="208"/>
  <c r="C90" i="208" s="1"/>
  <c r="N7" i="179"/>
  <c r="N89" i="208" s="1"/>
  <c r="O89" i="208"/>
  <c r="L7" i="179"/>
  <c r="M89" i="208" s="1"/>
  <c r="J7" i="179"/>
  <c r="J89" i="206" s="1"/>
  <c r="AF7" i="208"/>
  <c r="F89" i="208" s="1"/>
  <c r="G89" i="208"/>
  <c r="AD7" i="208"/>
  <c r="E89" i="208" s="1"/>
  <c r="AB7" i="208"/>
  <c r="C89" i="208" s="1"/>
  <c r="N6" i="179"/>
  <c r="O88" i="208"/>
  <c r="N88" i="208"/>
  <c r="L6" i="179"/>
  <c r="M88" i="208" s="1"/>
  <c r="J6" i="179"/>
  <c r="J88" i="208"/>
  <c r="AF6" i="208"/>
  <c r="G88" i="208" s="1"/>
  <c r="F88" i="208"/>
  <c r="AD6" i="208"/>
  <c r="D88" i="208" s="1"/>
  <c r="AB6" i="208"/>
  <c r="C88" i="208" s="1"/>
  <c r="N5" i="179"/>
  <c r="O87" i="208" s="1"/>
  <c r="L5" i="179"/>
  <c r="L87" i="208" s="1"/>
  <c r="J5" i="179"/>
  <c r="J87" i="208"/>
  <c r="AF5" i="208"/>
  <c r="F87" i="208" s="1"/>
  <c r="AD5" i="208"/>
  <c r="E87" i="208" s="1"/>
  <c r="AB5" i="208"/>
  <c r="C87" i="208" s="1"/>
  <c r="N4" i="179"/>
  <c r="N86" i="207" s="1"/>
  <c r="N86" i="208"/>
  <c r="L4" i="179"/>
  <c r="M86" i="208" s="1"/>
  <c r="L86" i="208"/>
  <c r="J4" i="179"/>
  <c r="J86" i="208" s="1"/>
  <c r="AF4" i="208"/>
  <c r="G86" i="208" s="1"/>
  <c r="AD4" i="208"/>
  <c r="E86" i="208" s="1"/>
  <c r="AB4" i="208"/>
  <c r="C86" i="208" s="1"/>
  <c r="N85" i="208"/>
  <c r="F85" i="208"/>
  <c r="A1" i="179"/>
  <c r="J83" i="204" s="1"/>
  <c r="C83" i="208"/>
  <c r="A65" i="208"/>
  <c r="AB34" i="208"/>
  <c r="AB33" i="208"/>
  <c r="AB32" i="208"/>
  <c r="AB31" i="208"/>
  <c r="AB30" i="208"/>
  <c r="AB29" i="208"/>
  <c r="AB28" i="208"/>
  <c r="AB27" i="208"/>
  <c r="AB26" i="208"/>
  <c r="AB25" i="208"/>
  <c r="AB24" i="208"/>
  <c r="AB23" i="208"/>
  <c r="AB22" i="208"/>
  <c r="AB21" i="208"/>
  <c r="AB20" i="208"/>
  <c r="AB19" i="208"/>
  <c r="AB18" i="208"/>
  <c r="G19" i="208"/>
  <c r="AB17" i="208"/>
  <c r="AB16" i="208"/>
  <c r="AB15" i="208"/>
  <c r="D16" i="208"/>
  <c r="D15" i="208"/>
  <c r="O14" i="208"/>
  <c r="D14" i="208"/>
  <c r="D13" i="208"/>
  <c r="O10" i="208"/>
  <c r="D10" i="208"/>
  <c r="O9" i="208"/>
  <c r="D9" i="208"/>
  <c r="D8" i="208"/>
  <c r="A7" i="208"/>
  <c r="A4" i="208"/>
  <c r="AB2" i="208"/>
  <c r="A2" i="208"/>
  <c r="AD128" i="207"/>
  <c r="AB128" i="207"/>
  <c r="AD127" i="207"/>
  <c r="AB127" i="207"/>
  <c r="AD125" i="207"/>
  <c r="AB125" i="207"/>
  <c r="AD124" i="207"/>
  <c r="AB124" i="207"/>
  <c r="AB122" i="207"/>
  <c r="AB121" i="207"/>
  <c r="AB120" i="207"/>
  <c r="AB118" i="207"/>
  <c r="O14" i="207" s="1"/>
  <c r="AD111" i="207"/>
  <c r="D16" i="207" s="1"/>
  <c r="AB111" i="207"/>
  <c r="AD110" i="207"/>
  <c r="D15" i="207" s="1"/>
  <c r="AB110" i="207"/>
  <c r="AD109" i="207"/>
  <c r="D14" i="207"/>
  <c r="AB109" i="207"/>
  <c r="AD108" i="207"/>
  <c r="AB108" i="207"/>
  <c r="AD105" i="207"/>
  <c r="D10" i="207" s="1"/>
  <c r="AB105" i="207"/>
  <c r="AD104" i="207"/>
  <c r="AB104" i="207"/>
  <c r="M91" i="207"/>
  <c r="L91" i="207"/>
  <c r="AF9" i="207"/>
  <c r="F91" i="207" s="1"/>
  <c r="AD9" i="207"/>
  <c r="E91" i="207"/>
  <c r="AB9" i="207"/>
  <c r="C91" i="207" s="1"/>
  <c r="N90" i="207"/>
  <c r="AF8" i="207"/>
  <c r="G90" i="207" s="1"/>
  <c r="AD8" i="207"/>
  <c r="E90" i="207" s="1"/>
  <c r="AB8" i="207"/>
  <c r="C90" i="207" s="1"/>
  <c r="O89" i="207"/>
  <c r="N89" i="207"/>
  <c r="M89" i="207"/>
  <c r="J89" i="207"/>
  <c r="AF7" i="207"/>
  <c r="F89" i="207" s="1"/>
  <c r="G89" i="207"/>
  <c r="AD7" i="207"/>
  <c r="E89" i="207" s="1"/>
  <c r="AB7" i="207"/>
  <c r="C89" i="207" s="1"/>
  <c r="O88" i="207"/>
  <c r="N88" i="207"/>
  <c r="L88" i="207"/>
  <c r="AF6" i="207"/>
  <c r="G88" i="207" s="1"/>
  <c r="AD6" i="207"/>
  <c r="D88" i="207" s="1"/>
  <c r="AB6" i="207"/>
  <c r="C88" i="207" s="1"/>
  <c r="J87" i="207"/>
  <c r="AF5" i="207"/>
  <c r="G87" i="207" s="1"/>
  <c r="AD5" i="207"/>
  <c r="E87" i="207" s="1"/>
  <c r="AB5" i="207"/>
  <c r="C87" i="207" s="1"/>
  <c r="M86" i="207"/>
  <c r="L86" i="207"/>
  <c r="AF4" i="207"/>
  <c r="F86" i="207"/>
  <c r="G86" i="207"/>
  <c r="AD4" i="207"/>
  <c r="E86" i="207" s="1"/>
  <c r="AB4" i="207"/>
  <c r="C86" i="207" s="1"/>
  <c r="N85" i="207"/>
  <c r="F85" i="207"/>
  <c r="C83" i="207"/>
  <c r="A65" i="207"/>
  <c r="AB34" i="207"/>
  <c r="AB33" i="207"/>
  <c r="AB32" i="207"/>
  <c r="AB31" i="207"/>
  <c r="AB30" i="207"/>
  <c r="AB29" i="207"/>
  <c r="AB28" i="207"/>
  <c r="AB27" i="207"/>
  <c r="AB26" i="207"/>
  <c r="AB25" i="207"/>
  <c r="AB24" i="207"/>
  <c r="AB23" i="207"/>
  <c r="AB22" i="207"/>
  <c r="AB21" i="207"/>
  <c r="AB20" i="207"/>
  <c r="AB19" i="207"/>
  <c r="AB18" i="207"/>
  <c r="G19" i="207"/>
  <c r="AB17" i="207"/>
  <c r="AB16" i="207"/>
  <c r="AB15" i="207"/>
  <c r="D13" i="207"/>
  <c r="O10" i="207"/>
  <c r="O9" i="207"/>
  <c r="D9" i="207"/>
  <c r="O8" i="207"/>
  <c r="D8" i="207"/>
  <c r="A7" i="207"/>
  <c r="A4" i="207"/>
  <c r="AB2" i="207"/>
  <c r="A2" i="207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O14" i="206" s="1"/>
  <c r="AD111" i="206"/>
  <c r="AB111" i="206"/>
  <c r="AD110" i="206"/>
  <c r="AB110" i="206"/>
  <c r="AD109" i="206"/>
  <c r="AB109" i="206"/>
  <c r="AD108" i="206"/>
  <c r="AB108" i="206"/>
  <c r="AD105" i="206"/>
  <c r="AB105" i="206"/>
  <c r="AD104" i="206"/>
  <c r="AB104" i="206"/>
  <c r="M91" i="206"/>
  <c r="L91" i="206"/>
  <c r="AF9" i="206"/>
  <c r="G91" i="206" s="1"/>
  <c r="AD9" i="206"/>
  <c r="E91" i="206"/>
  <c r="D91" i="206"/>
  <c r="AB9" i="206"/>
  <c r="C91" i="206" s="1"/>
  <c r="O90" i="206"/>
  <c r="N90" i="206"/>
  <c r="M90" i="206"/>
  <c r="K90" i="206"/>
  <c r="AF8" i="206"/>
  <c r="G90" i="206" s="1"/>
  <c r="F90" i="206"/>
  <c r="AD8" i="206"/>
  <c r="D90" i="206" s="1"/>
  <c r="E90" i="206"/>
  <c r="AB8" i="206"/>
  <c r="C90" i="206" s="1"/>
  <c r="O89" i="206"/>
  <c r="N89" i="206"/>
  <c r="AF7" i="206"/>
  <c r="G89" i="206" s="1"/>
  <c r="AD7" i="206"/>
  <c r="E89" i="206" s="1"/>
  <c r="D89" i="206"/>
  <c r="AB7" i="206"/>
  <c r="C89" i="206" s="1"/>
  <c r="O88" i="206"/>
  <c r="N88" i="206"/>
  <c r="M88" i="206"/>
  <c r="J88" i="206"/>
  <c r="AF6" i="206"/>
  <c r="F88" i="206" s="1"/>
  <c r="AD6" i="206"/>
  <c r="E88" i="206"/>
  <c r="AB6" i="206"/>
  <c r="C88" i="206" s="1"/>
  <c r="O87" i="206"/>
  <c r="M87" i="206"/>
  <c r="J87" i="206"/>
  <c r="AF5" i="206"/>
  <c r="F87" i="206" s="1"/>
  <c r="G87" i="206"/>
  <c r="AD5" i="206"/>
  <c r="D87" i="206" s="1"/>
  <c r="AB5" i="206"/>
  <c r="C87" i="206"/>
  <c r="M86" i="206"/>
  <c r="L86" i="206"/>
  <c r="AF4" i="206"/>
  <c r="G86" i="206" s="1"/>
  <c r="AD4" i="206"/>
  <c r="E86" i="206" s="1"/>
  <c r="AB4" i="206"/>
  <c r="D8" i="206" s="1"/>
  <c r="C86" i="206"/>
  <c r="N85" i="206"/>
  <c r="F85" i="206"/>
  <c r="J83" i="206"/>
  <c r="C83" i="206"/>
  <c r="A65" i="206"/>
  <c r="AB34" i="206"/>
  <c r="AB33" i="206"/>
  <c r="AB32" i="206"/>
  <c r="AB31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9" i="206"/>
  <c r="A19" i="206"/>
  <c r="AB17" i="206"/>
  <c r="AB16" i="206"/>
  <c r="AB15" i="206"/>
  <c r="D16" i="206"/>
  <c r="D15" i="206"/>
  <c r="D14" i="206"/>
  <c r="D13" i="206"/>
  <c r="O10" i="206"/>
  <c r="D10" i="206"/>
  <c r="O9" i="206"/>
  <c r="D9" i="206"/>
  <c r="O8" i="206"/>
  <c r="A7" i="206"/>
  <c r="A4" i="206"/>
  <c r="AB2" i="206"/>
  <c r="A2" i="206"/>
  <c r="AD128" i="205"/>
  <c r="O10" i="205" s="1"/>
  <c r="AB128" i="205"/>
  <c r="AD127" i="205"/>
  <c r="AB127" i="205"/>
  <c r="AD125" i="205"/>
  <c r="AB125" i="205"/>
  <c r="AD124" i="205"/>
  <c r="AB124" i="205"/>
  <c r="AB122" i="205"/>
  <c r="AB121" i="205"/>
  <c r="AB120" i="205"/>
  <c r="AB118" i="205"/>
  <c r="AD111" i="205"/>
  <c r="D16" i="205" s="1"/>
  <c r="AB111" i="205"/>
  <c r="AD110" i="205"/>
  <c r="AB110" i="205"/>
  <c r="AD109" i="205"/>
  <c r="AB109" i="205"/>
  <c r="AD108" i="205"/>
  <c r="AB108" i="205"/>
  <c r="AD105" i="205"/>
  <c r="D10" i="205" s="1"/>
  <c r="AB105" i="205"/>
  <c r="AD104" i="205"/>
  <c r="D9" i="205" s="1"/>
  <c r="AB104" i="205"/>
  <c r="M91" i="205"/>
  <c r="L91" i="205"/>
  <c r="AF9" i="205"/>
  <c r="F91" i="205" s="1"/>
  <c r="AD9" i="205"/>
  <c r="E91" i="205" s="1"/>
  <c r="AB9" i="205"/>
  <c r="C91" i="205" s="1"/>
  <c r="O90" i="205"/>
  <c r="N90" i="205"/>
  <c r="M90" i="205"/>
  <c r="K90" i="205"/>
  <c r="AF8" i="205"/>
  <c r="F90" i="205" s="1"/>
  <c r="AD8" i="205"/>
  <c r="D90" i="205" s="1"/>
  <c r="AB8" i="205"/>
  <c r="C90" i="205" s="1"/>
  <c r="O89" i="205"/>
  <c r="N89" i="205"/>
  <c r="J89" i="205"/>
  <c r="AF7" i="205"/>
  <c r="G89" i="205" s="1"/>
  <c r="F89" i="205"/>
  <c r="AD7" i="205"/>
  <c r="E89" i="205"/>
  <c r="D89" i="205"/>
  <c r="AB7" i="205"/>
  <c r="C89" i="205" s="1"/>
  <c r="O88" i="205"/>
  <c r="N88" i="205"/>
  <c r="J88" i="205"/>
  <c r="AF6" i="205"/>
  <c r="G88" i="205" s="1"/>
  <c r="AD6" i="205"/>
  <c r="D88" i="205" s="1"/>
  <c r="E88" i="205"/>
  <c r="AB6" i="205"/>
  <c r="C88" i="205" s="1"/>
  <c r="M87" i="205"/>
  <c r="J87" i="205"/>
  <c r="AF5" i="205"/>
  <c r="G87" i="205" s="1"/>
  <c r="AD5" i="205"/>
  <c r="E87" i="205"/>
  <c r="AB5" i="205"/>
  <c r="C87" i="205"/>
  <c r="M86" i="205"/>
  <c r="L86" i="205"/>
  <c r="AF4" i="205"/>
  <c r="G86" i="205" s="1"/>
  <c r="F86" i="205"/>
  <c r="AD4" i="205"/>
  <c r="D86" i="205" s="1"/>
  <c r="E86" i="205"/>
  <c r="AB4" i="205"/>
  <c r="C86" i="205" s="1"/>
  <c r="N85" i="205"/>
  <c r="F85" i="205"/>
  <c r="J83" i="205"/>
  <c r="C83" i="205"/>
  <c r="A65" i="205"/>
  <c r="AB34" i="205"/>
  <c r="AB33" i="205"/>
  <c r="AB32" i="205"/>
  <c r="AB31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9" i="205"/>
  <c r="AB17" i="205"/>
  <c r="AB16" i="205"/>
  <c r="AB15" i="205"/>
  <c r="D15" i="205"/>
  <c r="O14" i="205"/>
  <c r="D14" i="205"/>
  <c r="D13" i="205"/>
  <c r="O9" i="205"/>
  <c r="O8" i="205"/>
  <c r="A7" i="205"/>
  <c r="A4" i="205"/>
  <c r="AB2" i="205"/>
  <c r="A2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O14" i="204" s="1"/>
  <c r="AD111" i="204"/>
  <c r="AB111" i="204"/>
  <c r="AD110" i="204"/>
  <c r="AB110" i="204"/>
  <c r="AD109" i="204"/>
  <c r="D14" i="204" s="1"/>
  <c r="AB109" i="204"/>
  <c r="AD108" i="204"/>
  <c r="AB108" i="204"/>
  <c r="AD105" i="204"/>
  <c r="AB105" i="204"/>
  <c r="AD104" i="204"/>
  <c r="AB104" i="204"/>
  <c r="M91" i="204"/>
  <c r="L91" i="204"/>
  <c r="AF9" i="204"/>
  <c r="G91" i="204" s="1"/>
  <c r="AD9" i="204"/>
  <c r="E91" i="204" s="1"/>
  <c r="D91" i="204"/>
  <c r="AB9" i="204"/>
  <c r="C91" i="204" s="1"/>
  <c r="O90" i="204"/>
  <c r="N90" i="204"/>
  <c r="L90" i="204"/>
  <c r="K90" i="204"/>
  <c r="AF8" i="204"/>
  <c r="G90" i="204"/>
  <c r="F90" i="204"/>
  <c r="AD8" i="204"/>
  <c r="E90" i="204" s="1"/>
  <c r="AB8" i="204"/>
  <c r="C90" i="204"/>
  <c r="O89" i="204"/>
  <c r="N89" i="204"/>
  <c r="J89" i="204"/>
  <c r="AF7" i="204"/>
  <c r="G89" i="204" s="1"/>
  <c r="AD7" i="204"/>
  <c r="E89" i="204" s="1"/>
  <c r="AB7" i="204"/>
  <c r="C89" i="204" s="1"/>
  <c r="O88" i="204"/>
  <c r="N88" i="204"/>
  <c r="L88" i="204"/>
  <c r="J88" i="204"/>
  <c r="AF6" i="204"/>
  <c r="G88" i="204" s="1"/>
  <c r="AD6" i="204"/>
  <c r="E88" i="204" s="1"/>
  <c r="AB6" i="204"/>
  <c r="C88" i="204" s="1"/>
  <c r="N87" i="204"/>
  <c r="L87" i="204"/>
  <c r="J87" i="204"/>
  <c r="AF5" i="204"/>
  <c r="G87" i="204"/>
  <c r="F87" i="204"/>
  <c r="AD5" i="204"/>
  <c r="E87" i="204" s="1"/>
  <c r="AB5" i="204"/>
  <c r="C87" i="204" s="1"/>
  <c r="O86" i="204"/>
  <c r="N86" i="204"/>
  <c r="M86" i="204"/>
  <c r="L86" i="204"/>
  <c r="AF4" i="204"/>
  <c r="G86" i="204"/>
  <c r="F86" i="204"/>
  <c r="AD4" i="204"/>
  <c r="E86" i="204" s="1"/>
  <c r="AB4" i="204"/>
  <c r="D8" i="204" s="1"/>
  <c r="C86" i="204"/>
  <c r="N85" i="204"/>
  <c r="F85" i="204"/>
  <c r="C83" i="204"/>
  <c r="A65" i="204"/>
  <c r="AB34" i="204"/>
  <c r="AB33" i="204"/>
  <c r="AB32" i="204"/>
  <c r="AB31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9" i="204"/>
  <c r="AB17" i="204"/>
  <c r="AB16" i="204"/>
  <c r="AB15" i="204"/>
  <c r="D16" i="204"/>
  <c r="D15" i="204"/>
  <c r="D13" i="204"/>
  <c r="O10" i="204"/>
  <c r="D10" i="204"/>
  <c r="O9" i="204"/>
  <c r="D9" i="204"/>
  <c r="A7" i="204"/>
  <c r="A4" i="204"/>
  <c r="AB2" i="204"/>
  <c r="A2" i="204"/>
  <c r="AD128" i="203"/>
  <c r="AB128" i="203"/>
  <c r="AD127" i="203"/>
  <c r="AB127" i="203"/>
  <c r="AD125" i="203"/>
  <c r="AB125" i="203"/>
  <c r="AD124" i="203"/>
  <c r="AB124" i="203"/>
  <c r="AB122" i="203"/>
  <c r="AB121" i="203"/>
  <c r="AB120" i="203"/>
  <c r="AB118" i="203"/>
  <c r="AD111" i="203"/>
  <c r="AB111" i="203"/>
  <c r="AD110" i="203"/>
  <c r="D15" i="203" s="1"/>
  <c r="AB110" i="203"/>
  <c r="AD109" i="203"/>
  <c r="AB109" i="203"/>
  <c r="AD108" i="203"/>
  <c r="D13" i="203" s="1"/>
  <c r="AB108" i="203"/>
  <c r="AD105" i="203"/>
  <c r="AB105" i="203"/>
  <c r="AD104" i="203"/>
  <c r="D9" i="203" s="1"/>
  <c r="AB104" i="203"/>
  <c r="M91" i="203"/>
  <c r="L91" i="203"/>
  <c r="AF9" i="203"/>
  <c r="G91" i="203" s="1"/>
  <c r="F91" i="203"/>
  <c r="AD9" i="203"/>
  <c r="D91" i="203" s="1"/>
  <c r="E91" i="203"/>
  <c r="AB9" i="203"/>
  <c r="C91" i="203" s="1"/>
  <c r="O90" i="203"/>
  <c r="N90" i="203"/>
  <c r="L90" i="203"/>
  <c r="K90" i="203"/>
  <c r="AF8" i="203"/>
  <c r="F90" i="203" s="1"/>
  <c r="AD8" i="203"/>
  <c r="E90" i="203" s="1"/>
  <c r="D90" i="203"/>
  <c r="AB8" i="203"/>
  <c r="C90" i="203" s="1"/>
  <c r="O89" i="203"/>
  <c r="N89" i="203"/>
  <c r="J89" i="203"/>
  <c r="AF7" i="203"/>
  <c r="G89" i="203" s="1"/>
  <c r="AD7" i="203"/>
  <c r="E89" i="203" s="1"/>
  <c r="D89" i="203"/>
  <c r="AB7" i="203"/>
  <c r="C89" i="203" s="1"/>
  <c r="O88" i="203"/>
  <c r="N88" i="203"/>
  <c r="M88" i="203"/>
  <c r="J88" i="203"/>
  <c r="AF6" i="203"/>
  <c r="F88" i="203" s="1"/>
  <c r="AD6" i="203"/>
  <c r="E88" i="203" s="1"/>
  <c r="AB6" i="203"/>
  <c r="C88" i="203" s="1"/>
  <c r="J87" i="203"/>
  <c r="AF5" i="203"/>
  <c r="G87" i="203" s="1"/>
  <c r="AD5" i="203"/>
  <c r="D87" i="203"/>
  <c r="E87" i="203"/>
  <c r="AB5" i="203"/>
  <c r="C87" i="203" s="1"/>
  <c r="O86" i="203"/>
  <c r="N86" i="203"/>
  <c r="M86" i="203"/>
  <c r="L86" i="203"/>
  <c r="AF4" i="203"/>
  <c r="F86" i="203" s="1"/>
  <c r="G86" i="203"/>
  <c r="AD4" i="203"/>
  <c r="E86" i="203" s="1"/>
  <c r="AB4" i="203"/>
  <c r="C86" i="203" s="1"/>
  <c r="N85" i="203"/>
  <c r="F85" i="203"/>
  <c r="J83" i="203"/>
  <c r="C83" i="203"/>
  <c r="A65" i="203"/>
  <c r="AB34" i="203"/>
  <c r="AB33" i="203"/>
  <c r="AB32" i="203"/>
  <c r="AB31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9" i="203"/>
  <c r="AB17" i="203"/>
  <c r="AB16" i="203"/>
  <c r="AB15" i="203"/>
  <c r="D16" i="203"/>
  <c r="O14" i="203"/>
  <c r="D14" i="203"/>
  <c r="O10" i="203"/>
  <c r="D10" i="203"/>
  <c r="O9" i="203"/>
  <c r="D8" i="203"/>
  <c r="A7" i="203"/>
  <c r="A4" i="203"/>
  <c r="AB2" i="203"/>
  <c r="A2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AD111" i="202"/>
  <c r="AB111" i="202"/>
  <c r="AD110" i="202"/>
  <c r="AB110" i="202"/>
  <c r="AD109" i="202"/>
  <c r="AB109" i="202"/>
  <c r="AD108" i="202"/>
  <c r="AB108" i="202"/>
  <c r="AD105" i="202"/>
  <c r="AB105" i="202"/>
  <c r="AD104" i="202"/>
  <c r="AB104" i="202"/>
  <c r="M91" i="202"/>
  <c r="L91" i="202"/>
  <c r="AF9" i="202"/>
  <c r="G91" i="202" s="1"/>
  <c r="AD9" i="202"/>
  <c r="D91" i="202" s="1"/>
  <c r="E91" i="202"/>
  <c r="AB9" i="202"/>
  <c r="C91" i="202" s="1"/>
  <c r="O90" i="202"/>
  <c r="N90" i="202"/>
  <c r="K90" i="202"/>
  <c r="AF8" i="202"/>
  <c r="F90" i="202" s="1"/>
  <c r="AD8" i="202"/>
  <c r="E90" i="202" s="1"/>
  <c r="D90" i="202"/>
  <c r="AB8" i="202"/>
  <c r="C90" i="202" s="1"/>
  <c r="O89" i="202"/>
  <c r="N89" i="202"/>
  <c r="J89" i="202"/>
  <c r="AF7" i="202"/>
  <c r="G89" i="202" s="1"/>
  <c r="AD7" i="202"/>
  <c r="E89" i="202" s="1"/>
  <c r="D89" i="202"/>
  <c r="AB7" i="202"/>
  <c r="C89" i="202" s="1"/>
  <c r="O88" i="202"/>
  <c r="N88" i="202"/>
  <c r="J88" i="202"/>
  <c r="AF6" i="202"/>
  <c r="F88" i="202" s="1"/>
  <c r="AD6" i="202"/>
  <c r="E88" i="202"/>
  <c r="AB6" i="202"/>
  <c r="C88" i="202" s="1"/>
  <c r="J87" i="202"/>
  <c r="AF5" i="202"/>
  <c r="G87" i="202" s="1"/>
  <c r="AD5" i="202"/>
  <c r="E87" i="202" s="1"/>
  <c r="AB5" i="202"/>
  <c r="C87" i="202" s="1"/>
  <c r="O86" i="202"/>
  <c r="N86" i="202"/>
  <c r="M86" i="202"/>
  <c r="L86" i="202"/>
  <c r="AF4" i="202"/>
  <c r="F86" i="202" s="1"/>
  <c r="AD4" i="202"/>
  <c r="E86" i="202" s="1"/>
  <c r="AB4" i="202"/>
  <c r="C86" i="202" s="1"/>
  <c r="N85" i="202"/>
  <c r="F85" i="202"/>
  <c r="J83" i="202"/>
  <c r="C83" i="202"/>
  <c r="A65" i="202"/>
  <c r="AB34" i="202"/>
  <c r="AB33" i="202"/>
  <c r="AB32" i="202"/>
  <c r="AB31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9" i="202"/>
  <c r="AB17" i="202"/>
  <c r="AB16" i="202"/>
  <c r="AB15" i="202"/>
  <c r="D16" i="202"/>
  <c r="D15" i="202"/>
  <c r="O14" i="202"/>
  <c r="D14" i="202"/>
  <c r="D13" i="202"/>
  <c r="O10" i="202"/>
  <c r="D10" i="202"/>
  <c r="O9" i="202"/>
  <c r="D9" i="202"/>
  <c r="A7" i="202"/>
  <c r="A4" i="202"/>
  <c r="AB2" i="202"/>
  <c r="A2" i="202"/>
  <c r="AD128" i="201"/>
  <c r="O10" i="201" s="1"/>
  <c r="AB128" i="201"/>
  <c r="AD127" i="201"/>
  <c r="AB127" i="201"/>
  <c r="AD125" i="201"/>
  <c r="AB125" i="201"/>
  <c r="AD124" i="201"/>
  <c r="AB124" i="201"/>
  <c r="AB122" i="201"/>
  <c r="AB121" i="201"/>
  <c r="AB120" i="201"/>
  <c r="AB118" i="201"/>
  <c r="AD111" i="201"/>
  <c r="D16" i="201" s="1"/>
  <c r="AB111" i="201"/>
  <c r="AD110" i="201"/>
  <c r="AB110" i="201"/>
  <c r="AD109" i="201"/>
  <c r="AB109" i="201"/>
  <c r="AD108" i="201"/>
  <c r="AB108" i="201"/>
  <c r="AD105" i="201"/>
  <c r="D10" i="201" s="1"/>
  <c r="AB105" i="201"/>
  <c r="AD104" i="201"/>
  <c r="AB104" i="201"/>
  <c r="M91" i="201"/>
  <c r="L91" i="201"/>
  <c r="AF9" i="201"/>
  <c r="G91" i="201" s="1"/>
  <c r="AD9" i="201"/>
  <c r="D91" i="201" s="1"/>
  <c r="E91" i="201"/>
  <c r="AB9" i="201"/>
  <c r="C91" i="201" s="1"/>
  <c r="O90" i="201"/>
  <c r="N90" i="201"/>
  <c r="L90" i="201"/>
  <c r="K90" i="201"/>
  <c r="AF8" i="201"/>
  <c r="F90" i="201" s="1"/>
  <c r="G90" i="201"/>
  <c r="AD8" i="201"/>
  <c r="E90" i="201" s="1"/>
  <c r="AB8" i="201"/>
  <c r="C90" i="201" s="1"/>
  <c r="O89" i="201"/>
  <c r="N89" i="201"/>
  <c r="J89" i="201"/>
  <c r="AF7" i="201"/>
  <c r="G89" i="201" s="1"/>
  <c r="AD7" i="201"/>
  <c r="E89" i="201" s="1"/>
  <c r="AB7" i="201"/>
  <c r="C89" i="201" s="1"/>
  <c r="O88" i="201"/>
  <c r="N88" i="201"/>
  <c r="L88" i="201"/>
  <c r="J88" i="201"/>
  <c r="AF6" i="201"/>
  <c r="F88" i="201"/>
  <c r="G88" i="201"/>
  <c r="AD6" i="201"/>
  <c r="E88" i="201" s="1"/>
  <c r="AB6" i="201"/>
  <c r="C88" i="201" s="1"/>
  <c r="L87" i="201"/>
  <c r="J87" i="201"/>
  <c r="AF5" i="201"/>
  <c r="G87" i="201" s="1"/>
  <c r="AD5" i="201"/>
  <c r="D87" i="201"/>
  <c r="E87" i="201"/>
  <c r="AB5" i="201"/>
  <c r="C87" i="201" s="1"/>
  <c r="O86" i="201"/>
  <c r="N86" i="201"/>
  <c r="M86" i="201"/>
  <c r="L86" i="201"/>
  <c r="AF4" i="201"/>
  <c r="F86" i="201" s="1"/>
  <c r="AD4" i="201"/>
  <c r="E86" i="201" s="1"/>
  <c r="D86" i="201"/>
  <c r="AB4" i="201"/>
  <c r="C86" i="201" s="1"/>
  <c r="N85" i="201"/>
  <c r="F85" i="201"/>
  <c r="J83" i="201"/>
  <c r="C83" i="201"/>
  <c r="A65" i="201"/>
  <c r="AB34" i="201"/>
  <c r="AB33" i="201"/>
  <c r="AB32" i="201"/>
  <c r="AB31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9" i="201"/>
  <c r="AB17" i="201"/>
  <c r="AB16" i="201"/>
  <c r="AB15" i="201"/>
  <c r="D15" i="201"/>
  <c r="O14" i="201"/>
  <c r="D14" i="201"/>
  <c r="D13" i="201"/>
  <c r="O9" i="201"/>
  <c r="D9" i="201"/>
  <c r="O8" i="201"/>
  <c r="D8" i="201"/>
  <c r="A7" i="201"/>
  <c r="A4" i="201"/>
  <c r="AB2" i="201"/>
  <c r="A2" i="201"/>
  <c r="AD128" i="200"/>
  <c r="AB128" i="200"/>
  <c r="AD127" i="200"/>
  <c r="AB127" i="200"/>
  <c r="AD125" i="200"/>
  <c r="AB125" i="200"/>
  <c r="AD124" i="200"/>
  <c r="AB124" i="200"/>
  <c r="AB122" i="200"/>
  <c r="AB121" i="200"/>
  <c r="AB120" i="200"/>
  <c r="AB118" i="200"/>
  <c r="AD111" i="200"/>
  <c r="AB111" i="200"/>
  <c r="AD110" i="200"/>
  <c r="AB110" i="200"/>
  <c r="AD109" i="200"/>
  <c r="AB109" i="200"/>
  <c r="AD108" i="200"/>
  <c r="AB108" i="200"/>
  <c r="AD105" i="200"/>
  <c r="AB105" i="200"/>
  <c r="AD104" i="200"/>
  <c r="AB104" i="200"/>
  <c r="M91" i="200"/>
  <c r="L91" i="200"/>
  <c r="AF9" i="200"/>
  <c r="G91" i="200" s="1"/>
  <c r="AD9" i="200"/>
  <c r="E91" i="200" s="1"/>
  <c r="D91" i="200"/>
  <c r="AB9" i="200"/>
  <c r="C91" i="200" s="1"/>
  <c r="O90" i="200"/>
  <c r="N90" i="200"/>
  <c r="K90" i="200"/>
  <c r="AF8" i="200"/>
  <c r="F90" i="200" s="1"/>
  <c r="AD8" i="200"/>
  <c r="E90" i="200" s="1"/>
  <c r="D90" i="200"/>
  <c r="AB8" i="200"/>
  <c r="C90" i="200" s="1"/>
  <c r="O89" i="200"/>
  <c r="N89" i="200"/>
  <c r="L89" i="200"/>
  <c r="J89" i="200"/>
  <c r="AF7" i="200"/>
  <c r="G89" i="200" s="1"/>
  <c r="AD7" i="200"/>
  <c r="E89" i="200" s="1"/>
  <c r="AB7" i="200"/>
  <c r="C89" i="200" s="1"/>
  <c r="O88" i="200"/>
  <c r="N88" i="200"/>
  <c r="J88" i="200"/>
  <c r="AF6" i="200"/>
  <c r="G88" i="200" s="1"/>
  <c r="F88" i="200"/>
  <c r="AD6" i="200"/>
  <c r="E88" i="200" s="1"/>
  <c r="AB6" i="200"/>
  <c r="C88" i="200" s="1"/>
  <c r="O87" i="200"/>
  <c r="L87" i="200"/>
  <c r="J87" i="200"/>
  <c r="AF5" i="200"/>
  <c r="F87" i="200" s="1"/>
  <c r="G87" i="200"/>
  <c r="AD5" i="200"/>
  <c r="D87" i="200" s="1"/>
  <c r="AB5" i="200"/>
  <c r="C87" i="200"/>
  <c r="O86" i="200"/>
  <c r="N86" i="200"/>
  <c r="M86" i="200"/>
  <c r="L86" i="200"/>
  <c r="AF4" i="200"/>
  <c r="G86" i="200" s="1"/>
  <c r="AD4" i="200"/>
  <c r="D86" i="200" s="1"/>
  <c r="E86" i="200"/>
  <c r="AB4" i="200"/>
  <c r="C86" i="200" s="1"/>
  <c r="N85" i="200"/>
  <c r="F85" i="200"/>
  <c r="J83" i="200"/>
  <c r="C83" i="200"/>
  <c r="A65" i="200"/>
  <c r="AB34" i="200"/>
  <c r="AB33" i="200"/>
  <c r="AB32" i="200"/>
  <c r="AB31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9" i="200"/>
  <c r="AB17" i="200"/>
  <c r="AB16" i="200"/>
  <c r="AB15" i="200"/>
  <c r="D16" i="200"/>
  <c r="D15" i="200"/>
  <c r="O14" i="200"/>
  <c r="D14" i="200"/>
  <c r="D13" i="200"/>
  <c r="O10" i="200"/>
  <c r="D10" i="200"/>
  <c r="O9" i="200"/>
  <c r="D9" i="200"/>
  <c r="O8" i="200"/>
  <c r="D8" i="200"/>
  <c r="A7" i="200"/>
  <c r="A4" i="200"/>
  <c r="AB2" i="200"/>
  <c r="A2" i="200"/>
  <c r="AD128" i="199"/>
  <c r="AB128" i="199"/>
  <c r="AD127" i="199"/>
  <c r="O9" i="199" s="1"/>
  <c r="AB127" i="199"/>
  <c r="AD125" i="199"/>
  <c r="AB125" i="199"/>
  <c r="AD124" i="199"/>
  <c r="AB124" i="199"/>
  <c r="AB122" i="199"/>
  <c r="AB121" i="199"/>
  <c r="AB120" i="199"/>
  <c r="AB118" i="199"/>
  <c r="AD111" i="199"/>
  <c r="AB111" i="199"/>
  <c r="AD110" i="199"/>
  <c r="AB110" i="199"/>
  <c r="AD109" i="199"/>
  <c r="AB109" i="199"/>
  <c r="AD108" i="199"/>
  <c r="D13" i="199"/>
  <c r="AB108" i="199"/>
  <c r="AD105" i="199"/>
  <c r="AB105" i="199"/>
  <c r="AD104" i="199"/>
  <c r="D9" i="199" s="1"/>
  <c r="AB104" i="199"/>
  <c r="M91" i="199"/>
  <c r="L91" i="199"/>
  <c r="K91" i="199"/>
  <c r="AF9" i="199"/>
  <c r="F91" i="199" s="1"/>
  <c r="AD9" i="199"/>
  <c r="E91" i="199" s="1"/>
  <c r="AB9" i="199"/>
  <c r="C91" i="199" s="1"/>
  <c r="O90" i="199"/>
  <c r="N90" i="199"/>
  <c r="L90" i="199"/>
  <c r="K90" i="199"/>
  <c r="AF8" i="199"/>
  <c r="G90" i="199" s="1"/>
  <c r="AD8" i="199"/>
  <c r="E90" i="199"/>
  <c r="D90" i="199"/>
  <c r="AB8" i="199"/>
  <c r="C90" i="199" s="1"/>
  <c r="O89" i="199"/>
  <c r="N89" i="199"/>
  <c r="J89" i="199"/>
  <c r="AF7" i="199"/>
  <c r="G89" i="199" s="1"/>
  <c r="AD7" i="199"/>
  <c r="E89" i="199" s="1"/>
  <c r="AB7" i="199"/>
  <c r="C89" i="199" s="1"/>
  <c r="O88" i="199"/>
  <c r="N88" i="199"/>
  <c r="J88" i="199"/>
  <c r="AF6" i="199"/>
  <c r="G88" i="199" s="1"/>
  <c r="F88" i="199"/>
  <c r="AD6" i="199"/>
  <c r="E88" i="199"/>
  <c r="AB6" i="199"/>
  <c r="C88" i="199"/>
  <c r="O87" i="199"/>
  <c r="M87" i="199"/>
  <c r="J87" i="199"/>
  <c r="AF5" i="199"/>
  <c r="G87" i="199"/>
  <c r="F87" i="199"/>
  <c r="AD5" i="199"/>
  <c r="E87" i="199" s="1"/>
  <c r="D87" i="199"/>
  <c r="AB5" i="199"/>
  <c r="C87" i="199" s="1"/>
  <c r="O86" i="199"/>
  <c r="N86" i="199"/>
  <c r="M86" i="199"/>
  <c r="L86" i="199"/>
  <c r="AF4" i="199"/>
  <c r="G86" i="199" s="1"/>
  <c r="AD4" i="199"/>
  <c r="E86" i="199" s="1"/>
  <c r="AB4" i="199"/>
  <c r="D8" i="199" s="1"/>
  <c r="N85" i="199"/>
  <c r="F85" i="199"/>
  <c r="J83" i="199"/>
  <c r="C83" i="199"/>
  <c r="A65" i="199"/>
  <c r="AB34" i="199"/>
  <c r="AB33" i="199"/>
  <c r="AB32" i="199"/>
  <c r="AB31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9" i="199"/>
  <c r="AB17" i="199"/>
  <c r="AB16" i="199"/>
  <c r="AB15" i="199"/>
  <c r="D16" i="199"/>
  <c r="D15" i="199"/>
  <c r="O14" i="199"/>
  <c r="D14" i="199"/>
  <c r="O10" i="199"/>
  <c r="D10" i="199"/>
  <c r="O8" i="199"/>
  <c r="A7" i="199"/>
  <c r="A4" i="199"/>
  <c r="AB2" i="199"/>
  <c r="A2" i="199"/>
  <c r="AD128" i="198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D111" i="198"/>
  <c r="AB111" i="198"/>
  <c r="AD110" i="198"/>
  <c r="AB110" i="198"/>
  <c r="AD109" i="198"/>
  <c r="AB109" i="198"/>
  <c r="AD108" i="198"/>
  <c r="AB108" i="198"/>
  <c r="AD105" i="198"/>
  <c r="AB105" i="198"/>
  <c r="AD104" i="198"/>
  <c r="AB104" i="198"/>
  <c r="M91" i="198"/>
  <c r="L91" i="198"/>
  <c r="AF9" i="198"/>
  <c r="G91" i="198" s="1"/>
  <c r="AD9" i="198"/>
  <c r="E91" i="198" s="1"/>
  <c r="D91" i="198"/>
  <c r="AB9" i="198"/>
  <c r="C91" i="198" s="1"/>
  <c r="O90" i="198"/>
  <c r="N90" i="198"/>
  <c r="L90" i="198"/>
  <c r="K90" i="198"/>
  <c r="AF8" i="198"/>
  <c r="G90" i="198" s="1"/>
  <c r="AD8" i="198"/>
  <c r="E90" i="198" s="1"/>
  <c r="AB8" i="198"/>
  <c r="C90" i="198" s="1"/>
  <c r="O89" i="198"/>
  <c r="N89" i="198"/>
  <c r="J89" i="198"/>
  <c r="AF7" i="198"/>
  <c r="G89" i="198" s="1"/>
  <c r="AD7" i="198"/>
  <c r="E89" i="198" s="1"/>
  <c r="AB7" i="198"/>
  <c r="C89" i="198" s="1"/>
  <c r="O88" i="198"/>
  <c r="N88" i="198"/>
  <c r="L88" i="198"/>
  <c r="J88" i="198"/>
  <c r="AF6" i="198"/>
  <c r="G88" i="198" s="1"/>
  <c r="AD6" i="198"/>
  <c r="E88" i="198" s="1"/>
  <c r="AB6" i="198"/>
  <c r="C88" i="198" s="1"/>
  <c r="N87" i="198"/>
  <c r="M87" i="198"/>
  <c r="J87" i="198"/>
  <c r="AF5" i="198"/>
  <c r="F87" i="198" s="1"/>
  <c r="AD5" i="198"/>
  <c r="D87" i="198" s="1"/>
  <c r="E87" i="198"/>
  <c r="AB5" i="198"/>
  <c r="C87" i="198" s="1"/>
  <c r="O86" i="198"/>
  <c r="N86" i="198"/>
  <c r="M86" i="198"/>
  <c r="L86" i="198"/>
  <c r="AF4" i="198"/>
  <c r="G86" i="198" s="1"/>
  <c r="AD4" i="198"/>
  <c r="D86" i="198" s="1"/>
  <c r="AB4" i="198"/>
  <c r="C86" i="198"/>
  <c r="N85" i="198"/>
  <c r="F85" i="198"/>
  <c r="J83" i="198"/>
  <c r="C83" i="198"/>
  <c r="A65" i="198"/>
  <c r="A50" i="198"/>
  <c r="AB34" i="198"/>
  <c r="AB33" i="198"/>
  <c r="AB32" i="198"/>
  <c r="AB31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9" i="198"/>
  <c r="A19" i="198"/>
  <c r="AB17" i="198"/>
  <c r="AB16" i="198"/>
  <c r="AB15" i="198"/>
  <c r="D16" i="198"/>
  <c r="D15" i="198"/>
  <c r="O14" i="198"/>
  <c r="D14" i="198"/>
  <c r="D13" i="198"/>
  <c r="O10" i="198"/>
  <c r="D10" i="198"/>
  <c r="O9" i="198"/>
  <c r="D9" i="198"/>
  <c r="O8" i="198"/>
  <c r="D8" i="198"/>
  <c r="A7" i="198"/>
  <c r="A4" i="198"/>
  <c r="AB2" i="198"/>
  <c r="A2" i="198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M91" i="197"/>
  <c r="L91" i="197"/>
  <c r="AF9" i="197"/>
  <c r="G91" i="197" s="1"/>
  <c r="AD9" i="197"/>
  <c r="E91" i="197" s="1"/>
  <c r="AB9" i="197"/>
  <c r="C91" i="197" s="1"/>
  <c r="O90" i="197"/>
  <c r="N90" i="197"/>
  <c r="K90" i="197"/>
  <c r="AF8" i="197"/>
  <c r="F90" i="197" s="1"/>
  <c r="G90" i="197"/>
  <c r="AD8" i="197"/>
  <c r="E90" i="197" s="1"/>
  <c r="D90" i="197"/>
  <c r="AB8" i="197"/>
  <c r="C90" i="197"/>
  <c r="O89" i="197"/>
  <c r="N89" i="197"/>
  <c r="J89" i="197"/>
  <c r="AF7" i="197"/>
  <c r="G89" i="197" s="1"/>
  <c r="AD7" i="197"/>
  <c r="E89" i="197" s="1"/>
  <c r="D89" i="197"/>
  <c r="AB7" i="197"/>
  <c r="C89" i="197" s="1"/>
  <c r="O88" i="197"/>
  <c r="N88" i="197"/>
  <c r="J88" i="197"/>
  <c r="AF6" i="197"/>
  <c r="G88" i="197" s="1"/>
  <c r="AD6" i="197"/>
  <c r="E88" i="197" s="1"/>
  <c r="AB6" i="197"/>
  <c r="C88" i="197" s="1"/>
  <c r="J87" i="197"/>
  <c r="AF5" i="197"/>
  <c r="F87" i="197" s="1"/>
  <c r="G87" i="197"/>
  <c r="AD5" i="197"/>
  <c r="E87" i="197" s="1"/>
  <c r="AB5" i="197"/>
  <c r="C87" i="197" s="1"/>
  <c r="O86" i="197"/>
  <c r="N86" i="197"/>
  <c r="M86" i="197"/>
  <c r="L86" i="197"/>
  <c r="AF4" i="197"/>
  <c r="F86" i="197" s="1"/>
  <c r="AD4" i="197"/>
  <c r="E86" i="197" s="1"/>
  <c r="AB4" i="197"/>
  <c r="D8" i="197" s="1"/>
  <c r="N85" i="197"/>
  <c r="F85" i="197"/>
  <c r="J83" i="197"/>
  <c r="C83" i="197"/>
  <c r="A65" i="197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9" i="197"/>
  <c r="AB17" i="197"/>
  <c r="AB16" i="197"/>
  <c r="AB15" i="197"/>
  <c r="D16" i="197"/>
  <c r="D15" i="197"/>
  <c r="O14" i="197"/>
  <c r="D14" i="197"/>
  <c r="D13" i="197"/>
  <c r="O10" i="197"/>
  <c r="D10" i="197"/>
  <c r="O9" i="197"/>
  <c r="D9" i="197"/>
  <c r="A7" i="197"/>
  <c r="A4" i="197"/>
  <c r="AB2" i="197"/>
  <c r="A2" i="197"/>
  <c r="AD128" i="196"/>
  <c r="AB128" i="196"/>
  <c r="AD127" i="196"/>
  <c r="O9" i="196" s="1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D15" i="196" s="1"/>
  <c r="AB110" i="196"/>
  <c r="AD109" i="196"/>
  <c r="AB109" i="196"/>
  <c r="AD108" i="196"/>
  <c r="AB108" i="196"/>
  <c r="AD105" i="196"/>
  <c r="AB105" i="196"/>
  <c r="AD104" i="196"/>
  <c r="AB104" i="196"/>
  <c r="M91" i="196"/>
  <c r="L91" i="196"/>
  <c r="AF9" i="196"/>
  <c r="F91" i="196" s="1"/>
  <c r="AD9" i="196"/>
  <c r="D91" i="196" s="1"/>
  <c r="AB9" i="196"/>
  <c r="C91" i="196" s="1"/>
  <c r="O90" i="196"/>
  <c r="N90" i="196"/>
  <c r="M90" i="196"/>
  <c r="K90" i="196"/>
  <c r="AF8" i="196"/>
  <c r="G90" i="196" s="1"/>
  <c r="AD8" i="196"/>
  <c r="D90" i="196" s="1"/>
  <c r="AB8" i="196"/>
  <c r="C90" i="196" s="1"/>
  <c r="O89" i="196"/>
  <c r="N89" i="196"/>
  <c r="J89" i="196"/>
  <c r="AF7" i="196"/>
  <c r="F89" i="196" s="1"/>
  <c r="G89" i="196"/>
  <c r="AD7" i="196"/>
  <c r="E89" i="196" s="1"/>
  <c r="AB7" i="196"/>
  <c r="C89" i="196"/>
  <c r="O88" i="196"/>
  <c r="N88" i="196"/>
  <c r="M88" i="196"/>
  <c r="J88" i="196"/>
  <c r="AF6" i="196"/>
  <c r="F88" i="196" s="1"/>
  <c r="AD6" i="196"/>
  <c r="D88" i="196" s="1"/>
  <c r="E88" i="196"/>
  <c r="AB6" i="196"/>
  <c r="C88" i="196" s="1"/>
  <c r="J87" i="196"/>
  <c r="AF5" i="196"/>
  <c r="F87" i="196" s="1"/>
  <c r="AD5" i="196"/>
  <c r="E87" i="196" s="1"/>
  <c r="D87" i="196"/>
  <c r="AB5" i="196"/>
  <c r="C87" i="196" s="1"/>
  <c r="O86" i="196"/>
  <c r="N86" i="196"/>
  <c r="M86" i="196"/>
  <c r="L86" i="196"/>
  <c r="AF4" i="196"/>
  <c r="G86" i="196" s="1"/>
  <c r="AD4" i="196"/>
  <c r="D86" i="196" s="1"/>
  <c r="AB4" i="196"/>
  <c r="C86" i="196" s="1"/>
  <c r="N85" i="196"/>
  <c r="F85" i="196"/>
  <c r="J83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6" i="196"/>
  <c r="O14" i="196"/>
  <c r="D14" i="196"/>
  <c r="D13" i="196"/>
  <c r="O10" i="196"/>
  <c r="D10" i="196"/>
  <c r="D9" i="196"/>
  <c r="A7" i="196"/>
  <c r="A4" i="196"/>
  <c r="AB2" i="196"/>
  <c r="A2" i="196"/>
  <c r="AD128" i="195"/>
  <c r="AB128" i="195"/>
  <c r="AD127" i="195"/>
  <c r="O9" i="195" s="1"/>
  <c r="AB127" i="195"/>
  <c r="AD125" i="195"/>
  <c r="AB125" i="195"/>
  <c r="AD124" i="195"/>
  <c r="AB124" i="195"/>
  <c r="AB122" i="195"/>
  <c r="AB121" i="195"/>
  <c r="AB120" i="195"/>
  <c r="AB118" i="195"/>
  <c r="O14" i="195" s="1"/>
  <c r="AD111" i="195"/>
  <c r="AB111" i="195"/>
  <c r="AD110" i="195"/>
  <c r="D15" i="195" s="1"/>
  <c r="AB110" i="195"/>
  <c r="AD109" i="195"/>
  <c r="AB109" i="195"/>
  <c r="AD108" i="195"/>
  <c r="AB108" i="195"/>
  <c r="AD105" i="195"/>
  <c r="AB105" i="195"/>
  <c r="AD104" i="195"/>
  <c r="AB104" i="195"/>
  <c r="M91" i="195"/>
  <c r="L91" i="195"/>
  <c r="AF9" i="195"/>
  <c r="F91" i="195" s="1"/>
  <c r="AD9" i="195"/>
  <c r="D91" i="195" s="1"/>
  <c r="AB9" i="195"/>
  <c r="C91" i="195" s="1"/>
  <c r="O90" i="195"/>
  <c r="N90" i="195"/>
  <c r="K90" i="195"/>
  <c r="AF8" i="195"/>
  <c r="G90" i="195" s="1"/>
  <c r="AD8" i="195"/>
  <c r="D90" i="195" s="1"/>
  <c r="E90" i="195"/>
  <c r="AB8" i="195"/>
  <c r="C90" i="195" s="1"/>
  <c r="O89" i="195"/>
  <c r="N89" i="195"/>
  <c r="J89" i="195"/>
  <c r="AF7" i="195"/>
  <c r="G89" i="195" s="1"/>
  <c r="AD7" i="195"/>
  <c r="D89" i="195" s="1"/>
  <c r="E89" i="195"/>
  <c r="AB7" i="195"/>
  <c r="C89" i="195" s="1"/>
  <c r="O88" i="195"/>
  <c r="N88" i="195"/>
  <c r="M88" i="195"/>
  <c r="J88" i="195"/>
  <c r="AF6" i="195"/>
  <c r="F88" i="195" s="1"/>
  <c r="AD6" i="195"/>
  <c r="E88" i="195" s="1"/>
  <c r="D88" i="195"/>
  <c r="AB6" i="195"/>
  <c r="C88" i="195" s="1"/>
  <c r="N87" i="195"/>
  <c r="L87" i="195"/>
  <c r="J87" i="195"/>
  <c r="AF5" i="195"/>
  <c r="G87" i="195" s="1"/>
  <c r="AD5" i="195"/>
  <c r="D87" i="195" s="1"/>
  <c r="AB5" i="195"/>
  <c r="C87" i="195" s="1"/>
  <c r="O86" i="195"/>
  <c r="N86" i="195"/>
  <c r="M86" i="195"/>
  <c r="L86" i="195"/>
  <c r="AF4" i="195"/>
  <c r="G86" i="195"/>
  <c r="F86" i="195"/>
  <c r="AD4" i="195"/>
  <c r="E86" i="195" s="1"/>
  <c r="AB4" i="195"/>
  <c r="C86" i="195" s="1"/>
  <c r="N85" i="195"/>
  <c r="F85" i="195"/>
  <c r="J83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9" i="195"/>
  <c r="AB17" i="195"/>
  <c r="AB16" i="195"/>
  <c r="AB15" i="195"/>
  <c r="D16" i="195"/>
  <c r="D14" i="195"/>
  <c r="D13" i="195"/>
  <c r="O10" i="195"/>
  <c r="D10" i="195"/>
  <c r="D9" i="195"/>
  <c r="A7" i="195"/>
  <c r="A4" i="195"/>
  <c r="AB2" i="195"/>
  <c r="A2" i="195"/>
  <c r="AD128" i="194"/>
  <c r="AB128" i="194"/>
  <c r="AD127" i="194"/>
  <c r="O9" i="194" s="1"/>
  <c r="AB127" i="194"/>
  <c r="AD125" i="194"/>
  <c r="AB125" i="194"/>
  <c r="AD124" i="194"/>
  <c r="AB124" i="194"/>
  <c r="AB122" i="194"/>
  <c r="AB121" i="194"/>
  <c r="AB120" i="194"/>
  <c r="AB118" i="194"/>
  <c r="AD111" i="194"/>
  <c r="AB111" i="194"/>
  <c r="AD110" i="194"/>
  <c r="AB110" i="194"/>
  <c r="AD109" i="194"/>
  <c r="AB109" i="194"/>
  <c r="AD108" i="194"/>
  <c r="D13" i="194"/>
  <c r="AB108" i="194"/>
  <c r="AD105" i="194"/>
  <c r="AB105" i="194"/>
  <c r="AD104" i="194"/>
  <c r="D9" i="194" s="1"/>
  <c r="AB104" i="194"/>
  <c r="M91" i="194"/>
  <c r="L91" i="194"/>
  <c r="K91" i="194"/>
  <c r="AF9" i="194"/>
  <c r="G91" i="194" s="1"/>
  <c r="F91" i="194"/>
  <c r="AD9" i="194"/>
  <c r="D91" i="194" s="1"/>
  <c r="E91" i="194"/>
  <c r="AB9" i="194"/>
  <c r="C91" i="194" s="1"/>
  <c r="O90" i="194"/>
  <c r="N90" i="194"/>
  <c r="K90" i="194"/>
  <c r="AF8" i="194"/>
  <c r="G90" i="194" s="1"/>
  <c r="AD8" i="194"/>
  <c r="E90" i="194" s="1"/>
  <c r="D90" i="194"/>
  <c r="AB8" i="194"/>
  <c r="C90" i="194" s="1"/>
  <c r="O89" i="194"/>
  <c r="N89" i="194"/>
  <c r="J89" i="194"/>
  <c r="AF7" i="194"/>
  <c r="G89" i="194" s="1"/>
  <c r="AD7" i="194"/>
  <c r="E89" i="194"/>
  <c r="AB7" i="194"/>
  <c r="C89" i="194" s="1"/>
  <c r="O88" i="194"/>
  <c r="N88" i="194"/>
  <c r="M88" i="194"/>
  <c r="J88" i="194"/>
  <c r="AF6" i="194"/>
  <c r="G88" i="194"/>
  <c r="F88" i="194"/>
  <c r="AD6" i="194"/>
  <c r="E88" i="194" s="1"/>
  <c r="AB6" i="194"/>
  <c r="C88" i="194" s="1"/>
  <c r="M87" i="194"/>
  <c r="J87" i="194"/>
  <c r="AF5" i="194"/>
  <c r="G87" i="194" s="1"/>
  <c r="F87" i="194"/>
  <c r="AD5" i="194"/>
  <c r="E87" i="194" s="1"/>
  <c r="AB5" i="194"/>
  <c r="C87" i="194" s="1"/>
  <c r="O86" i="194"/>
  <c r="N86" i="194"/>
  <c r="M86" i="194"/>
  <c r="L86" i="194"/>
  <c r="AF4" i="194"/>
  <c r="G86" i="194" s="1"/>
  <c r="AD4" i="194"/>
  <c r="E86" i="194" s="1"/>
  <c r="D86" i="194"/>
  <c r="AB4" i="194"/>
  <c r="C86" i="194" s="1"/>
  <c r="N85" i="194"/>
  <c r="F85" i="194"/>
  <c r="J83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O14" i="194"/>
  <c r="D14" i="194"/>
  <c r="O10" i="194"/>
  <c r="D10" i="194"/>
  <c r="O8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4" i="193" s="1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M91" i="193"/>
  <c r="L91" i="193"/>
  <c r="AF9" i="193"/>
  <c r="G91" i="193" s="1"/>
  <c r="F91" i="193"/>
  <c r="AD9" i="193"/>
  <c r="D91" i="193"/>
  <c r="E91" i="193"/>
  <c r="AB9" i="193"/>
  <c r="C91" i="193" s="1"/>
  <c r="O90" i="193"/>
  <c r="N90" i="193"/>
  <c r="L90" i="193"/>
  <c r="K90" i="193"/>
  <c r="AF8" i="193"/>
  <c r="F90" i="193" s="1"/>
  <c r="G90" i="193"/>
  <c r="AD8" i="193"/>
  <c r="D90" i="193" s="1"/>
  <c r="E90" i="193"/>
  <c r="AB8" i="193"/>
  <c r="C90" i="193" s="1"/>
  <c r="O89" i="193"/>
  <c r="N89" i="193"/>
  <c r="L89" i="193"/>
  <c r="J89" i="193"/>
  <c r="AF7" i="193"/>
  <c r="G89" i="193" s="1"/>
  <c r="AD7" i="193"/>
  <c r="D89" i="193" s="1"/>
  <c r="E89" i="193"/>
  <c r="AB7" i="193"/>
  <c r="C89" i="193" s="1"/>
  <c r="O88" i="193"/>
  <c r="N88" i="193"/>
  <c r="J88" i="193"/>
  <c r="AF6" i="193"/>
  <c r="F88" i="193" s="1"/>
  <c r="AD6" i="193"/>
  <c r="E88" i="193" s="1"/>
  <c r="AB6" i="193"/>
  <c r="C88" i="193" s="1"/>
  <c r="O87" i="193"/>
  <c r="M87" i="193"/>
  <c r="J87" i="193"/>
  <c r="AF5" i="193"/>
  <c r="G87" i="193" s="1"/>
  <c r="AD5" i="193"/>
  <c r="E87" i="193" s="1"/>
  <c r="D87" i="193"/>
  <c r="AB5" i="193"/>
  <c r="C87" i="193"/>
  <c r="O86" i="193"/>
  <c r="N86" i="193"/>
  <c r="M86" i="193"/>
  <c r="L86" i="193"/>
  <c r="AF4" i="193"/>
  <c r="G86" i="193" s="1"/>
  <c r="AD4" i="193"/>
  <c r="E86" i="193" s="1"/>
  <c r="AB4" i="193"/>
  <c r="C86" i="193" s="1"/>
  <c r="N85" i="193"/>
  <c r="F85" i="193"/>
  <c r="J83" i="193"/>
  <c r="C83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D14" i="193"/>
  <c r="D13" i="193"/>
  <c r="O10" i="193"/>
  <c r="D10" i="193"/>
  <c r="O9" i="193"/>
  <c r="D9" i="193"/>
  <c r="D8" i="193"/>
  <c r="A7" i="193"/>
  <c r="A4" i="193"/>
  <c r="AB2" i="193"/>
  <c r="A2" i="193"/>
  <c r="AD128" i="192"/>
  <c r="O10" i="192" s="1"/>
  <c r="AB128" i="192"/>
  <c r="AD127" i="192"/>
  <c r="O9" i="192" s="1"/>
  <c r="AB127" i="192"/>
  <c r="AD125" i="192"/>
  <c r="AB125" i="192"/>
  <c r="AD124" i="192"/>
  <c r="AB124" i="192"/>
  <c r="AB122" i="192"/>
  <c r="AB121" i="192"/>
  <c r="AB120" i="192"/>
  <c r="AB118" i="192"/>
  <c r="AD111" i="192"/>
  <c r="AB111" i="192"/>
  <c r="AD110" i="192"/>
  <c r="D15" i="192"/>
  <c r="AB110" i="192"/>
  <c r="AD109" i="192"/>
  <c r="D14" i="192" s="1"/>
  <c r="AB109" i="192"/>
  <c r="AD108" i="192"/>
  <c r="D13" i="192" s="1"/>
  <c r="AB108" i="192"/>
  <c r="AD105" i="192"/>
  <c r="AB105" i="192"/>
  <c r="AD104" i="192"/>
  <c r="D9" i="192" s="1"/>
  <c r="AB104" i="192"/>
  <c r="M91" i="192"/>
  <c r="L91" i="192"/>
  <c r="AF9" i="192"/>
  <c r="G91" i="192" s="1"/>
  <c r="AD9" i="192"/>
  <c r="D91" i="192" s="1"/>
  <c r="AB9" i="192"/>
  <c r="C91" i="192" s="1"/>
  <c r="O90" i="192"/>
  <c r="N90" i="192"/>
  <c r="K90" i="192"/>
  <c r="AF8" i="192"/>
  <c r="G90" i="192"/>
  <c r="F90" i="192"/>
  <c r="AD8" i="192"/>
  <c r="D90" i="192" s="1"/>
  <c r="AB8" i="192"/>
  <c r="C90" i="192" s="1"/>
  <c r="O89" i="192"/>
  <c r="N89" i="192"/>
  <c r="J89" i="192"/>
  <c r="AF7" i="192"/>
  <c r="G89" i="192"/>
  <c r="AD7" i="192"/>
  <c r="E89" i="192"/>
  <c r="D89" i="192"/>
  <c r="AB7" i="192"/>
  <c r="C89" i="192" s="1"/>
  <c r="O88" i="192"/>
  <c r="N88" i="192"/>
  <c r="J88" i="192"/>
  <c r="AF6" i="192"/>
  <c r="F88" i="192" s="1"/>
  <c r="AD6" i="192"/>
  <c r="E88" i="192"/>
  <c r="AB6" i="192"/>
  <c r="C88" i="192" s="1"/>
  <c r="M87" i="192"/>
  <c r="J87" i="192"/>
  <c r="AF5" i="192"/>
  <c r="G87" i="192"/>
  <c r="F87" i="192"/>
  <c r="AD5" i="192"/>
  <c r="D87" i="192"/>
  <c r="AB5" i="192"/>
  <c r="C87" i="192"/>
  <c r="O86" i="192"/>
  <c r="N86" i="192"/>
  <c r="M86" i="192"/>
  <c r="L86" i="192"/>
  <c r="AF4" i="192"/>
  <c r="G86" i="192"/>
  <c r="F86" i="192"/>
  <c r="AD4" i="192"/>
  <c r="D86" i="192" s="1"/>
  <c r="AB4" i="192"/>
  <c r="C86" i="192" s="1"/>
  <c r="N85" i="192"/>
  <c r="F85" i="192"/>
  <c r="J83" i="192"/>
  <c r="C83" i="192"/>
  <c r="A65" i="192"/>
  <c r="A50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19" i="192"/>
  <c r="AB17" i="192"/>
  <c r="AB16" i="192"/>
  <c r="AB15" i="192"/>
  <c r="D16" i="192"/>
  <c r="O14" i="192"/>
  <c r="D10" i="192"/>
  <c r="A7" i="192"/>
  <c r="A4" i="192"/>
  <c r="AB2" i="192"/>
  <c r="A2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O14" i="191" s="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M91" i="191"/>
  <c r="L91" i="191"/>
  <c r="K91" i="191"/>
  <c r="AF9" i="191"/>
  <c r="G91" i="191" s="1"/>
  <c r="AD9" i="191"/>
  <c r="D91" i="191" s="1"/>
  <c r="AB9" i="191"/>
  <c r="C91" i="191" s="1"/>
  <c r="O90" i="191"/>
  <c r="N90" i="191"/>
  <c r="K90" i="191"/>
  <c r="AF8" i="191"/>
  <c r="F90" i="191" s="1"/>
  <c r="G90" i="191"/>
  <c r="AD8" i="191"/>
  <c r="E90" i="191" s="1"/>
  <c r="D90" i="191"/>
  <c r="AB8" i="191"/>
  <c r="C90" i="191" s="1"/>
  <c r="O89" i="191"/>
  <c r="N89" i="191"/>
  <c r="J89" i="191"/>
  <c r="AF7" i="191"/>
  <c r="F89" i="191" s="1"/>
  <c r="AD7" i="191"/>
  <c r="E89" i="191" s="1"/>
  <c r="D89" i="191"/>
  <c r="AB7" i="191"/>
  <c r="C89" i="191" s="1"/>
  <c r="O88" i="191"/>
  <c r="N88" i="191"/>
  <c r="J88" i="191"/>
  <c r="AF6" i="191"/>
  <c r="F88" i="191" s="1"/>
  <c r="AD6" i="191"/>
  <c r="D88" i="191" s="1"/>
  <c r="AB6" i="191"/>
  <c r="C88" i="191" s="1"/>
  <c r="J87" i="191"/>
  <c r="AF5" i="191"/>
  <c r="G87" i="191" s="1"/>
  <c r="AD5" i="191"/>
  <c r="D87" i="191"/>
  <c r="E87" i="191"/>
  <c r="AB5" i="191"/>
  <c r="C87" i="191" s="1"/>
  <c r="O86" i="191"/>
  <c r="N86" i="191"/>
  <c r="M86" i="191"/>
  <c r="L86" i="191"/>
  <c r="AF4" i="191"/>
  <c r="G86" i="191" s="1"/>
  <c r="AD4" i="191"/>
  <c r="E86" i="191" s="1"/>
  <c r="AB4" i="191"/>
  <c r="C86" i="191"/>
  <c r="N85" i="191"/>
  <c r="F85" i="191"/>
  <c r="J83" i="191"/>
  <c r="C83" i="191"/>
  <c r="A65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B17" i="191"/>
  <c r="AB16" i="191"/>
  <c r="AB15" i="191"/>
  <c r="D16" i="191"/>
  <c r="D15" i="191"/>
  <c r="D14" i="191"/>
  <c r="D13" i="191"/>
  <c r="O10" i="191"/>
  <c r="D10" i="191"/>
  <c r="O9" i="191"/>
  <c r="D9" i="191"/>
  <c r="O8" i="191"/>
  <c r="D8" i="191"/>
  <c r="A7" i="191"/>
  <c r="A4" i="191"/>
  <c r="AB2" i="191"/>
  <c r="A2" i="191"/>
  <c r="AD128" i="190"/>
  <c r="O10" i="190" s="1"/>
  <c r="AB128" i="190"/>
  <c r="AD127" i="190"/>
  <c r="AB127" i="190"/>
  <c r="AD125" i="190"/>
  <c r="AB125" i="190"/>
  <c r="AD124" i="190"/>
  <c r="AB124" i="190"/>
  <c r="AB122" i="190"/>
  <c r="AB121" i="190"/>
  <c r="AB120" i="190"/>
  <c r="AB118" i="190"/>
  <c r="AD111" i="190"/>
  <c r="D16" i="190"/>
  <c r="AB111" i="190"/>
  <c r="AD110" i="190"/>
  <c r="AB110" i="190"/>
  <c r="AD109" i="190"/>
  <c r="AB109" i="190"/>
  <c r="AD108" i="190"/>
  <c r="AB108" i="190"/>
  <c r="AD105" i="190"/>
  <c r="D10" i="190" s="1"/>
  <c r="AB105" i="190"/>
  <c r="AD104" i="190"/>
  <c r="AB104" i="190"/>
  <c r="M91" i="190"/>
  <c r="L91" i="190"/>
  <c r="AF9" i="190"/>
  <c r="G91" i="190" s="1"/>
  <c r="AD9" i="190"/>
  <c r="E91" i="190" s="1"/>
  <c r="AB9" i="190"/>
  <c r="C91" i="190" s="1"/>
  <c r="O90" i="190"/>
  <c r="N90" i="190"/>
  <c r="K90" i="190"/>
  <c r="AF8" i="190"/>
  <c r="G90" i="190" s="1"/>
  <c r="AD8" i="190"/>
  <c r="D90" i="190" s="1"/>
  <c r="AB8" i="190"/>
  <c r="C90" i="190" s="1"/>
  <c r="O89" i="190"/>
  <c r="N89" i="190"/>
  <c r="J89" i="190"/>
  <c r="AF7" i="190"/>
  <c r="G89" i="190" s="1"/>
  <c r="F89" i="190"/>
  <c r="AD7" i="190"/>
  <c r="E89" i="190" s="1"/>
  <c r="D89" i="190"/>
  <c r="AB7" i="190"/>
  <c r="O8" i="190" s="1"/>
  <c r="O88" i="190"/>
  <c r="N88" i="190"/>
  <c r="J88" i="190"/>
  <c r="AF6" i="190"/>
  <c r="G88" i="190" s="1"/>
  <c r="AD6" i="190"/>
  <c r="D88" i="190"/>
  <c r="E88" i="190"/>
  <c r="AB6" i="190"/>
  <c r="C88" i="190" s="1"/>
  <c r="M87" i="190"/>
  <c r="J87" i="190"/>
  <c r="AF5" i="190"/>
  <c r="G87" i="190" s="1"/>
  <c r="AD5" i="190"/>
  <c r="E87" i="190"/>
  <c r="AB5" i="190"/>
  <c r="C87" i="190" s="1"/>
  <c r="O86" i="190"/>
  <c r="N86" i="190"/>
  <c r="M86" i="190"/>
  <c r="L86" i="190"/>
  <c r="AF4" i="190"/>
  <c r="G86" i="190" s="1"/>
  <c r="AD4" i="190"/>
  <c r="D86" i="190" s="1"/>
  <c r="E86" i="190"/>
  <c r="AB4" i="190"/>
  <c r="C86" i="190" s="1"/>
  <c r="N85" i="190"/>
  <c r="F85" i="190"/>
  <c r="J83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D15" i="190"/>
  <c r="O14" i="190"/>
  <c r="D14" i="190"/>
  <c r="D13" i="190"/>
  <c r="O9" i="190"/>
  <c r="D9" i="190"/>
  <c r="A7" i="190"/>
  <c r="A4" i="190"/>
  <c r="AB2" i="190"/>
  <c r="A2" i="190"/>
  <c r="AD128" i="189"/>
  <c r="O10" i="189" s="1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D111" i="189"/>
  <c r="D16" i="189"/>
  <c r="AB111" i="189"/>
  <c r="AD110" i="189"/>
  <c r="D15" i="189" s="1"/>
  <c r="AB110" i="189"/>
  <c r="AD109" i="189"/>
  <c r="AB109" i="189"/>
  <c r="AD108" i="189"/>
  <c r="D13" i="189" s="1"/>
  <c r="AB108" i="189"/>
  <c r="AD105" i="189"/>
  <c r="D10" i="189" s="1"/>
  <c r="AB105" i="189"/>
  <c r="AD104" i="189"/>
  <c r="AB104" i="189"/>
  <c r="M91" i="189"/>
  <c r="L91" i="189"/>
  <c r="AF9" i="189"/>
  <c r="G91" i="189" s="1"/>
  <c r="AD9" i="189"/>
  <c r="E91" i="189" s="1"/>
  <c r="AB9" i="189"/>
  <c r="C91" i="189" s="1"/>
  <c r="O90" i="189"/>
  <c r="N90" i="189"/>
  <c r="K90" i="189"/>
  <c r="AF8" i="189"/>
  <c r="F90" i="189" s="1"/>
  <c r="AD8" i="189"/>
  <c r="E90" i="189" s="1"/>
  <c r="D90" i="189"/>
  <c r="AB8" i="189"/>
  <c r="C90" i="189" s="1"/>
  <c r="O89" i="189"/>
  <c r="N89" i="189"/>
  <c r="J89" i="189"/>
  <c r="AF7" i="189"/>
  <c r="F89" i="189" s="1"/>
  <c r="AD7" i="189"/>
  <c r="E89" i="189"/>
  <c r="D89" i="189"/>
  <c r="AB7" i="189"/>
  <c r="C89" i="189" s="1"/>
  <c r="O88" i="189"/>
  <c r="N88" i="189"/>
  <c r="J88" i="189"/>
  <c r="AF6" i="189"/>
  <c r="G88" i="189"/>
  <c r="AD6" i="189"/>
  <c r="D88" i="189" s="1"/>
  <c r="AB6" i="189"/>
  <c r="C88" i="189" s="1"/>
  <c r="M87" i="189"/>
  <c r="J87" i="189"/>
  <c r="AF5" i="189"/>
  <c r="F87" i="189" s="1"/>
  <c r="AD5" i="189"/>
  <c r="E87" i="189" s="1"/>
  <c r="AB5" i="189"/>
  <c r="C87" i="189" s="1"/>
  <c r="O86" i="189"/>
  <c r="N86" i="189"/>
  <c r="M86" i="189"/>
  <c r="L86" i="189"/>
  <c r="AF4" i="189"/>
  <c r="F86" i="189" s="1"/>
  <c r="AD4" i="189"/>
  <c r="E86" i="189" s="1"/>
  <c r="AB4" i="189"/>
  <c r="C86" i="189"/>
  <c r="N85" i="189"/>
  <c r="F85" i="189"/>
  <c r="J83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O14" i="189"/>
  <c r="D14" i="189"/>
  <c r="O9" i="189"/>
  <c r="D9" i="189"/>
  <c r="O8" i="189"/>
  <c r="A7" i="189"/>
  <c r="A4" i="189"/>
  <c r="AB2" i="189"/>
  <c r="A2" i="189"/>
  <c r="AD128" i="188"/>
  <c r="O10" i="188" s="1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5" i="188" s="1"/>
  <c r="AB110" i="188"/>
  <c r="AD109" i="188"/>
  <c r="D14" i="188"/>
  <c r="AB109" i="188"/>
  <c r="AD108" i="188"/>
  <c r="D13" i="188" s="1"/>
  <c r="AB108" i="188"/>
  <c r="AD105" i="188"/>
  <c r="AB105" i="188"/>
  <c r="AD104" i="188"/>
  <c r="AB104" i="188"/>
  <c r="M91" i="188"/>
  <c r="L91" i="188"/>
  <c r="AF9" i="188"/>
  <c r="G91" i="188" s="1"/>
  <c r="F91" i="188"/>
  <c r="AD9" i="188"/>
  <c r="E91" i="188" s="1"/>
  <c r="AB9" i="188"/>
  <c r="C91" i="188" s="1"/>
  <c r="O90" i="188"/>
  <c r="N90" i="188"/>
  <c r="K90" i="188"/>
  <c r="AF8" i="188"/>
  <c r="G90" i="188" s="1"/>
  <c r="AD8" i="188"/>
  <c r="E90" i="188"/>
  <c r="D90" i="188"/>
  <c r="AB8" i="188"/>
  <c r="C90" i="188" s="1"/>
  <c r="O89" i="188"/>
  <c r="N89" i="188"/>
  <c r="M89" i="188"/>
  <c r="J89" i="188"/>
  <c r="AF7" i="188"/>
  <c r="G89" i="188"/>
  <c r="AD7" i="188"/>
  <c r="D89" i="188" s="1"/>
  <c r="E89" i="188"/>
  <c r="AB7" i="188"/>
  <c r="C89" i="188" s="1"/>
  <c r="O88" i="188"/>
  <c r="N88" i="188"/>
  <c r="L88" i="188"/>
  <c r="J88" i="188"/>
  <c r="AF6" i="188"/>
  <c r="G88" i="188"/>
  <c r="AD6" i="188"/>
  <c r="E88" i="188"/>
  <c r="AB6" i="188"/>
  <c r="C88" i="188"/>
  <c r="J87" i="188"/>
  <c r="AF5" i="188"/>
  <c r="G87" i="188" s="1"/>
  <c r="AD5" i="188"/>
  <c r="E87" i="188" s="1"/>
  <c r="AB5" i="188"/>
  <c r="C87" i="188" s="1"/>
  <c r="O86" i="188"/>
  <c r="N86" i="188"/>
  <c r="M86" i="188"/>
  <c r="L86" i="188"/>
  <c r="AF4" i="188"/>
  <c r="G86" i="188" s="1"/>
  <c r="AD4" i="188"/>
  <c r="E86" i="188" s="1"/>
  <c r="AB4" i="188"/>
  <c r="C86" i="188" s="1"/>
  <c r="N85" i="188"/>
  <c r="F85" i="188"/>
  <c r="J83" i="188"/>
  <c r="C83" i="188"/>
  <c r="A65" i="188"/>
  <c r="A50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16" i="188"/>
  <c r="O14" i="188"/>
  <c r="D10" i="188"/>
  <c r="D9" i="188"/>
  <c r="A7" i="188"/>
  <c r="A4" i="188"/>
  <c r="AB2" i="188"/>
  <c r="A2" i="188"/>
  <c r="AD128" i="187"/>
  <c r="O10" i="187" s="1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O14" i="187" s="1"/>
  <c r="AD111" i="187"/>
  <c r="AB111" i="187"/>
  <c r="AD110" i="187"/>
  <c r="AB110" i="187"/>
  <c r="AD109" i="187"/>
  <c r="D14" i="187" s="1"/>
  <c r="AB109" i="187"/>
  <c r="AD108" i="187"/>
  <c r="AB108" i="187"/>
  <c r="AD105" i="187"/>
  <c r="D10" i="187" s="1"/>
  <c r="AB105" i="187"/>
  <c r="AD104" i="187"/>
  <c r="AB104" i="187"/>
  <c r="M91" i="187"/>
  <c r="L91" i="187"/>
  <c r="AF9" i="187"/>
  <c r="G91" i="187" s="1"/>
  <c r="AD9" i="187"/>
  <c r="D91" i="187" s="1"/>
  <c r="E91" i="187"/>
  <c r="AB9" i="187"/>
  <c r="C91" i="187" s="1"/>
  <c r="O90" i="187"/>
  <c r="N90" i="187"/>
  <c r="K90" i="187"/>
  <c r="AF8" i="187"/>
  <c r="F90" i="187" s="1"/>
  <c r="G90" i="187"/>
  <c r="AD8" i="187"/>
  <c r="E90" i="187" s="1"/>
  <c r="AB8" i="187"/>
  <c r="C90" i="187" s="1"/>
  <c r="O89" i="187"/>
  <c r="N89" i="187"/>
  <c r="J89" i="187"/>
  <c r="AF7" i="187"/>
  <c r="G89" i="187"/>
  <c r="F89" i="187"/>
  <c r="AD7" i="187"/>
  <c r="E89" i="187" s="1"/>
  <c r="AB7" i="187"/>
  <c r="O8" i="187" s="1"/>
  <c r="C89" i="187"/>
  <c r="O88" i="187"/>
  <c r="N88" i="187"/>
  <c r="M88" i="187"/>
  <c r="J88" i="187"/>
  <c r="AF6" i="187"/>
  <c r="F88" i="187" s="1"/>
  <c r="AD6" i="187"/>
  <c r="D88" i="187" s="1"/>
  <c r="E88" i="187"/>
  <c r="AB6" i="187"/>
  <c r="C88" i="187" s="1"/>
  <c r="N87" i="187"/>
  <c r="M87" i="187"/>
  <c r="J87" i="187"/>
  <c r="AF5" i="187"/>
  <c r="G87" i="187"/>
  <c r="AD5" i="187"/>
  <c r="D87" i="187" s="1"/>
  <c r="E87" i="187"/>
  <c r="AB5" i="187"/>
  <c r="C87" i="187" s="1"/>
  <c r="O86" i="187"/>
  <c r="N86" i="187"/>
  <c r="M86" i="187"/>
  <c r="L86" i="187"/>
  <c r="AF4" i="187"/>
  <c r="F86" i="187" s="1"/>
  <c r="AD4" i="187"/>
  <c r="E86" i="187"/>
  <c r="AB4" i="187"/>
  <c r="C86" i="187" s="1"/>
  <c r="N85" i="187"/>
  <c r="F85" i="187"/>
  <c r="J83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B17" i="187"/>
  <c r="AB16" i="187"/>
  <c r="AB15" i="187"/>
  <c r="D16" i="187"/>
  <c r="D15" i="187"/>
  <c r="D13" i="187"/>
  <c r="O9" i="187"/>
  <c r="D9" i="187"/>
  <c r="A7" i="187"/>
  <c r="A4" i="187"/>
  <c r="AB2" i="187"/>
  <c r="A2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AB110" i="186"/>
  <c r="AD109" i="186"/>
  <c r="AB109" i="186"/>
  <c r="AD108" i="186"/>
  <c r="D13" i="186"/>
  <c r="AB108" i="186"/>
  <c r="AD105" i="186"/>
  <c r="D10" i="186" s="1"/>
  <c r="AB105" i="186"/>
  <c r="AD104" i="186"/>
  <c r="D9" i="186" s="1"/>
  <c r="AB104" i="186"/>
  <c r="M91" i="186"/>
  <c r="L91" i="186"/>
  <c r="K91" i="186"/>
  <c r="AF9" i="186"/>
  <c r="G91" i="186" s="1"/>
  <c r="F91" i="186"/>
  <c r="AD9" i="186"/>
  <c r="D91" i="186" s="1"/>
  <c r="E91" i="186"/>
  <c r="AB9" i="186"/>
  <c r="C91" i="186" s="1"/>
  <c r="O90" i="186"/>
  <c r="N90" i="186"/>
  <c r="L90" i="186"/>
  <c r="K90" i="186"/>
  <c r="AF8" i="186"/>
  <c r="G90" i="186" s="1"/>
  <c r="AD8" i="186"/>
  <c r="D90" i="186" s="1"/>
  <c r="AB8" i="186"/>
  <c r="C90" i="186" s="1"/>
  <c r="O89" i="186"/>
  <c r="N89" i="186"/>
  <c r="J89" i="186"/>
  <c r="AF7" i="186"/>
  <c r="F89" i="186" s="1"/>
  <c r="AD7" i="186"/>
  <c r="E89" i="186" s="1"/>
  <c r="AB7" i="186"/>
  <c r="C89" i="186" s="1"/>
  <c r="O88" i="186"/>
  <c r="N88" i="186"/>
  <c r="M88" i="186"/>
  <c r="J88" i="186"/>
  <c r="AF6" i="186"/>
  <c r="G88" i="186" s="1"/>
  <c r="AD6" i="186"/>
  <c r="D88" i="186" s="1"/>
  <c r="AB6" i="186"/>
  <c r="C88" i="186" s="1"/>
  <c r="L87" i="186"/>
  <c r="J87" i="186"/>
  <c r="AF5" i="186"/>
  <c r="G87" i="186" s="1"/>
  <c r="F87" i="186"/>
  <c r="AD5" i="186"/>
  <c r="E87" i="186" s="1"/>
  <c r="AB5" i="186"/>
  <c r="C87" i="186" s="1"/>
  <c r="O86" i="186"/>
  <c r="N86" i="186"/>
  <c r="M86" i="186"/>
  <c r="L86" i="186"/>
  <c r="AF4" i="186"/>
  <c r="G86" i="186" s="1"/>
  <c r="AD4" i="186"/>
  <c r="E86" i="186"/>
  <c r="D86" i="186"/>
  <c r="AB4" i="186"/>
  <c r="C86" i="186" s="1"/>
  <c r="N85" i="186"/>
  <c r="F85" i="186"/>
  <c r="J83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D15" i="186"/>
  <c r="O14" i="186"/>
  <c r="D14" i="186"/>
  <c r="O10" i="186"/>
  <c r="O9" i="186"/>
  <c r="D8" i="186"/>
  <c r="A7" i="186"/>
  <c r="A4" i="186"/>
  <c r="AB2" i="186"/>
  <c r="A2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M91" i="185"/>
  <c r="L91" i="185"/>
  <c r="K91" i="185"/>
  <c r="AF9" i="185"/>
  <c r="G91" i="185" s="1"/>
  <c r="AD9" i="185"/>
  <c r="E91" i="185" s="1"/>
  <c r="D91" i="185"/>
  <c r="AB9" i="185"/>
  <c r="C91" i="185" s="1"/>
  <c r="O90" i="185"/>
  <c r="N90" i="185"/>
  <c r="K90" i="185"/>
  <c r="AF8" i="185"/>
  <c r="F90" i="185" s="1"/>
  <c r="G90" i="185"/>
  <c r="AD8" i="185"/>
  <c r="E90" i="185" s="1"/>
  <c r="AB8" i="185"/>
  <c r="C90" i="185" s="1"/>
  <c r="O89" i="185"/>
  <c r="N89" i="185"/>
  <c r="J89" i="185"/>
  <c r="AF7" i="185"/>
  <c r="G89" i="185" s="1"/>
  <c r="AD7" i="185"/>
  <c r="E89" i="185" s="1"/>
  <c r="AB7" i="185"/>
  <c r="C89" i="185" s="1"/>
  <c r="O88" i="185"/>
  <c r="N88" i="185"/>
  <c r="M88" i="185"/>
  <c r="J88" i="185"/>
  <c r="AF6" i="185"/>
  <c r="G88" i="185" s="1"/>
  <c r="AD6" i="185"/>
  <c r="E88" i="185" s="1"/>
  <c r="AB6" i="185"/>
  <c r="C88" i="185" s="1"/>
  <c r="M87" i="185"/>
  <c r="J87" i="185"/>
  <c r="AF5" i="185"/>
  <c r="F87" i="185" s="1"/>
  <c r="G87" i="185"/>
  <c r="AD5" i="185"/>
  <c r="E87" i="185" s="1"/>
  <c r="AB5" i="185"/>
  <c r="C87" i="185" s="1"/>
  <c r="O86" i="185"/>
  <c r="N86" i="185"/>
  <c r="M86" i="185"/>
  <c r="L86" i="185"/>
  <c r="AF4" i="185"/>
  <c r="G86" i="185"/>
  <c r="F86" i="185"/>
  <c r="AD4" i="185"/>
  <c r="E86" i="185" s="1"/>
  <c r="AB4" i="185"/>
  <c r="D8" i="185" s="1"/>
  <c r="C86" i="185"/>
  <c r="N85" i="185"/>
  <c r="F85" i="185"/>
  <c r="J83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D16" i="185"/>
  <c r="D15" i="185"/>
  <c r="O14" i="185"/>
  <c r="D14" i="185"/>
  <c r="D13" i="185"/>
  <c r="O10" i="185"/>
  <c r="D10" i="185"/>
  <c r="O9" i="185"/>
  <c r="D9" i="185"/>
  <c r="O8" i="185"/>
  <c r="A7" i="185"/>
  <c r="A4" i="185"/>
  <c r="AB2" i="185"/>
  <c r="A2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M91" i="184"/>
  <c r="L91" i="184"/>
  <c r="AF9" i="184"/>
  <c r="G91" i="184" s="1"/>
  <c r="AD9" i="184"/>
  <c r="D91" i="184" s="1"/>
  <c r="AB9" i="184"/>
  <c r="C91" i="184" s="1"/>
  <c r="O90" i="184"/>
  <c r="N90" i="184"/>
  <c r="L90" i="184"/>
  <c r="K90" i="184"/>
  <c r="AF8" i="184"/>
  <c r="G90" i="184" s="1"/>
  <c r="F90" i="184"/>
  <c r="AD8" i="184"/>
  <c r="E90" i="184" s="1"/>
  <c r="AB8" i="184"/>
  <c r="C90" i="184" s="1"/>
  <c r="O89" i="184"/>
  <c r="N89" i="184"/>
  <c r="J89" i="184"/>
  <c r="AF7" i="184"/>
  <c r="G89" i="184" s="1"/>
  <c r="AD7" i="184"/>
  <c r="E89" i="184" s="1"/>
  <c r="D89" i="184"/>
  <c r="AB7" i="184"/>
  <c r="C89" i="184"/>
  <c r="O88" i="184"/>
  <c r="N88" i="184"/>
  <c r="J88" i="184"/>
  <c r="AF6" i="184"/>
  <c r="F88" i="184" s="1"/>
  <c r="AD6" i="184"/>
  <c r="E88" i="184"/>
  <c r="AB6" i="184"/>
  <c r="C88" i="184"/>
  <c r="L87" i="184"/>
  <c r="J87" i="184"/>
  <c r="AF5" i="184"/>
  <c r="G87" i="184" s="1"/>
  <c r="AD5" i="184"/>
  <c r="E87" i="184" s="1"/>
  <c r="AB5" i="184"/>
  <c r="C87" i="184" s="1"/>
  <c r="O86" i="184"/>
  <c r="N86" i="184"/>
  <c r="M86" i="184"/>
  <c r="L86" i="184"/>
  <c r="AF4" i="184"/>
  <c r="F86" i="184" s="1"/>
  <c r="AD4" i="184"/>
  <c r="E86" i="184"/>
  <c r="AB4" i="184"/>
  <c r="C86" i="184" s="1"/>
  <c r="N85" i="184"/>
  <c r="F85" i="184"/>
  <c r="J83" i="184"/>
  <c r="C83" i="184"/>
  <c r="A65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B17" i="184"/>
  <c r="AB16" i="184"/>
  <c r="AB15" i="184"/>
  <c r="D16" i="184"/>
  <c r="D15" i="184"/>
  <c r="O14" i="184"/>
  <c r="D14" i="184"/>
  <c r="D13" i="184"/>
  <c r="O10" i="184"/>
  <c r="D10" i="184"/>
  <c r="O9" i="184"/>
  <c r="D9" i="184"/>
  <c r="O8" i="184"/>
  <c r="A7" i="184"/>
  <c r="A4" i="184"/>
  <c r="AB2" i="184"/>
  <c r="A2" i="184"/>
  <c r="AD128" i="183"/>
  <c r="AB128" i="183"/>
  <c r="AD127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AB110" i="183"/>
  <c r="AD109" i="183"/>
  <c r="AB109" i="183"/>
  <c r="AD108" i="183"/>
  <c r="AB108" i="183"/>
  <c r="AD105" i="183"/>
  <c r="AB105" i="183"/>
  <c r="AD104" i="183"/>
  <c r="AB104" i="183"/>
  <c r="M91" i="183"/>
  <c r="L91" i="183"/>
  <c r="AF9" i="183"/>
  <c r="G91" i="183" s="1"/>
  <c r="AD9" i="183"/>
  <c r="D91" i="183" s="1"/>
  <c r="AB9" i="183"/>
  <c r="C91" i="183" s="1"/>
  <c r="O90" i="183"/>
  <c r="N90" i="183"/>
  <c r="M90" i="183"/>
  <c r="K90" i="183"/>
  <c r="AF8" i="183"/>
  <c r="F90" i="183" s="1"/>
  <c r="G90" i="183"/>
  <c r="AD8" i="183"/>
  <c r="E90" i="183" s="1"/>
  <c r="AB8" i="183"/>
  <c r="C90" i="183" s="1"/>
  <c r="O89" i="183"/>
  <c r="N89" i="183"/>
  <c r="J89" i="183"/>
  <c r="AF7" i="183"/>
  <c r="G89" i="183" s="1"/>
  <c r="AD7" i="183"/>
  <c r="E89" i="183" s="1"/>
  <c r="D89" i="183"/>
  <c r="AB7" i="183"/>
  <c r="C89" i="183" s="1"/>
  <c r="O88" i="183"/>
  <c r="N88" i="183"/>
  <c r="J88" i="183"/>
  <c r="AF6" i="183"/>
  <c r="F88" i="183" s="1"/>
  <c r="AD6" i="183"/>
  <c r="E88" i="183" s="1"/>
  <c r="AB6" i="183"/>
  <c r="C88" i="183" s="1"/>
  <c r="N87" i="183"/>
  <c r="J87" i="183"/>
  <c r="AF5" i="183"/>
  <c r="G87" i="183" s="1"/>
  <c r="AD5" i="183"/>
  <c r="E87" i="183" s="1"/>
  <c r="D87" i="183"/>
  <c r="AB5" i="183"/>
  <c r="C87" i="183" s="1"/>
  <c r="O86" i="183"/>
  <c r="N86" i="183"/>
  <c r="M86" i="183"/>
  <c r="L86" i="183"/>
  <c r="AF4" i="183"/>
  <c r="F86" i="183" s="1"/>
  <c r="G86" i="183"/>
  <c r="AD4" i="183"/>
  <c r="E86" i="183" s="1"/>
  <c r="AB4" i="183"/>
  <c r="C86" i="183" s="1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B17" i="183"/>
  <c r="AB16" i="183"/>
  <c r="AB15" i="183"/>
  <c r="D16" i="183"/>
  <c r="D15" i="183"/>
  <c r="O14" i="183"/>
  <c r="D14" i="183"/>
  <c r="D13" i="183"/>
  <c r="O10" i="183"/>
  <c r="D10" i="183"/>
  <c r="O9" i="183"/>
  <c r="D9" i="183"/>
  <c r="O8" i="183"/>
  <c r="D8" i="183"/>
  <c r="A7" i="183"/>
  <c r="A4" i="183"/>
  <c r="AB2" i="183"/>
  <c r="A2" i="183"/>
  <c r="AD128" i="182"/>
  <c r="O10" i="182" s="1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D111" i="182"/>
  <c r="AB111" i="182"/>
  <c r="AD110" i="182"/>
  <c r="AB110" i="182"/>
  <c r="AD109" i="182"/>
  <c r="D14" i="182" s="1"/>
  <c r="AB109" i="182"/>
  <c r="AD108" i="182"/>
  <c r="AB108" i="182"/>
  <c r="AD105" i="182"/>
  <c r="D10" i="182" s="1"/>
  <c r="AB105" i="182"/>
  <c r="AD104" i="182"/>
  <c r="AB104" i="182"/>
  <c r="N91" i="182"/>
  <c r="M91" i="182"/>
  <c r="L91" i="182"/>
  <c r="AF9" i="182"/>
  <c r="G91" i="182" s="1"/>
  <c r="AD9" i="182"/>
  <c r="E91" i="182"/>
  <c r="D91" i="182"/>
  <c r="AB9" i="182"/>
  <c r="C91" i="182" s="1"/>
  <c r="O90" i="182"/>
  <c r="N90" i="182"/>
  <c r="K90" i="182"/>
  <c r="AF8" i="182"/>
  <c r="F90" i="182" s="1"/>
  <c r="AD8" i="182"/>
  <c r="E90" i="182" s="1"/>
  <c r="AB8" i="182"/>
  <c r="C90" i="182"/>
  <c r="O89" i="182"/>
  <c r="N89" i="182"/>
  <c r="J89" i="182"/>
  <c r="AF7" i="182"/>
  <c r="G89" i="182" s="1"/>
  <c r="AD7" i="182"/>
  <c r="E89" i="182" s="1"/>
  <c r="AB7" i="182"/>
  <c r="C89" i="182"/>
  <c r="O88" i="182"/>
  <c r="N88" i="182"/>
  <c r="M88" i="182"/>
  <c r="J88" i="182"/>
  <c r="AF6" i="182"/>
  <c r="F88" i="182"/>
  <c r="G88" i="182"/>
  <c r="AD6" i="182"/>
  <c r="E88" i="182" s="1"/>
  <c r="AB6" i="182"/>
  <c r="C88" i="182" s="1"/>
  <c r="J87" i="182"/>
  <c r="AF5" i="182"/>
  <c r="G87" i="182"/>
  <c r="AD5" i="182"/>
  <c r="D87" i="182" s="1"/>
  <c r="AB5" i="182"/>
  <c r="C87" i="182" s="1"/>
  <c r="O86" i="182"/>
  <c r="N86" i="182"/>
  <c r="M86" i="182"/>
  <c r="L86" i="182"/>
  <c r="AF4" i="182"/>
  <c r="G86" i="182"/>
  <c r="F86" i="182"/>
  <c r="AD4" i="182"/>
  <c r="E86" i="182" s="1"/>
  <c r="AB4" i="182"/>
  <c r="C86" i="182" s="1"/>
  <c r="N85" i="182"/>
  <c r="F85" i="182"/>
  <c r="J83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16" i="182"/>
  <c r="D15" i="182"/>
  <c r="O14" i="182"/>
  <c r="D13" i="182"/>
  <c r="O9" i="182"/>
  <c r="D9" i="182"/>
  <c r="A7" i="182"/>
  <c r="A4" i="182"/>
  <c r="AB2" i="182"/>
  <c r="A2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O14" i="181" s="1"/>
  <c r="AD111" i="181"/>
  <c r="AB111" i="181"/>
  <c r="AD110" i="181"/>
  <c r="D15" i="181" s="1"/>
  <c r="AB110" i="181"/>
  <c r="AD109" i="181"/>
  <c r="AB109" i="181"/>
  <c r="AD108" i="181"/>
  <c r="D13" i="181" s="1"/>
  <c r="AB108" i="181"/>
  <c r="AD105" i="181"/>
  <c r="AB105" i="181"/>
  <c r="AD104" i="181"/>
  <c r="D9" i="181" s="1"/>
  <c r="AB104" i="181"/>
  <c r="M91" i="181"/>
  <c r="L91" i="181"/>
  <c r="AF9" i="181"/>
  <c r="F91" i="181" s="1"/>
  <c r="AD9" i="181"/>
  <c r="E91" i="181"/>
  <c r="D91" i="181"/>
  <c r="AB9" i="181"/>
  <c r="C91" i="181" s="1"/>
  <c r="O90" i="181"/>
  <c r="N90" i="181"/>
  <c r="K90" i="181"/>
  <c r="AF8" i="181"/>
  <c r="G90" i="181" s="1"/>
  <c r="AD8" i="181"/>
  <c r="E90" i="181" s="1"/>
  <c r="D90" i="181"/>
  <c r="AB8" i="181"/>
  <c r="C90" i="181" s="1"/>
  <c r="O89" i="181"/>
  <c r="N89" i="181"/>
  <c r="J89" i="181"/>
  <c r="AF7" i="181"/>
  <c r="G89" i="181" s="1"/>
  <c r="AD7" i="181"/>
  <c r="E89" i="181"/>
  <c r="D89" i="181"/>
  <c r="AB7" i="181"/>
  <c r="C89" i="181" s="1"/>
  <c r="O88" i="181"/>
  <c r="N88" i="181"/>
  <c r="J88" i="181"/>
  <c r="AF6" i="181"/>
  <c r="F88" i="181" s="1"/>
  <c r="AD6" i="181"/>
  <c r="E88" i="181" s="1"/>
  <c r="AB6" i="181"/>
  <c r="C88" i="181" s="1"/>
  <c r="O87" i="181"/>
  <c r="J87" i="181"/>
  <c r="AF5" i="181"/>
  <c r="F87" i="181" s="1"/>
  <c r="AD5" i="181"/>
  <c r="D87" i="181" s="1"/>
  <c r="AB5" i="181"/>
  <c r="C87" i="181" s="1"/>
  <c r="O86" i="181"/>
  <c r="N86" i="181"/>
  <c r="M86" i="181"/>
  <c r="L86" i="181"/>
  <c r="AF4" i="181"/>
  <c r="F86" i="181" s="1"/>
  <c r="G86" i="181"/>
  <c r="AD4" i="181"/>
  <c r="D86" i="181" s="1"/>
  <c r="E86" i="181"/>
  <c r="AB4" i="181"/>
  <c r="C86" i="181" s="1"/>
  <c r="N85" i="181"/>
  <c r="F85" i="181"/>
  <c r="J83" i="181"/>
  <c r="C83" i="181"/>
  <c r="A65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B17" i="181"/>
  <c r="AB16" i="181"/>
  <c r="AB15" i="181"/>
  <c r="D16" i="181"/>
  <c r="D14" i="181"/>
  <c r="O10" i="181"/>
  <c r="D10" i="181"/>
  <c r="O9" i="181"/>
  <c r="O8" i="181"/>
  <c r="A7" i="181"/>
  <c r="A4" i="181"/>
  <c r="AB2" i="181"/>
  <c r="A2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N91" i="180"/>
  <c r="M91" i="180"/>
  <c r="L91" i="180"/>
  <c r="AF9" i="180"/>
  <c r="G91" i="180" s="1"/>
  <c r="AD9" i="180"/>
  <c r="D91" i="180" s="1"/>
  <c r="AB9" i="180"/>
  <c r="C91" i="180" s="1"/>
  <c r="O90" i="180"/>
  <c r="N90" i="180"/>
  <c r="M90" i="180"/>
  <c r="K90" i="180"/>
  <c r="AF8" i="180"/>
  <c r="F90" i="180" s="1"/>
  <c r="AD8" i="180"/>
  <c r="E90" i="180" s="1"/>
  <c r="D90" i="180"/>
  <c r="AB8" i="180"/>
  <c r="C90" i="180" s="1"/>
  <c r="O89" i="180"/>
  <c r="N89" i="180"/>
  <c r="J89" i="180"/>
  <c r="AF7" i="180"/>
  <c r="F89" i="180" s="1"/>
  <c r="AD7" i="180"/>
  <c r="E89" i="180" s="1"/>
  <c r="D89" i="180"/>
  <c r="AB7" i="180"/>
  <c r="O8" i="180" s="1"/>
  <c r="O88" i="180"/>
  <c r="N88" i="180"/>
  <c r="M88" i="180"/>
  <c r="J88" i="180"/>
  <c r="AF6" i="180"/>
  <c r="F88" i="180" s="1"/>
  <c r="AD6" i="180"/>
  <c r="D88" i="180"/>
  <c r="AB6" i="180"/>
  <c r="C88" i="180" s="1"/>
  <c r="N87" i="180"/>
  <c r="J87" i="180"/>
  <c r="AF5" i="180"/>
  <c r="F87" i="180" s="1"/>
  <c r="AD5" i="180"/>
  <c r="D87" i="180" s="1"/>
  <c r="AB5" i="180"/>
  <c r="C87" i="180" s="1"/>
  <c r="O86" i="180"/>
  <c r="N86" i="180"/>
  <c r="M86" i="180"/>
  <c r="L86" i="180"/>
  <c r="AF4" i="180"/>
  <c r="F86" i="180" s="1"/>
  <c r="AD4" i="180"/>
  <c r="E86" i="180" s="1"/>
  <c r="AB4" i="180"/>
  <c r="D8" i="180" s="1"/>
  <c r="N85" i="180"/>
  <c r="F85" i="180"/>
  <c r="J83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D15" i="180"/>
  <c r="O14" i="180"/>
  <c r="D14" i="180"/>
  <c r="D13" i="180"/>
  <c r="O10" i="180"/>
  <c r="D10" i="180"/>
  <c r="O9" i="180"/>
  <c r="D9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J83" i="207"/>
  <c r="O86" i="207"/>
  <c r="N87" i="207"/>
  <c r="A19" i="208"/>
  <c r="A50" i="208"/>
  <c r="A19" i="207"/>
  <c r="A50" i="207"/>
  <c r="A50" i="206"/>
  <c r="A19" i="205"/>
  <c r="A50" i="205"/>
  <c r="A19" i="204"/>
  <c r="A50" i="204"/>
  <c r="A19" i="203"/>
  <c r="A50" i="203"/>
  <c r="A19" i="202"/>
  <c r="A50" i="202"/>
  <c r="A19" i="201"/>
  <c r="A50" i="201"/>
  <c r="A19" i="200"/>
  <c r="A50" i="200"/>
  <c r="A19" i="199"/>
  <c r="A50" i="199"/>
  <c r="A19" i="197"/>
  <c r="A50" i="197"/>
  <c r="A19" i="196"/>
  <c r="A50" i="196"/>
  <c r="A19" i="195"/>
  <c r="A50" i="195"/>
  <c r="A19" i="194"/>
  <c r="A50" i="194"/>
  <c r="A19" i="193"/>
  <c r="A50" i="193"/>
  <c r="A19" i="191"/>
  <c r="A50" i="191"/>
  <c r="A19" i="190"/>
  <c r="A50" i="190"/>
  <c r="A19" i="189"/>
  <c r="A50" i="189"/>
  <c r="A19" i="187"/>
  <c r="A50" i="187"/>
  <c r="A19" i="186"/>
  <c r="A50" i="186"/>
  <c r="A19" i="185"/>
  <c r="A50" i="185"/>
  <c r="F87" i="184"/>
  <c r="D88" i="184"/>
  <c r="A19" i="184"/>
  <c r="A50" i="184"/>
  <c r="A19" i="183"/>
  <c r="A50" i="183"/>
  <c r="A19" i="182"/>
  <c r="A50" i="182"/>
  <c r="A19" i="181"/>
  <c r="A50" i="181"/>
  <c r="A19" i="180"/>
  <c r="A50" i="180"/>
  <c r="E88" i="180"/>
  <c r="J88" i="207"/>
  <c r="O86" i="208"/>
  <c r="K90" i="208"/>
  <c r="N90" i="208"/>
  <c r="O90" i="207"/>
  <c r="D89" i="208"/>
  <c r="D90" i="208"/>
  <c r="F87" i="207"/>
  <c r="F88" i="207"/>
  <c r="D91" i="207"/>
  <c r="E87" i="206"/>
  <c r="D88" i="206"/>
  <c r="G88" i="206"/>
  <c r="F89" i="206"/>
  <c r="D8" i="205"/>
  <c r="D87" i="205"/>
  <c r="F88" i="205"/>
  <c r="D91" i="205"/>
  <c r="F91" i="204"/>
  <c r="D87" i="204"/>
  <c r="F88" i="204"/>
  <c r="D88" i="204"/>
  <c r="F89" i="204"/>
  <c r="D88" i="203"/>
  <c r="F89" i="203"/>
  <c r="O8" i="202"/>
  <c r="D88" i="202"/>
  <c r="F89" i="202"/>
  <c r="F87" i="201"/>
  <c r="F91" i="201"/>
  <c r="F89" i="201"/>
  <c r="F91" i="200"/>
  <c r="D88" i="200"/>
  <c r="F89" i="200"/>
  <c r="D88" i="199"/>
  <c r="F89" i="199"/>
  <c r="F86" i="199"/>
  <c r="D89" i="199"/>
  <c r="F90" i="199"/>
  <c r="D88" i="198"/>
  <c r="F89" i="198"/>
  <c r="D87" i="197"/>
  <c r="F88" i="197"/>
  <c r="D88" i="197"/>
  <c r="F89" i="197"/>
  <c r="O8" i="196"/>
  <c r="O8" i="195"/>
  <c r="G91" i="195"/>
  <c r="F89" i="195"/>
  <c r="D88" i="194"/>
  <c r="F89" i="194"/>
  <c r="F86" i="194"/>
  <c r="D89" i="194"/>
  <c r="F90" i="194"/>
  <c r="O8" i="193"/>
  <c r="D88" i="193"/>
  <c r="E87" i="192"/>
  <c r="D88" i="192"/>
  <c r="G88" i="192"/>
  <c r="F89" i="192"/>
  <c r="E91" i="192"/>
  <c r="F91" i="192"/>
  <c r="E88" i="191"/>
  <c r="D8" i="190"/>
  <c r="D87" i="190"/>
  <c r="D91" i="190"/>
  <c r="D8" i="189"/>
  <c r="F91" i="189"/>
  <c r="D87" i="189"/>
  <c r="F88" i="189"/>
  <c r="D91" i="189"/>
  <c r="D87" i="188"/>
  <c r="F88" i="188"/>
  <c r="D91" i="188"/>
  <c r="D88" i="188"/>
  <c r="F89" i="188"/>
  <c r="D86" i="187"/>
  <c r="F87" i="187"/>
  <c r="D90" i="187"/>
  <c r="F91" i="187"/>
  <c r="F86" i="186"/>
  <c r="E88" i="186"/>
  <c r="D89" i="186"/>
  <c r="G89" i="186"/>
  <c r="F90" i="186"/>
  <c r="F88" i="185"/>
  <c r="F89" i="185"/>
  <c r="D86" i="184"/>
  <c r="F89" i="184"/>
  <c r="D88" i="183"/>
  <c r="F89" i="183"/>
  <c r="D86" i="182"/>
  <c r="F87" i="182"/>
  <c r="D90" i="182"/>
  <c r="F91" i="182"/>
  <c r="O8" i="182"/>
  <c r="E87" i="181"/>
  <c r="D88" i="181"/>
  <c r="G88" i="181"/>
  <c r="E87" i="180"/>
  <c r="G89" i="180"/>
  <c r="O91" i="185" l="1"/>
  <c r="O91" i="186"/>
  <c r="N91" i="190"/>
  <c r="O91" i="194"/>
  <c r="N91" i="196"/>
  <c r="O91" i="199"/>
  <c r="N87" i="208"/>
  <c r="K91" i="180"/>
  <c r="K91" i="182"/>
  <c r="M89" i="183"/>
  <c r="N87" i="184"/>
  <c r="N87" i="185"/>
  <c r="O87" i="187"/>
  <c r="N91" i="187"/>
  <c r="O87" i="207"/>
  <c r="O91" i="208"/>
  <c r="N91" i="181"/>
  <c r="N87" i="182"/>
  <c r="L89" i="182"/>
  <c r="N91" i="183"/>
  <c r="O87" i="184"/>
  <c r="N91" i="184"/>
  <c r="J86" i="185"/>
  <c r="O87" i="185"/>
  <c r="L89" i="185"/>
  <c r="O87" i="186"/>
  <c r="K91" i="187"/>
  <c r="O91" i="187"/>
  <c r="N87" i="188"/>
  <c r="N91" i="188"/>
  <c r="N87" i="189"/>
  <c r="K91" i="189"/>
  <c r="O91" i="189"/>
  <c r="N87" i="190"/>
  <c r="O87" i="191"/>
  <c r="M89" i="191"/>
  <c r="N87" i="192"/>
  <c r="N91" i="192"/>
  <c r="K91" i="193"/>
  <c r="O91" i="193"/>
  <c r="N87" i="194"/>
  <c r="N91" i="195"/>
  <c r="O87" i="196"/>
  <c r="O87" i="197"/>
  <c r="M89" i="197"/>
  <c r="K91" i="198"/>
  <c r="O91" i="198"/>
  <c r="K91" i="200"/>
  <c r="O91" i="200"/>
  <c r="O87" i="201"/>
  <c r="K91" i="201"/>
  <c r="O91" i="201"/>
  <c r="O87" i="202"/>
  <c r="O87" i="203"/>
  <c r="K91" i="203"/>
  <c r="O91" i="203"/>
  <c r="O86" i="205"/>
  <c r="N87" i="205"/>
  <c r="K91" i="205"/>
  <c r="O91" i="205"/>
  <c r="K91" i="206"/>
  <c r="O91" i="206"/>
  <c r="N91" i="207"/>
  <c r="O91" i="191"/>
  <c r="N91" i="197"/>
  <c r="N91" i="202"/>
  <c r="N91" i="204"/>
  <c r="O87" i="180"/>
  <c r="O91" i="180"/>
  <c r="O91" i="182"/>
  <c r="O87" i="183"/>
  <c r="L89" i="184"/>
  <c r="N87" i="186"/>
  <c r="N87" i="206"/>
  <c r="J86" i="180"/>
  <c r="L89" i="180"/>
  <c r="N87" i="181"/>
  <c r="K91" i="181"/>
  <c r="O91" i="181"/>
  <c r="O87" i="182"/>
  <c r="K91" i="183"/>
  <c r="O91" i="183"/>
  <c r="K91" i="184"/>
  <c r="O91" i="184"/>
  <c r="N91" i="185"/>
  <c r="N91" i="186"/>
  <c r="O87" i="188"/>
  <c r="K91" i="188"/>
  <c r="O91" i="188"/>
  <c r="O87" i="189"/>
  <c r="O87" i="190"/>
  <c r="N91" i="191"/>
  <c r="O87" i="192"/>
  <c r="K91" i="192"/>
  <c r="O91" i="192"/>
  <c r="J86" i="193"/>
  <c r="N87" i="193"/>
  <c r="O87" i="194"/>
  <c r="N91" i="194"/>
  <c r="K91" i="195"/>
  <c r="O91" i="195"/>
  <c r="N87" i="199"/>
  <c r="N91" i="199"/>
  <c r="J86" i="200"/>
  <c r="N87" i="200"/>
  <c r="M89" i="202"/>
  <c r="J86" i="205"/>
  <c r="O87" i="205"/>
  <c r="K91" i="207"/>
  <c r="O91" i="207"/>
  <c r="L89" i="189"/>
  <c r="N91" i="189"/>
  <c r="K91" i="190"/>
  <c r="O91" i="190"/>
  <c r="N87" i="191"/>
  <c r="N91" i="193"/>
  <c r="O87" i="195"/>
  <c r="N87" i="196"/>
  <c r="K91" i="196"/>
  <c r="O91" i="196"/>
  <c r="N87" i="197"/>
  <c r="K91" i="197"/>
  <c r="O91" i="197"/>
  <c r="J86" i="198"/>
  <c r="O87" i="198"/>
  <c r="N91" i="198"/>
  <c r="N91" i="200"/>
  <c r="J86" i="201"/>
  <c r="N87" i="201"/>
  <c r="N91" i="201"/>
  <c r="N87" i="202"/>
  <c r="K91" i="202"/>
  <c r="O91" i="202"/>
  <c r="N87" i="203"/>
  <c r="N91" i="203"/>
  <c r="O87" i="204"/>
  <c r="K91" i="204"/>
  <c r="O91" i="204"/>
  <c r="N91" i="205"/>
  <c r="L89" i="206"/>
  <c r="N91" i="206"/>
  <c r="F86" i="208"/>
  <c r="G87" i="208"/>
  <c r="E88" i="208"/>
  <c r="G91" i="208"/>
  <c r="D87" i="207"/>
  <c r="D89" i="207"/>
  <c r="G91" i="207"/>
  <c r="D86" i="207"/>
  <c r="D86" i="206"/>
  <c r="F91" i="206"/>
  <c r="E90" i="205"/>
  <c r="D86" i="204"/>
  <c r="O8" i="204"/>
  <c r="O8" i="203"/>
  <c r="G90" i="203"/>
  <c r="G86" i="202"/>
  <c r="D87" i="202"/>
  <c r="D8" i="202"/>
  <c r="G90" i="202"/>
  <c r="F91" i="202"/>
  <c r="D88" i="201"/>
  <c r="G86" i="201"/>
  <c r="E87" i="200"/>
  <c r="D89" i="200"/>
  <c r="D86" i="199"/>
  <c r="D91" i="199"/>
  <c r="D89" i="198"/>
  <c r="D90" i="198"/>
  <c r="F91" i="198"/>
  <c r="F90" i="198"/>
  <c r="O8" i="197"/>
  <c r="G86" i="197"/>
  <c r="D91" i="197"/>
  <c r="D86" i="197"/>
  <c r="F91" i="197"/>
  <c r="G87" i="196"/>
  <c r="E86" i="196"/>
  <c r="G88" i="196"/>
  <c r="E90" i="196"/>
  <c r="E91" i="196"/>
  <c r="F86" i="196"/>
  <c r="F90" i="195"/>
  <c r="D87" i="194"/>
  <c r="F86" i="193"/>
  <c r="E86" i="192"/>
  <c r="E90" i="192"/>
  <c r="F91" i="191"/>
  <c r="E91" i="191"/>
  <c r="C89" i="190"/>
  <c r="E90" i="190"/>
  <c r="F91" i="190"/>
  <c r="F90" i="190"/>
  <c r="G86" i="189"/>
  <c r="G87" i="189"/>
  <c r="E88" i="189"/>
  <c r="G90" i="189"/>
  <c r="D86" i="188"/>
  <c r="F87" i="188"/>
  <c r="F90" i="188"/>
  <c r="F86" i="188"/>
  <c r="G86" i="187"/>
  <c r="G88" i="187"/>
  <c r="O8" i="186"/>
  <c r="D87" i="186"/>
  <c r="F88" i="186"/>
  <c r="E90" i="186"/>
  <c r="D90" i="184"/>
  <c r="F91" i="184"/>
  <c r="D87" i="184"/>
  <c r="E91" i="184"/>
  <c r="E91" i="183"/>
  <c r="D90" i="183"/>
  <c r="F91" i="183"/>
  <c r="G87" i="181"/>
  <c r="G91" i="181"/>
  <c r="D8" i="181"/>
  <c r="F90" i="181"/>
  <c r="D86" i="180"/>
  <c r="G90" i="180"/>
  <c r="E91" i="180"/>
  <c r="G86" i="180"/>
  <c r="F91" i="180"/>
  <c r="L89" i="208"/>
  <c r="M89" i="180"/>
  <c r="L87" i="181"/>
  <c r="L89" i="181"/>
  <c r="L90" i="181"/>
  <c r="L87" i="182"/>
  <c r="M89" i="182"/>
  <c r="L90" i="182"/>
  <c r="L87" i="183"/>
  <c r="J86" i="184"/>
  <c r="M87" i="184"/>
  <c r="M89" i="184"/>
  <c r="M90" i="184"/>
  <c r="M89" i="185"/>
  <c r="M87" i="186"/>
  <c r="M90" i="186"/>
  <c r="L90" i="187"/>
  <c r="J86" i="188"/>
  <c r="L87" i="188"/>
  <c r="M88" i="188"/>
  <c r="J86" i="189"/>
  <c r="M89" i="189"/>
  <c r="J86" i="190"/>
  <c r="L88" i="190"/>
  <c r="L89" i="190"/>
  <c r="L90" i="190"/>
  <c r="L87" i="191"/>
  <c r="L89" i="192"/>
  <c r="L90" i="192"/>
  <c r="L88" i="193"/>
  <c r="M89" i="193"/>
  <c r="M90" i="193"/>
  <c r="L90" i="194"/>
  <c r="M87" i="195"/>
  <c r="L89" i="195"/>
  <c r="L90" i="195"/>
  <c r="L87" i="196"/>
  <c r="L89" i="196"/>
  <c r="L87" i="197"/>
  <c r="L88" i="197"/>
  <c r="M88" i="198"/>
  <c r="L89" i="198"/>
  <c r="M90" i="198"/>
  <c r="L89" i="199"/>
  <c r="M90" i="199"/>
  <c r="M87" i="200"/>
  <c r="L88" i="200"/>
  <c r="M89" i="200"/>
  <c r="M87" i="201"/>
  <c r="M88" i="201"/>
  <c r="L89" i="201"/>
  <c r="M90" i="201"/>
  <c r="L87" i="202"/>
  <c r="L89" i="203"/>
  <c r="M90" i="203"/>
  <c r="J86" i="204"/>
  <c r="M87" i="204"/>
  <c r="M88" i="204"/>
  <c r="L89" i="204"/>
  <c r="M90" i="204"/>
  <c r="L88" i="205"/>
  <c r="L89" i="205"/>
  <c r="M89" i="206"/>
  <c r="M88" i="207"/>
  <c r="J83" i="208"/>
  <c r="O86" i="206"/>
  <c r="J89" i="208"/>
  <c r="J86" i="181"/>
  <c r="M87" i="181"/>
  <c r="M89" i="181"/>
  <c r="M87" i="182"/>
  <c r="M90" i="182"/>
  <c r="J86" i="183"/>
  <c r="M87" i="183"/>
  <c r="L88" i="183"/>
  <c r="L88" i="184"/>
  <c r="L90" i="185"/>
  <c r="L89" i="186"/>
  <c r="L89" i="187"/>
  <c r="M90" i="187"/>
  <c r="M87" i="188"/>
  <c r="L90" i="188"/>
  <c r="L88" i="189"/>
  <c r="L90" i="189"/>
  <c r="M88" i="190"/>
  <c r="M89" i="190"/>
  <c r="M90" i="190"/>
  <c r="J86" i="191"/>
  <c r="M87" i="191"/>
  <c r="L88" i="191"/>
  <c r="L90" i="191"/>
  <c r="J86" i="192"/>
  <c r="L88" i="192"/>
  <c r="M89" i="192"/>
  <c r="M90" i="192"/>
  <c r="M88" i="193"/>
  <c r="J86" i="194"/>
  <c r="L89" i="194"/>
  <c r="M90" i="194"/>
  <c r="J86" i="195"/>
  <c r="M89" i="195"/>
  <c r="M90" i="195"/>
  <c r="J86" i="196"/>
  <c r="M87" i="196"/>
  <c r="M89" i="196"/>
  <c r="J86" i="197"/>
  <c r="M87" i="197"/>
  <c r="M88" i="197"/>
  <c r="L90" i="197"/>
  <c r="M89" i="198"/>
  <c r="J86" i="199"/>
  <c r="L88" i="199"/>
  <c r="M89" i="199"/>
  <c r="M88" i="200"/>
  <c r="L90" i="200"/>
  <c r="M89" i="201"/>
  <c r="J86" i="202"/>
  <c r="M87" i="202"/>
  <c r="L88" i="202"/>
  <c r="L90" i="202"/>
  <c r="L87" i="203"/>
  <c r="M89" i="203"/>
  <c r="M89" i="204"/>
  <c r="M88" i="205"/>
  <c r="M89" i="205"/>
  <c r="L87" i="207"/>
  <c r="L90" i="207"/>
  <c r="M87" i="208"/>
  <c r="L88" i="208"/>
  <c r="L90" i="208"/>
  <c r="L87" i="180"/>
  <c r="L88" i="181"/>
  <c r="M90" i="181"/>
  <c r="J86" i="206"/>
  <c r="J86" i="207"/>
  <c r="M87" i="180"/>
  <c r="L88" i="180"/>
  <c r="L90" i="180"/>
  <c r="M88" i="181"/>
  <c r="J86" i="182"/>
  <c r="L88" i="182"/>
  <c r="M88" i="183"/>
  <c r="L89" i="183"/>
  <c r="L90" i="183"/>
  <c r="M88" i="184"/>
  <c r="L87" i="185"/>
  <c r="L88" i="185"/>
  <c r="M90" i="185"/>
  <c r="J86" i="186"/>
  <c r="L88" i="186"/>
  <c r="M89" i="186"/>
  <c r="J86" i="187"/>
  <c r="L87" i="187"/>
  <c r="L88" i="187"/>
  <c r="M89" i="187"/>
  <c r="L89" i="188"/>
  <c r="M90" i="188"/>
  <c r="L87" i="189"/>
  <c r="M88" i="189"/>
  <c r="M90" i="189"/>
  <c r="L87" i="190"/>
  <c r="M88" i="191"/>
  <c r="L89" i="191"/>
  <c r="M90" i="191"/>
  <c r="L87" i="192"/>
  <c r="M88" i="192"/>
  <c r="L87" i="193"/>
  <c r="L87" i="194"/>
  <c r="L88" i="194"/>
  <c r="M89" i="194"/>
  <c r="L88" i="195"/>
  <c r="L88" i="196"/>
  <c r="L90" i="196"/>
  <c r="L89" i="197"/>
  <c r="M90" i="197"/>
  <c r="L87" i="198"/>
  <c r="L87" i="199"/>
  <c r="M88" i="199"/>
  <c r="M90" i="200"/>
  <c r="M88" i="202"/>
  <c r="L89" i="202"/>
  <c r="M90" i="202"/>
  <c r="J86" i="203"/>
  <c r="M87" i="203"/>
  <c r="L88" i="203"/>
  <c r="N86" i="205"/>
  <c r="L87" i="205"/>
  <c r="L90" i="205"/>
  <c r="N86" i="206"/>
  <c r="L87" i="206"/>
  <c r="L88" i="206"/>
  <c r="L90" i="206"/>
  <c r="M87" i="207"/>
  <c r="L89" i="207"/>
  <c r="M90" i="207"/>
  <c r="D86" i="208"/>
  <c r="D87" i="208"/>
  <c r="O8" i="208"/>
  <c r="F90" i="207"/>
  <c r="E88" i="207"/>
  <c r="D90" i="207"/>
  <c r="F86" i="206"/>
  <c r="G90" i="205"/>
  <c r="G91" i="205"/>
  <c r="F87" i="205"/>
  <c r="D89" i="204"/>
  <c r="D90" i="204"/>
  <c r="D86" i="203"/>
  <c r="F87" i="203"/>
  <c r="G88" i="203"/>
  <c r="D86" i="202"/>
  <c r="F87" i="202"/>
  <c r="G88" i="202"/>
  <c r="D89" i="201"/>
  <c r="D90" i="201"/>
  <c r="G90" i="200"/>
  <c r="F86" i="200"/>
  <c r="C86" i="199"/>
  <c r="G91" i="199"/>
  <c r="E86" i="198"/>
  <c r="G87" i="198"/>
  <c r="F88" i="198"/>
  <c r="F86" i="198"/>
  <c r="C86" i="197"/>
  <c r="G91" i="196"/>
  <c r="D89" i="196"/>
  <c r="F90" i="196"/>
  <c r="D8" i="196"/>
  <c r="D86" i="195"/>
  <c r="F87" i="195"/>
  <c r="E91" i="195"/>
  <c r="E87" i="195"/>
  <c r="G88" i="195"/>
  <c r="D8" i="195"/>
  <c r="D8" i="194"/>
  <c r="D86" i="193"/>
  <c r="F87" i="193"/>
  <c r="G88" i="193"/>
  <c r="F89" i="193"/>
  <c r="D8" i="192"/>
  <c r="O8" i="192"/>
  <c r="F86" i="191"/>
  <c r="G89" i="191"/>
  <c r="D86" i="191"/>
  <c r="F87" i="191"/>
  <c r="G88" i="191"/>
  <c r="F86" i="190"/>
  <c r="F87" i="190"/>
  <c r="F88" i="190"/>
  <c r="D86" i="189"/>
  <c r="G89" i="189"/>
  <c r="D8" i="188"/>
  <c r="O8" i="188"/>
  <c r="D89" i="187"/>
  <c r="D8" i="187"/>
  <c r="D87" i="185"/>
  <c r="F91" i="185"/>
  <c r="D86" i="185"/>
  <c r="D89" i="185"/>
  <c r="D90" i="185"/>
  <c r="D88" i="185"/>
  <c r="D8" i="184"/>
  <c r="G86" i="184"/>
  <c r="G88" i="184"/>
  <c r="D86" i="183"/>
  <c r="F87" i="183"/>
  <c r="G88" i="183"/>
  <c r="E87" i="182"/>
  <c r="D88" i="182"/>
  <c r="F89" i="182"/>
  <c r="G90" i="182"/>
  <c r="D89" i="182"/>
  <c r="D8" i="182"/>
  <c r="F89" i="181"/>
  <c r="G87" i="180"/>
  <c r="G88" i="180"/>
  <c r="C89" i="180"/>
  <c r="C86" i="180"/>
</calcChain>
</file>

<file path=xl/sharedStrings.xml><?xml version="1.0" encoding="utf-8"?>
<sst xmlns="http://schemas.openxmlformats.org/spreadsheetml/2006/main" count="5898" uniqueCount="194">
  <si>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</si>
  <si>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</si>
  <si>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</si>
  <si>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</si>
  <si>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</si>
  <si>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</si>
  <si>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</si>
  <si>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</si>
  <si>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</si>
  <si>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</si>
  <si>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</si>
  <si>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</si>
  <si>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</si>
  <si>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</si>
  <si>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</si>
  <si>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</si>
  <si>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</si>
  <si>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</si>
  <si>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</si>
  <si>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</si>
  <si>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</si>
  <si>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</si>
  <si>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</si>
  <si>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</si>
  <si>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</si>
  <si>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</si>
  <si>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</si>
  <si>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</si>
  <si>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</si>
  <si>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</si>
  <si>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</si>
  <si>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</si>
  <si>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</si>
  <si>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</si>
  <si>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</si>
  <si>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</si>
  <si>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</si>
  <si>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</si>
  <si>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</si>
  <si>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</si>
  <si>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</si>
  <si>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</si>
  <si>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</si>
  <si>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</si>
  <si>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</si>
  <si>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</si>
  <si>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</si>
  <si>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</si>
  <si>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</si>
  <si>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</si>
  <si>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</si>
  <si>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</si>
  <si>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</si>
  <si>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</si>
  <si>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</si>
  <si>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</si>
  <si>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</si>
  <si>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</si>
  <si>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</si>
  <si>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</si>
  <si>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</si>
  <si>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</si>
  <si>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</si>
  <si>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</si>
  <si>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</si>
  <si>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</si>
  <si>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</si>
  <si>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</si>
  <si>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</si>
  <si>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</si>
  <si>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</si>
  <si>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</si>
  <si>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</si>
  <si>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</si>
  <si>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</si>
  <si>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</si>
  <si>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</si>
  <si>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</si>
  <si>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</si>
  <si>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</si>
  <si>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</si>
  <si>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</si>
  <si>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</si>
  <si>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</si>
  <si>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</si>
  <si>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</si>
  <si>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</si>
  <si>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</si>
  <si>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</si>
  <si>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</si>
  <si>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</si>
  <si>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</si>
  <si>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</si>
  <si>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</si>
  <si>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</si>
  <si>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</si>
  <si>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</si>
  <si>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</si>
  <si>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</si>
  <si>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</si>
  <si>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</si>
  <si>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</si>
  <si>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</si>
  <si>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</si>
  <si>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</si>
  <si>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</si>
  <si>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</si>
  <si>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</si>
  <si>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</si>
  <si>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</si>
  <si>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</si>
  <si>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</si>
  <si>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</si>
  <si>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</si>
  <si>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</si>
  <si>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</si>
  <si>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</si>
  <si>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</si>
  <si>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</si>
  <si>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</si>
  <si>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</si>
  <si>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</si>
  <si>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</si>
  <si>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</si>
  <si>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</si>
  <si>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</si>
  <si>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</si>
  <si>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</si>
  <si>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</si>
  <si>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</si>
  <si>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</si>
  <si>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</si>
  <si>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</si>
  <si>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</si>
  <si>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</si>
  <si>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</si>
  <si>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</si>
  <si>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</si>
  <si>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</si>
  <si>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</si>
  <si>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</si>
  <si>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</si>
  <si>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</si>
  <si>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</si>
  <si>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</si>
  <si>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</si>
  <si>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</si>
  <si>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</si>
  <si>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</si>
  <si>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</si>
  <si>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</si>
  <si>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</si>
  <si>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</si>
  <si>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</si>
  <si>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</si>
  <si>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</si>
  <si>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</si>
  <si>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</si>
  <si>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</si>
  <si>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</si>
  <si>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</si>
  <si>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</si>
  <si>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</si>
  <si>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</si>
  <si>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</si>
  <si>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</si>
  <si>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</si>
  <si>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</si>
  <si>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</si>
  <si>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</si>
  <si>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</si>
  <si>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</si>
  <si>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</si>
  <si>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</si>
  <si>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</si>
  <si>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</si>
  <si>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</si>
  <si>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</si>
  <si>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</si>
  <si>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</si>
  <si>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</si>
  <si>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</si>
  <si>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</si>
  <si>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</si>
  <si>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</si>
  <si>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</si>
  <si>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</si>
  <si>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</si>
  <si>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>Jobs in Australia: Table 12. Tasmania Spotlights by Local Government Areas, 2020-21</t>
  </si>
  <si>
    <t>Duration adjusted median employee income per job in</t>
  </si>
  <si>
    <t xml:space="preserve">* Data in this release is on Australian Statistical Geography Standard (ASGS) Edition 3. </t>
  </si>
  <si>
    <t>* There are some small revisions to data for 2016-17 to 2019-20.</t>
  </si>
  <si>
    <t>Released at 11.30am (Canberra time) 8 March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</si>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</sst>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4" tint="-0.249977111117893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7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11" fillId="0" borderId="0" xfId="5" applyFont="1" applyAlignment="1" applyProtection="1"/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18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1">
                  <c:v>3449</c:v>
                </c:pt>
                <c:pt idx="2">
                  <c:v>3621</c:v>
                </c:pt>
                <c:pt idx="3">
                  <c:v>3664</c:v>
                </c:pt>
                <c:pt idx="4">
                  <c:v>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979-A4E9-8AEFB32EB951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1">
                  <c:v>2517</c:v>
                </c:pt>
                <c:pt idx="2">
                  <c:v>2677</c:v>
                </c:pt>
                <c:pt idx="3">
                  <c:v>2683</c:v>
                </c:pt>
                <c:pt idx="4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979-A4E9-8AEFB32EB951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1">
                  <c:v>2789</c:v>
                </c:pt>
                <c:pt idx="2">
                  <c:v>2888</c:v>
                </c:pt>
                <c:pt idx="3">
                  <c:v>2947</c:v>
                </c:pt>
                <c:pt idx="4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B-4979-A4E9-8AEFB32EB951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1">
                  <c:v>662</c:v>
                </c:pt>
                <c:pt idx="2">
                  <c:v>727</c:v>
                </c:pt>
                <c:pt idx="3">
                  <c:v>716</c:v>
                </c:pt>
                <c:pt idx="4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B-4979-A4E9-8AEFB32E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12.1'!$V$8:$Z$8</c:f>
              <c:numCache>
                <c:formatCode>#,##0</c:formatCode>
                <c:ptCount val="5"/>
                <c:pt idx="0">
                  <c:v>28122.53</c:v>
                </c:pt>
                <c:pt idx="1">
                  <c:v>29820.21</c:v>
                </c:pt>
                <c:pt idx="2">
                  <c:v>30845.65</c:v>
                </c:pt>
                <c:pt idx="3">
                  <c:v>29489.21</c:v>
                </c:pt>
                <c:pt idx="4">
                  <c:v>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522-A5A5-D8E8531BE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522-A5A5-D8E8531B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12.10'!$V$8:$Z$8</c:f>
              <c:numCache>
                <c:formatCode>#,##0</c:formatCode>
                <c:ptCount val="5"/>
                <c:pt idx="0">
                  <c:v>28472.5</c:v>
                </c:pt>
                <c:pt idx="1">
                  <c:v>28213.51</c:v>
                </c:pt>
                <c:pt idx="2">
                  <c:v>32900</c:v>
                </c:pt>
                <c:pt idx="3">
                  <c:v>31669.93</c:v>
                </c:pt>
                <c:pt idx="4">
                  <c:v>33404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138-A57D-06E2695B08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138-A57D-06E269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1">
                  <c:v>757</c:v>
                </c:pt>
                <c:pt idx="2">
                  <c:v>831</c:v>
                </c:pt>
                <c:pt idx="3">
                  <c:v>780</c:v>
                </c:pt>
                <c:pt idx="4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0E1-82D5-1CE31FFFC78E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1">
                  <c:v>487</c:v>
                </c:pt>
                <c:pt idx="2">
                  <c:v>525</c:v>
                </c:pt>
                <c:pt idx="3">
                  <c:v>522</c:v>
                </c:pt>
                <c:pt idx="4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0E1-82D5-1CE31FFFC78E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1">
                  <c:v>579</c:v>
                </c:pt>
                <c:pt idx="2">
                  <c:v>625</c:v>
                </c:pt>
                <c:pt idx="3">
                  <c:v>582</c:v>
                </c:pt>
                <c:pt idx="4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7-40E1-82D5-1CE31FFFC78E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1">
                  <c:v>176</c:v>
                </c:pt>
                <c:pt idx="2">
                  <c:v>210</c:v>
                </c:pt>
                <c:pt idx="3">
                  <c:v>197</c:v>
                </c:pt>
                <c:pt idx="4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7-40E1-82D5-1CE31FFF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0.18581907090464547</c:v>
                </c:pt>
                <c:pt idx="1">
                  <c:v>1.2224938875305623E-3</c:v>
                </c:pt>
                <c:pt idx="2">
                  <c:v>4.2787286063569685E-2</c:v>
                </c:pt>
                <c:pt idx="3">
                  <c:v>1.8337408312958436E-2</c:v>
                </c:pt>
                <c:pt idx="4">
                  <c:v>5.0122249388753058E-2</c:v>
                </c:pt>
                <c:pt idx="5">
                  <c:v>2.567237163814181E-2</c:v>
                </c:pt>
                <c:pt idx="6">
                  <c:v>5.5012224938875302E-2</c:v>
                </c:pt>
                <c:pt idx="7">
                  <c:v>4.6454767726161368E-2</c:v>
                </c:pt>
                <c:pt idx="8">
                  <c:v>4.1564792176039117E-2</c:v>
                </c:pt>
                <c:pt idx="9">
                  <c:v>2.4449877750611247E-3</c:v>
                </c:pt>
                <c:pt idx="10">
                  <c:v>1.1002444987775062E-2</c:v>
                </c:pt>
                <c:pt idx="11">
                  <c:v>1.8337408312958436E-2</c:v>
                </c:pt>
                <c:pt idx="12">
                  <c:v>3.0562347188264057E-2</c:v>
                </c:pt>
                <c:pt idx="13">
                  <c:v>2.567237163814181E-2</c:v>
                </c:pt>
                <c:pt idx="14">
                  <c:v>8.3129584352078234E-2</c:v>
                </c:pt>
                <c:pt idx="15">
                  <c:v>7.7017114914425422E-2</c:v>
                </c:pt>
                <c:pt idx="16">
                  <c:v>0.11491442542787286</c:v>
                </c:pt>
                <c:pt idx="17">
                  <c:v>2.4449877750611247E-3</c:v>
                </c:pt>
                <c:pt idx="18">
                  <c:v>5.3789731051344741E-2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3-4A9B-BF37-D5F03BCEB1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3-4A9B-BF37-D5F03BCE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36</c:v>
                </c:pt>
                <c:pt idx="3">
                  <c:v>17</c:v>
                </c:pt>
                <c:pt idx="4">
                  <c:v>28</c:v>
                </c:pt>
                <c:pt idx="5">
                  <c:v>19</c:v>
                </c:pt>
                <c:pt idx="6">
                  <c:v>22</c:v>
                </c:pt>
                <c:pt idx="7">
                  <c:v>37</c:v>
                </c:pt>
                <c:pt idx="8">
                  <c:v>39</c:v>
                </c:pt>
                <c:pt idx="9">
                  <c:v>25</c:v>
                </c:pt>
                <c:pt idx="10">
                  <c:v>52</c:v>
                </c:pt>
                <c:pt idx="11">
                  <c:v>34</c:v>
                </c:pt>
                <c:pt idx="12">
                  <c:v>47</c:v>
                </c:pt>
                <c:pt idx="13">
                  <c:v>27</c:v>
                </c:pt>
                <c:pt idx="14">
                  <c:v>15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A-4B30-9879-65E50D25AD43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16</c:v>
                </c:pt>
                <c:pt idx="3">
                  <c:v>18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  <c:pt idx="7">
                  <c:v>48</c:v>
                </c:pt>
                <c:pt idx="8">
                  <c:v>38</c:v>
                </c:pt>
                <c:pt idx="9">
                  <c:v>47</c:v>
                </c:pt>
                <c:pt idx="10">
                  <c:v>50</c:v>
                </c:pt>
                <c:pt idx="11">
                  <c:v>44</c:v>
                </c:pt>
                <c:pt idx="12">
                  <c:v>34</c:v>
                </c:pt>
                <c:pt idx="13">
                  <c:v>19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A-4B30-9879-65E50D25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25</c:v>
                </c:pt>
                <c:pt idx="1">
                  <c:v>25</c:v>
                </c:pt>
                <c:pt idx="2">
                  <c:v>39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18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4D-A152-57F11CE5685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18</c:v>
                </c:pt>
                <c:pt idx="1">
                  <c:v>45</c:v>
                </c:pt>
                <c:pt idx="2">
                  <c:v>5</c:v>
                </c:pt>
                <c:pt idx="3">
                  <c:v>44</c:v>
                </c:pt>
                <c:pt idx="4">
                  <c:v>41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4D-A152-57F11CE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1">
                  <c:v>25000</c:v>
                </c:pt>
                <c:pt idx="2">
                  <c:v>24324</c:v>
                </c:pt>
                <c:pt idx="3">
                  <c:v>25855</c:v>
                </c:pt>
                <c:pt idx="4">
                  <c:v>23265.96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2B6-82DE-D8514E20CB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2B6-82DE-D8514E2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12.11'!$V$4:$Z$4</c:f>
              <c:numCache>
                <c:formatCode>#,##0</c:formatCode>
                <c:ptCount val="5"/>
                <c:pt idx="0">
                  <c:v>757</c:v>
                </c:pt>
                <c:pt idx="1">
                  <c:v>831</c:v>
                </c:pt>
                <c:pt idx="2">
                  <c:v>780</c:v>
                </c:pt>
                <c:pt idx="3">
                  <c:v>831</c:v>
                </c:pt>
                <c:pt idx="4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93E-AB41-1C0FB707DE67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12.11'!$V$7:$Z$7</c:f>
              <c:numCache>
                <c:formatCode>#,##0</c:formatCode>
                <c:ptCount val="5"/>
                <c:pt idx="0">
                  <c:v>487</c:v>
                </c:pt>
                <c:pt idx="1">
                  <c:v>525</c:v>
                </c:pt>
                <c:pt idx="2">
                  <c:v>522</c:v>
                </c:pt>
                <c:pt idx="3">
                  <c:v>544</c:v>
                </c:pt>
                <c:pt idx="4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93E-AB41-1C0FB707DE67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12.11'!$V$11:$Z$11</c:f>
              <c:numCache>
                <c:formatCode>#,##0</c:formatCode>
                <c:ptCount val="5"/>
                <c:pt idx="0">
                  <c:v>579</c:v>
                </c:pt>
                <c:pt idx="1">
                  <c:v>625</c:v>
                </c:pt>
                <c:pt idx="2">
                  <c:v>582</c:v>
                </c:pt>
                <c:pt idx="3">
                  <c:v>613</c:v>
                </c:pt>
                <c:pt idx="4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93E-AB41-1C0FB707DE67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12.11'!$V$12:$Z$12</c:f>
              <c:numCache>
                <c:formatCode>#,##0</c:formatCode>
                <c:ptCount val="5"/>
                <c:pt idx="0">
                  <c:v>176</c:v>
                </c:pt>
                <c:pt idx="1">
                  <c:v>210</c:v>
                </c:pt>
                <c:pt idx="2">
                  <c:v>197</c:v>
                </c:pt>
                <c:pt idx="3">
                  <c:v>217</c:v>
                </c:pt>
                <c:pt idx="4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A-493E-AB41-1C0FB707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0.18581907090464547</c:v>
                </c:pt>
                <c:pt idx="1">
                  <c:v>1.2224938875305623E-3</c:v>
                </c:pt>
                <c:pt idx="2">
                  <c:v>4.2787286063569685E-2</c:v>
                </c:pt>
                <c:pt idx="3">
                  <c:v>1.8337408312958436E-2</c:v>
                </c:pt>
                <c:pt idx="4">
                  <c:v>5.0122249388753058E-2</c:v>
                </c:pt>
                <c:pt idx="5">
                  <c:v>2.567237163814181E-2</c:v>
                </c:pt>
                <c:pt idx="6">
                  <c:v>5.5012224938875302E-2</c:v>
                </c:pt>
                <c:pt idx="7">
                  <c:v>4.6454767726161368E-2</c:v>
                </c:pt>
                <c:pt idx="8">
                  <c:v>4.1564792176039117E-2</c:v>
                </c:pt>
                <c:pt idx="9">
                  <c:v>2.4449877750611247E-3</c:v>
                </c:pt>
                <c:pt idx="10">
                  <c:v>1.1002444987775062E-2</c:v>
                </c:pt>
                <c:pt idx="11">
                  <c:v>1.8337408312958436E-2</c:v>
                </c:pt>
                <c:pt idx="12">
                  <c:v>3.0562347188264057E-2</c:v>
                </c:pt>
                <c:pt idx="13">
                  <c:v>2.567237163814181E-2</c:v>
                </c:pt>
                <c:pt idx="14">
                  <c:v>8.3129584352078234E-2</c:v>
                </c:pt>
                <c:pt idx="15">
                  <c:v>7.7017114914425422E-2</c:v>
                </c:pt>
                <c:pt idx="16">
                  <c:v>0.11491442542787286</c:v>
                </c:pt>
                <c:pt idx="17">
                  <c:v>2.4449877750611247E-3</c:v>
                </c:pt>
                <c:pt idx="18">
                  <c:v>5.3789731051344741E-2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C8C-A6DB-405D7630F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C8C-A6DB-405D76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30</c:v>
                </c:pt>
                <c:pt idx="5">
                  <c:v>20</c:v>
                </c:pt>
                <c:pt idx="6">
                  <c:v>27</c:v>
                </c:pt>
                <c:pt idx="7">
                  <c:v>34</c:v>
                </c:pt>
                <c:pt idx="8">
                  <c:v>36</c:v>
                </c:pt>
                <c:pt idx="9">
                  <c:v>25</c:v>
                </c:pt>
                <c:pt idx="10">
                  <c:v>53</c:v>
                </c:pt>
                <c:pt idx="11">
                  <c:v>34</c:v>
                </c:pt>
                <c:pt idx="12">
                  <c:v>55</c:v>
                </c:pt>
                <c:pt idx="13">
                  <c:v>22</c:v>
                </c:pt>
                <c:pt idx="14">
                  <c:v>19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9-4209-90AA-C10384B41437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2</c:v>
                </c:pt>
                <c:pt idx="1">
                  <c:v>4</c:v>
                </c:pt>
                <c:pt idx="2">
                  <c:v>11</c:v>
                </c:pt>
                <c:pt idx="3">
                  <c:v>20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52</c:v>
                </c:pt>
                <c:pt idx="11">
                  <c:v>41</c:v>
                </c:pt>
                <c:pt idx="12">
                  <c:v>35</c:v>
                </c:pt>
                <c:pt idx="13">
                  <c:v>14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9-4209-90AA-C10384B4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22</c:v>
                </c:pt>
                <c:pt idx="1">
                  <c:v>27</c:v>
                </c:pt>
                <c:pt idx="2">
                  <c:v>32</c:v>
                </c:pt>
                <c:pt idx="3">
                  <c:v>5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228-8A8A-9A802F63B2F6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21</c:v>
                </c:pt>
                <c:pt idx="1">
                  <c:v>43</c:v>
                </c:pt>
                <c:pt idx="2">
                  <c:v>10</c:v>
                </c:pt>
                <c:pt idx="3">
                  <c:v>36</c:v>
                </c:pt>
                <c:pt idx="4">
                  <c:v>34</c:v>
                </c:pt>
                <c:pt idx="5">
                  <c:v>21</c:v>
                </c:pt>
                <c:pt idx="6">
                  <c:v>0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F-4228-8A8A-9A802F6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1">
                  <c:v>10960</c:v>
                </c:pt>
                <c:pt idx="2">
                  <c:v>11607</c:v>
                </c:pt>
                <c:pt idx="3">
                  <c:v>12021</c:v>
                </c:pt>
                <c:pt idx="4">
                  <c:v>12171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38C-9B06-E19F626CA2A1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1">
                  <c:v>8223</c:v>
                </c:pt>
                <c:pt idx="2">
                  <c:v>8594</c:v>
                </c:pt>
                <c:pt idx="3">
                  <c:v>8920</c:v>
                </c:pt>
                <c:pt idx="4">
                  <c:v>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38C-9B06-E19F626CA2A1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1">
                  <c:v>10102</c:v>
                </c:pt>
                <c:pt idx="2">
                  <c:v>10686</c:v>
                </c:pt>
                <c:pt idx="3">
                  <c:v>11144</c:v>
                </c:pt>
                <c:pt idx="4">
                  <c:v>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F-438C-9B06-E19F626CA2A1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1">
                  <c:v>857</c:v>
                </c:pt>
                <c:pt idx="2">
                  <c:v>925</c:v>
                </c:pt>
                <c:pt idx="3">
                  <c:v>878</c:v>
                </c:pt>
                <c:pt idx="4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F-438C-9B06-E19F626C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12.11'!$V$8:$Z$8</c:f>
              <c:numCache>
                <c:formatCode>#,##0</c:formatCode>
                <c:ptCount val="5"/>
                <c:pt idx="0">
                  <c:v>25000</c:v>
                </c:pt>
                <c:pt idx="1">
                  <c:v>24324</c:v>
                </c:pt>
                <c:pt idx="2">
                  <c:v>25855</c:v>
                </c:pt>
                <c:pt idx="3">
                  <c:v>23265.96</c:v>
                </c:pt>
                <c:pt idx="4">
                  <c:v>28734.66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73B-A3B7-1EF85F289E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73B-A3B7-1EF85F28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1">
                  <c:v>3965</c:v>
                </c:pt>
                <c:pt idx="2">
                  <c:v>4332</c:v>
                </c:pt>
                <c:pt idx="3">
                  <c:v>4369</c:v>
                </c:pt>
                <c:pt idx="4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151-AF29-5259C8D28DA1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1">
                  <c:v>2879</c:v>
                </c:pt>
                <c:pt idx="2">
                  <c:v>3183</c:v>
                </c:pt>
                <c:pt idx="3">
                  <c:v>3213</c:v>
                </c:pt>
                <c:pt idx="4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151-AF29-5259C8D28DA1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1">
                  <c:v>3593</c:v>
                </c:pt>
                <c:pt idx="2">
                  <c:v>3971</c:v>
                </c:pt>
                <c:pt idx="3">
                  <c:v>3994</c:v>
                </c:pt>
                <c:pt idx="4">
                  <c:v>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0-4151-AF29-5259C8D28DA1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1">
                  <c:v>375</c:v>
                </c:pt>
                <c:pt idx="2">
                  <c:v>361</c:v>
                </c:pt>
                <c:pt idx="3">
                  <c:v>379</c:v>
                </c:pt>
                <c:pt idx="4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0-4151-AF29-5259C8D2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0.14392483450779414</c:v>
                </c:pt>
                <c:pt idx="1">
                  <c:v>2.7973521247063846E-2</c:v>
                </c:pt>
                <c:pt idx="2">
                  <c:v>0.11402946828955797</c:v>
                </c:pt>
                <c:pt idx="3">
                  <c:v>9.3956865257313685E-3</c:v>
                </c:pt>
                <c:pt idx="4">
                  <c:v>6.1071962417253899E-2</c:v>
                </c:pt>
                <c:pt idx="5">
                  <c:v>1.6869528080290411E-2</c:v>
                </c:pt>
                <c:pt idx="6">
                  <c:v>7.0040572282724756E-2</c:v>
                </c:pt>
                <c:pt idx="7">
                  <c:v>7.2603032244287852E-2</c:v>
                </c:pt>
                <c:pt idx="8">
                  <c:v>4.2494127695921417E-2</c:v>
                </c:pt>
                <c:pt idx="9">
                  <c:v>1.708306641042067E-3</c:v>
                </c:pt>
                <c:pt idx="10">
                  <c:v>2.6478752936152039E-2</c:v>
                </c:pt>
                <c:pt idx="11">
                  <c:v>8.7550715353405945E-3</c:v>
                </c:pt>
                <c:pt idx="12">
                  <c:v>3.7369207772795218E-2</c:v>
                </c:pt>
                <c:pt idx="13">
                  <c:v>7.4097800555199655E-2</c:v>
                </c:pt>
                <c:pt idx="14">
                  <c:v>4.3988896006833228E-2</c:v>
                </c:pt>
                <c:pt idx="15">
                  <c:v>6.3207345718556476E-2</c:v>
                </c:pt>
                <c:pt idx="16">
                  <c:v>0.10377962844330557</c:v>
                </c:pt>
                <c:pt idx="17">
                  <c:v>1.1317531496903694E-2</c:v>
                </c:pt>
                <c:pt idx="18">
                  <c:v>3.0749519538757208E-2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3C6-BB23-7DF69B398C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3C6-BB23-7DF69B39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41</c:v>
                </c:pt>
                <c:pt idx="2">
                  <c:v>80</c:v>
                </c:pt>
                <c:pt idx="3">
                  <c:v>161</c:v>
                </c:pt>
                <c:pt idx="4">
                  <c:v>289</c:v>
                </c:pt>
                <c:pt idx="5">
                  <c:v>217</c:v>
                </c:pt>
                <c:pt idx="6">
                  <c:v>167</c:v>
                </c:pt>
                <c:pt idx="7">
                  <c:v>218</c:v>
                </c:pt>
                <c:pt idx="8">
                  <c:v>184</c:v>
                </c:pt>
                <c:pt idx="9">
                  <c:v>236</c:v>
                </c:pt>
                <c:pt idx="10">
                  <c:v>276</c:v>
                </c:pt>
                <c:pt idx="11">
                  <c:v>202</c:v>
                </c:pt>
                <c:pt idx="12">
                  <c:v>120</c:v>
                </c:pt>
                <c:pt idx="13">
                  <c:v>30</c:v>
                </c:pt>
                <c:pt idx="14">
                  <c:v>18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C-46D0-ACE2-524574440855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5</c:v>
                </c:pt>
                <c:pt idx="1">
                  <c:v>43</c:v>
                </c:pt>
                <c:pt idx="2">
                  <c:v>115</c:v>
                </c:pt>
                <c:pt idx="3">
                  <c:v>135</c:v>
                </c:pt>
                <c:pt idx="4">
                  <c:v>195</c:v>
                </c:pt>
                <c:pt idx="5">
                  <c:v>174</c:v>
                </c:pt>
                <c:pt idx="6">
                  <c:v>170</c:v>
                </c:pt>
                <c:pt idx="7">
                  <c:v>169</c:v>
                </c:pt>
                <c:pt idx="8">
                  <c:v>215</c:v>
                </c:pt>
                <c:pt idx="9">
                  <c:v>216</c:v>
                </c:pt>
                <c:pt idx="10">
                  <c:v>201</c:v>
                </c:pt>
                <c:pt idx="11">
                  <c:v>158</c:v>
                </c:pt>
                <c:pt idx="12">
                  <c:v>67</c:v>
                </c:pt>
                <c:pt idx="13">
                  <c:v>21</c:v>
                </c:pt>
                <c:pt idx="14">
                  <c:v>19</c:v>
                </c:pt>
                <c:pt idx="15">
                  <c:v>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C-46D0-ACE2-52457444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143</c:v>
                </c:pt>
                <c:pt idx="1">
                  <c:v>102</c:v>
                </c:pt>
                <c:pt idx="2">
                  <c:v>356</c:v>
                </c:pt>
                <c:pt idx="3">
                  <c:v>77</c:v>
                </c:pt>
                <c:pt idx="4">
                  <c:v>29</c:v>
                </c:pt>
                <c:pt idx="5">
                  <c:v>55</c:v>
                </c:pt>
                <c:pt idx="6">
                  <c:v>220</c:v>
                </c:pt>
                <c:pt idx="7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5F7-9331-E9AF3767A9DC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69</c:v>
                </c:pt>
                <c:pt idx="1">
                  <c:v>183</c:v>
                </c:pt>
                <c:pt idx="2">
                  <c:v>57</c:v>
                </c:pt>
                <c:pt idx="3">
                  <c:v>267</c:v>
                </c:pt>
                <c:pt idx="4">
                  <c:v>188</c:v>
                </c:pt>
                <c:pt idx="5">
                  <c:v>160</c:v>
                </c:pt>
                <c:pt idx="6">
                  <c:v>21</c:v>
                </c:pt>
                <c:pt idx="7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8-45F7-9331-E9AF376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1">
                  <c:v>36553</c:v>
                </c:pt>
                <c:pt idx="2">
                  <c:v>35454</c:v>
                </c:pt>
                <c:pt idx="3">
                  <c:v>36713.050000000003</c:v>
                </c:pt>
                <c:pt idx="4">
                  <c:v>39963.17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F89-8C63-CD24DFD009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F89-8C63-CD24DF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12.12'!$V$4:$Z$4</c:f>
              <c:numCache>
                <c:formatCode>#,##0</c:formatCode>
                <c:ptCount val="5"/>
                <c:pt idx="0">
                  <c:v>3965</c:v>
                </c:pt>
                <c:pt idx="1">
                  <c:v>4332</c:v>
                </c:pt>
                <c:pt idx="2">
                  <c:v>4369</c:v>
                </c:pt>
                <c:pt idx="3">
                  <c:v>4148</c:v>
                </c:pt>
                <c:pt idx="4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B6A-B91B-45550D1DA9B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12.12'!$V$7:$Z$7</c:f>
              <c:numCache>
                <c:formatCode>#,##0</c:formatCode>
                <c:ptCount val="5"/>
                <c:pt idx="0">
                  <c:v>2879</c:v>
                </c:pt>
                <c:pt idx="1">
                  <c:v>3183</c:v>
                </c:pt>
                <c:pt idx="2">
                  <c:v>3213</c:v>
                </c:pt>
                <c:pt idx="3">
                  <c:v>3119</c:v>
                </c:pt>
                <c:pt idx="4">
                  <c:v>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B6A-B91B-45550D1DA9B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12.12'!$V$11:$Z$11</c:f>
              <c:numCache>
                <c:formatCode>#,##0</c:formatCode>
                <c:ptCount val="5"/>
                <c:pt idx="0">
                  <c:v>3593</c:v>
                </c:pt>
                <c:pt idx="1">
                  <c:v>3971</c:v>
                </c:pt>
                <c:pt idx="2">
                  <c:v>3994</c:v>
                </c:pt>
                <c:pt idx="3">
                  <c:v>3756</c:v>
                </c:pt>
                <c:pt idx="4">
                  <c:v>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9-4B6A-B91B-45550D1DA9B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12.12'!$V$12:$Z$12</c:f>
              <c:numCache>
                <c:formatCode>#,##0</c:formatCode>
                <c:ptCount val="5"/>
                <c:pt idx="0">
                  <c:v>375</c:v>
                </c:pt>
                <c:pt idx="1">
                  <c:v>361</c:v>
                </c:pt>
                <c:pt idx="2">
                  <c:v>379</c:v>
                </c:pt>
                <c:pt idx="3">
                  <c:v>392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9-4B6A-B91B-45550D1D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0.14392483450779414</c:v>
                </c:pt>
                <c:pt idx="1">
                  <c:v>2.7973521247063846E-2</c:v>
                </c:pt>
                <c:pt idx="2">
                  <c:v>0.11402946828955797</c:v>
                </c:pt>
                <c:pt idx="3">
                  <c:v>9.3956865257313685E-3</c:v>
                </c:pt>
                <c:pt idx="4">
                  <c:v>6.1071962417253899E-2</c:v>
                </c:pt>
                <c:pt idx="5">
                  <c:v>1.6869528080290411E-2</c:v>
                </c:pt>
                <c:pt idx="6">
                  <c:v>7.0040572282724756E-2</c:v>
                </c:pt>
                <c:pt idx="7">
                  <c:v>7.2603032244287852E-2</c:v>
                </c:pt>
                <c:pt idx="8">
                  <c:v>4.2494127695921417E-2</c:v>
                </c:pt>
                <c:pt idx="9">
                  <c:v>1.708306641042067E-3</c:v>
                </c:pt>
                <c:pt idx="10">
                  <c:v>2.6478752936152039E-2</c:v>
                </c:pt>
                <c:pt idx="11">
                  <c:v>8.7550715353405945E-3</c:v>
                </c:pt>
                <c:pt idx="12">
                  <c:v>3.7369207772795218E-2</c:v>
                </c:pt>
                <c:pt idx="13">
                  <c:v>7.4097800555199655E-2</c:v>
                </c:pt>
                <c:pt idx="14">
                  <c:v>4.3988896006833228E-2</c:v>
                </c:pt>
                <c:pt idx="15">
                  <c:v>6.3207345718556476E-2</c:v>
                </c:pt>
                <c:pt idx="16">
                  <c:v>0.10377962844330557</c:v>
                </c:pt>
                <c:pt idx="17">
                  <c:v>1.1317531496903694E-2</c:v>
                </c:pt>
                <c:pt idx="18">
                  <c:v>3.0749519538757208E-2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6EB-8551-1B1D21263A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5-46EB-8551-1B1D2126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4</c:v>
                </c:pt>
                <c:pt idx="1">
                  <c:v>43</c:v>
                </c:pt>
                <c:pt idx="2">
                  <c:v>100</c:v>
                </c:pt>
                <c:pt idx="3">
                  <c:v>241</c:v>
                </c:pt>
                <c:pt idx="4">
                  <c:v>335</c:v>
                </c:pt>
                <c:pt idx="5">
                  <c:v>287</c:v>
                </c:pt>
                <c:pt idx="6">
                  <c:v>213</c:v>
                </c:pt>
                <c:pt idx="7">
                  <c:v>223</c:v>
                </c:pt>
                <c:pt idx="8">
                  <c:v>187</c:v>
                </c:pt>
                <c:pt idx="9">
                  <c:v>257</c:v>
                </c:pt>
                <c:pt idx="10">
                  <c:v>263</c:v>
                </c:pt>
                <c:pt idx="11">
                  <c:v>231</c:v>
                </c:pt>
                <c:pt idx="12">
                  <c:v>132</c:v>
                </c:pt>
                <c:pt idx="13">
                  <c:v>40</c:v>
                </c:pt>
                <c:pt idx="14">
                  <c:v>18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8-4AB7-BFEA-62A809D0341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4</c:v>
                </c:pt>
                <c:pt idx="1">
                  <c:v>47</c:v>
                </c:pt>
                <c:pt idx="2">
                  <c:v>115</c:v>
                </c:pt>
                <c:pt idx="3">
                  <c:v>166</c:v>
                </c:pt>
                <c:pt idx="4">
                  <c:v>220</c:v>
                </c:pt>
                <c:pt idx="5">
                  <c:v>224</c:v>
                </c:pt>
                <c:pt idx="6">
                  <c:v>194</c:v>
                </c:pt>
                <c:pt idx="7">
                  <c:v>198</c:v>
                </c:pt>
                <c:pt idx="8">
                  <c:v>197</c:v>
                </c:pt>
                <c:pt idx="9">
                  <c:v>234</c:v>
                </c:pt>
                <c:pt idx="10">
                  <c:v>216</c:v>
                </c:pt>
                <c:pt idx="11">
                  <c:v>163</c:v>
                </c:pt>
                <c:pt idx="12">
                  <c:v>65</c:v>
                </c:pt>
                <c:pt idx="13">
                  <c:v>30</c:v>
                </c:pt>
                <c:pt idx="14">
                  <c:v>14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8-4AB7-BFEA-62A809D0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159</c:v>
                </c:pt>
                <c:pt idx="1">
                  <c:v>107</c:v>
                </c:pt>
                <c:pt idx="2">
                  <c:v>373</c:v>
                </c:pt>
                <c:pt idx="3">
                  <c:v>81</c:v>
                </c:pt>
                <c:pt idx="4">
                  <c:v>29</c:v>
                </c:pt>
                <c:pt idx="5">
                  <c:v>67</c:v>
                </c:pt>
                <c:pt idx="6">
                  <c:v>229</c:v>
                </c:pt>
                <c:pt idx="7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B-4BFF-BE54-D50735A86D39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70</c:v>
                </c:pt>
                <c:pt idx="1">
                  <c:v>181</c:v>
                </c:pt>
                <c:pt idx="2">
                  <c:v>65</c:v>
                </c:pt>
                <c:pt idx="3">
                  <c:v>285</c:v>
                </c:pt>
                <c:pt idx="4">
                  <c:v>196</c:v>
                </c:pt>
                <c:pt idx="5">
                  <c:v>182</c:v>
                </c:pt>
                <c:pt idx="6">
                  <c:v>21</c:v>
                </c:pt>
                <c:pt idx="7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B-4BFF-BE54-D50735A8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3.5065131778249013E-2</c:v>
                </c:pt>
                <c:pt idx="1">
                  <c:v>1.8176310209027568E-3</c:v>
                </c:pt>
                <c:pt idx="2">
                  <c:v>7.0660405937594664E-2</c:v>
                </c:pt>
                <c:pt idx="3">
                  <c:v>1.590427143289912E-2</c:v>
                </c:pt>
                <c:pt idx="4">
                  <c:v>9.3683732202362924E-2</c:v>
                </c:pt>
                <c:pt idx="5">
                  <c:v>4.2562859739472887E-2</c:v>
                </c:pt>
                <c:pt idx="6">
                  <c:v>0.10610421084519843</c:v>
                </c:pt>
                <c:pt idx="7">
                  <c:v>6.9675855801272335E-2</c:v>
                </c:pt>
                <c:pt idx="8">
                  <c:v>4.7637079672826418E-2</c:v>
                </c:pt>
                <c:pt idx="9">
                  <c:v>5.5286276885792183E-3</c:v>
                </c:pt>
                <c:pt idx="10">
                  <c:v>3.3323235383217208E-2</c:v>
                </c:pt>
                <c:pt idx="11">
                  <c:v>1.4692517418963951E-2</c:v>
                </c:pt>
                <c:pt idx="12">
                  <c:v>3.4459254771281429E-2</c:v>
                </c:pt>
                <c:pt idx="13">
                  <c:v>7.9218418661011814E-2</c:v>
                </c:pt>
                <c:pt idx="14">
                  <c:v>6.4525901242047864E-2</c:v>
                </c:pt>
                <c:pt idx="15">
                  <c:v>5.5059073008179339E-2</c:v>
                </c:pt>
                <c:pt idx="16">
                  <c:v>0.14351711602544684</c:v>
                </c:pt>
                <c:pt idx="17">
                  <c:v>2.0751287488639806E-2</c:v>
                </c:pt>
                <c:pt idx="18">
                  <c:v>4.566797940018176E-2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27-B613-DC007256E3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6-4827-B613-DC007256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12.12'!$V$8:$Z$8</c:f>
              <c:numCache>
                <c:formatCode>#,##0</c:formatCode>
                <c:ptCount val="5"/>
                <c:pt idx="0">
                  <c:v>36553</c:v>
                </c:pt>
                <c:pt idx="1">
                  <c:v>35454</c:v>
                </c:pt>
                <c:pt idx="2">
                  <c:v>36713.050000000003</c:v>
                </c:pt>
                <c:pt idx="3">
                  <c:v>39963.17</c:v>
                </c:pt>
                <c:pt idx="4">
                  <c:v>38575.019999999997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E4-884E-7CEC583B4A7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E4-884E-7CEC583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1">
                  <c:v>3346</c:v>
                </c:pt>
                <c:pt idx="2">
                  <c:v>3498</c:v>
                </c:pt>
                <c:pt idx="3">
                  <c:v>3699</c:v>
                </c:pt>
                <c:pt idx="4">
                  <c:v>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FE9-AF48-54C87E95A925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1">
                  <c:v>2241</c:v>
                </c:pt>
                <c:pt idx="2">
                  <c:v>2390</c:v>
                </c:pt>
                <c:pt idx="3">
                  <c:v>2450</c:v>
                </c:pt>
                <c:pt idx="4">
                  <c:v>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FE9-AF48-54C87E95A925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1">
                  <c:v>2780</c:v>
                </c:pt>
                <c:pt idx="2">
                  <c:v>2865</c:v>
                </c:pt>
                <c:pt idx="3">
                  <c:v>3083</c:v>
                </c:pt>
                <c:pt idx="4">
                  <c:v>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FE9-AF48-54C87E95A925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1">
                  <c:v>563</c:v>
                </c:pt>
                <c:pt idx="2">
                  <c:v>627</c:v>
                </c:pt>
                <c:pt idx="3">
                  <c:v>616</c:v>
                </c:pt>
                <c:pt idx="4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2-4FE9-AF48-54C87E95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0.15947843530591777</c:v>
                </c:pt>
                <c:pt idx="1">
                  <c:v>1.7552657973921766E-3</c:v>
                </c:pt>
                <c:pt idx="2">
                  <c:v>5.190571715145436E-2</c:v>
                </c:pt>
                <c:pt idx="3">
                  <c:v>4.7642928786359078E-3</c:v>
                </c:pt>
                <c:pt idx="4">
                  <c:v>6.9458375125376129E-2</c:v>
                </c:pt>
                <c:pt idx="5">
                  <c:v>1.9057171514543631E-2</c:v>
                </c:pt>
                <c:pt idx="6">
                  <c:v>7.1464393179538621E-2</c:v>
                </c:pt>
                <c:pt idx="7">
                  <c:v>0.17326980942828485</c:v>
                </c:pt>
                <c:pt idx="8">
                  <c:v>3.4603811434302911E-2</c:v>
                </c:pt>
                <c:pt idx="9">
                  <c:v>3.2597793380140421E-3</c:v>
                </c:pt>
                <c:pt idx="10">
                  <c:v>1.5295887662988967E-2</c:v>
                </c:pt>
                <c:pt idx="11">
                  <c:v>2.5576730190571714E-2</c:v>
                </c:pt>
                <c:pt idx="12">
                  <c:v>4.0371113340020061E-2</c:v>
                </c:pt>
                <c:pt idx="13">
                  <c:v>5.9929789368104315E-2</c:v>
                </c:pt>
                <c:pt idx="14">
                  <c:v>4.5386158475426278E-2</c:v>
                </c:pt>
                <c:pt idx="15">
                  <c:v>5.2156469408224673E-2</c:v>
                </c:pt>
                <c:pt idx="16">
                  <c:v>6.8956870611835502E-2</c:v>
                </c:pt>
                <c:pt idx="17">
                  <c:v>1.60481444332999E-2</c:v>
                </c:pt>
                <c:pt idx="18">
                  <c:v>2.2316950852557672E-2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E90-81C7-8B9D989EE9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7-4E90-81C7-8B9D989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3</c:v>
                </c:pt>
                <c:pt idx="1">
                  <c:v>47</c:v>
                </c:pt>
                <c:pt idx="2">
                  <c:v>76</c:v>
                </c:pt>
                <c:pt idx="3">
                  <c:v>140</c:v>
                </c:pt>
                <c:pt idx="4">
                  <c:v>257</c:v>
                </c:pt>
                <c:pt idx="5">
                  <c:v>219</c:v>
                </c:pt>
                <c:pt idx="6">
                  <c:v>157</c:v>
                </c:pt>
                <c:pt idx="7">
                  <c:v>147</c:v>
                </c:pt>
                <c:pt idx="8">
                  <c:v>162</c:v>
                </c:pt>
                <c:pt idx="9">
                  <c:v>145</c:v>
                </c:pt>
                <c:pt idx="10">
                  <c:v>212</c:v>
                </c:pt>
                <c:pt idx="11">
                  <c:v>179</c:v>
                </c:pt>
                <c:pt idx="12">
                  <c:v>125</c:v>
                </c:pt>
                <c:pt idx="13">
                  <c:v>64</c:v>
                </c:pt>
                <c:pt idx="14">
                  <c:v>24</c:v>
                </c:pt>
                <c:pt idx="15">
                  <c:v>13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6-42B0-94DC-E047C45E47BE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12</c:v>
                </c:pt>
                <c:pt idx="1">
                  <c:v>53</c:v>
                </c:pt>
                <c:pt idx="2">
                  <c:v>85</c:v>
                </c:pt>
                <c:pt idx="3">
                  <c:v>105</c:v>
                </c:pt>
                <c:pt idx="4">
                  <c:v>275</c:v>
                </c:pt>
                <c:pt idx="5">
                  <c:v>211</c:v>
                </c:pt>
                <c:pt idx="6">
                  <c:v>131</c:v>
                </c:pt>
                <c:pt idx="7">
                  <c:v>134</c:v>
                </c:pt>
                <c:pt idx="8">
                  <c:v>147</c:v>
                </c:pt>
                <c:pt idx="9">
                  <c:v>204</c:v>
                </c:pt>
                <c:pt idx="10">
                  <c:v>198</c:v>
                </c:pt>
                <c:pt idx="11">
                  <c:v>175</c:v>
                </c:pt>
                <c:pt idx="12">
                  <c:v>89</c:v>
                </c:pt>
                <c:pt idx="13">
                  <c:v>36</c:v>
                </c:pt>
                <c:pt idx="14">
                  <c:v>20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6-42B0-94DC-E047C45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172</c:v>
                </c:pt>
                <c:pt idx="1">
                  <c:v>93</c:v>
                </c:pt>
                <c:pt idx="2">
                  <c:v>212</c:v>
                </c:pt>
                <c:pt idx="3">
                  <c:v>76</c:v>
                </c:pt>
                <c:pt idx="4">
                  <c:v>27</c:v>
                </c:pt>
                <c:pt idx="5">
                  <c:v>44</c:v>
                </c:pt>
                <c:pt idx="6">
                  <c:v>110</c:v>
                </c:pt>
                <c:pt idx="7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C06-85CD-BDD559396C15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129</c:v>
                </c:pt>
                <c:pt idx="1">
                  <c:v>119</c:v>
                </c:pt>
                <c:pt idx="2">
                  <c:v>50</c:v>
                </c:pt>
                <c:pt idx="3">
                  <c:v>195</c:v>
                </c:pt>
                <c:pt idx="4">
                  <c:v>149</c:v>
                </c:pt>
                <c:pt idx="5">
                  <c:v>108</c:v>
                </c:pt>
                <c:pt idx="6">
                  <c:v>8</c:v>
                </c:pt>
                <c:pt idx="7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C06-85CD-BDD55939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1">
                  <c:v>26588.02</c:v>
                </c:pt>
                <c:pt idx="2">
                  <c:v>29016.29</c:v>
                </c:pt>
                <c:pt idx="3">
                  <c:v>29073</c:v>
                </c:pt>
                <c:pt idx="4">
                  <c:v>30839.360000000001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5ED-9DD7-123AB968F8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5ED-9DD7-123AB96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12.13'!$V$4:$Z$4</c:f>
              <c:numCache>
                <c:formatCode>#,##0</c:formatCode>
                <c:ptCount val="5"/>
                <c:pt idx="0">
                  <c:v>3346</c:v>
                </c:pt>
                <c:pt idx="1">
                  <c:v>3498</c:v>
                </c:pt>
                <c:pt idx="2">
                  <c:v>3699</c:v>
                </c:pt>
                <c:pt idx="3">
                  <c:v>3853</c:v>
                </c:pt>
                <c:pt idx="4">
                  <c:v>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9E-9D58-2C563C867CBC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12.13'!$V$7:$Z$7</c:f>
              <c:numCache>
                <c:formatCode>#,##0</c:formatCode>
                <c:ptCount val="5"/>
                <c:pt idx="0">
                  <c:v>2241</c:v>
                </c:pt>
                <c:pt idx="1">
                  <c:v>2390</c:v>
                </c:pt>
                <c:pt idx="2">
                  <c:v>2450</c:v>
                </c:pt>
                <c:pt idx="3">
                  <c:v>2550</c:v>
                </c:pt>
                <c:pt idx="4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9E-9D58-2C563C867CBC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12.13'!$V$11:$Z$11</c:f>
              <c:numCache>
                <c:formatCode>#,##0</c:formatCode>
                <c:ptCount val="5"/>
                <c:pt idx="0">
                  <c:v>2780</c:v>
                </c:pt>
                <c:pt idx="1">
                  <c:v>2865</c:v>
                </c:pt>
                <c:pt idx="2">
                  <c:v>3083</c:v>
                </c:pt>
                <c:pt idx="3">
                  <c:v>3227</c:v>
                </c:pt>
                <c:pt idx="4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F-4B9E-9D58-2C563C867CBC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12.13'!$V$12:$Z$12</c:f>
              <c:numCache>
                <c:formatCode>#,##0</c:formatCode>
                <c:ptCount val="5"/>
                <c:pt idx="0">
                  <c:v>563</c:v>
                </c:pt>
                <c:pt idx="1">
                  <c:v>627</c:v>
                </c:pt>
                <c:pt idx="2">
                  <c:v>616</c:v>
                </c:pt>
                <c:pt idx="3">
                  <c:v>623</c:v>
                </c:pt>
                <c:pt idx="4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F-4B9E-9D58-2C563C86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0.15947843530591777</c:v>
                </c:pt>
                <c:pt idx="1">
                  <c:v>1.7552657973921766E-3</c:v>
                </c:pt>
                <c:pt idx="2">
                  <c:v>5.190571715145436E-2</c:v>
                </c:pt>
                <c:pt idx="3">
                  <c:v>4.7642928786359078E-3</c:v>
                </c:pt>
                <c:pt idx="4">
                  <c:v>6.9458375125376129E-2</c:v>
                </c:pt>
                <c:pt idx="5">
                  <c:v>1.9057171514543631E-2</c:v>
                </c:pt>
                <c:pt idx="6">
                  <c:v>7.1464393179538621E-2</c:v>
                </c:pt>
                <c:pt idx="7">
                  <c:v>0.17326980942828485</c:v>
                </c:pt>
                <c:pt idx="8">
                  <c:v>3.4603811434302911E-2</c:v>
                </c:pt>
                <c:pt idx="9">
                  <c:v>3.2597793380140421E-3</c:v>
                </c:pt>
                <c:pt idx="10">
                  <c:v>1.5295887662988967E-2</c:v>
                </c:pt>
                <c:pt idx="11">
                  <c:v>2.5576730190571714E-2</c:v>
                </c:pt>
                <c:pt idx="12">
                  <c:v>4.0371113340020061E-2</c:v>
                </c:pt>
                <c:pt idx="13">
                  <c:v>5.9929789368104315E-2</c:v>
                </c:pt>
                <c:pt idx="14">
                  <c:v>4.5386158475426278E-2</c:v>
                </c:pt>
                <c:pt idx="15">
                  <c:v>5.2156469408224673E-2</c:v>
                </c:pt>
                <c:pt idx="16">
                  <c:v>6.8956870611835502E-2</c:v>
                </c:pt>
                <c:pt idx="17">
                  <c:v>1.60481444332999E-2</c:v>
                </c:pt>
                <c:pt idx="18">
                  <c:v>2.2316950852557672E-2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015-8E40-0AA3B48BF8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1-4015-8E40-0AA3B48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6</c:v>
                </c:pt>
                <c:pt idx="1">
                  <c:v>38</c:v>
                </c:pt>
                <c:pt idx="2">
                  <c:v>70</c:v>
                </c:pt>
                <c:pt idx="3">
                  <c:v>142</c:v>
                </c:pt>
                <c:pt idx="4">
                  <c:v>297</c:v>
                </c:pt>
                <c:pt idx="5">
                  <c:v>230</c:v>
                </c:pt>
                <c:pt idx="6">
                  <c:v>187</c:v>
                </c:pt>
                <c:pt idx="7">
                  <c:v>141</c:v>
                </c:pt>
                <c:pt idx="8">
                  <c:v>146</c:v>
                </c:pt>
                <c:pt idx="9">
                  <c:v>169</c:v>
                </c:pt>
                <c:pt idx="10">
                  <c:v>201</c:v>
                </c:pt>
                <c:pt idx="11">
                  <c:v>185</c:v>
                </c:pt>
                <c:pt idx="12">
                  <c:v>146</c:v>
                </c:pt>
                <c:pt idx="13">
                  <c:v>53</c:v>
                </c:pt>
                <c:pt idx="14">
                  <c:v>25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388-9F6D-DDE5CCB8EF5A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13</c:v>
                </c:pt>
                <c:pt idx="1">
                  <c:v>40</c:v>
                </c:pt>
                <c:pt idx="2">
                  <c:v>114</c:v>
                </c:pt>
                <c:pt idx="3">
                  <c:v>118</c:v>
                </c:pt>
                <c:pt idx="4">
                  <c:v>245</c:v>
                </c:pt>
                <c:pt idx="5">
                  <c:v>211</c:v>
                </c:pt>
                <c:pt idx="6">
                  <c:v>154</c:v>
                </c:pt>
                <c:pt idx="7">
                  <c:v>145</c:v>
                </c:pt>
                <c:pt idx="8">
                  <c:v>137</c:v>
                </c:pt>
                <c:pt idx="9">
                  <c:v>206</c:v>
                </c:pt>
                <c:pt idx="10">
                  <c:v>199</c:v>
                </c:pt>
                <c:pt idx="11">
                  <c:v>189</c:v>
                </c:pt>
                <c:pt idx="12">
                  <c:v>92</c:v>
                </c:pt>
                <c:pt idx="13">
                  <c:v>42</c:v>
                </c:pt>
                <c:pt idx="14">
                  <c:v>17</c:v>
                </c:pt>
                <c:pt idx="15">
                  <c:v>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0-4388-9F6D-DDE5CCB8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178</c:v>
                </c:pt>
                <c:pt idx="1">
                  <c:v>103</c:v>
                </c:pt>
                <c:pt idx="2">
                  <c:v>215</c:v>
                </c:pt>
                <c:pt idx="3">
                  <c:v>65</c:v>
                </c:pt>
                <c:pt idx="4">
                  <c:v>21</c:v>
                </c:pt>
                <c:pt idx="5">
                  <c:v>42</c:v>
                </c:pt>
                <c:pt idx="6">
                  <c:v>104</c:v>
                </c:pt>
                <c:pt idx="7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A3D-8CCD-0D0D6A89042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134</c:v>
                </c:pt>
                <c:pt idx="1">
                  <c:v>131</c:v>
                </c:pt>
                <c:pt idx="2">
                  <c:v>42</c:v>
                </c:pt>
                <c:pt idx="3">
                  <c:v>201</c:v>
                </c:pt>
                <c:pt idx="4">
                  <c:v>142</c:v>
                </c:pt>
                <c:pt idx="5">
                  <c:v>117</c:v>
                </c:pt>
                <c:pt idx="6">
                  <c:v>3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A3D-8CCD-0D0D6A89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8</c:v>
                </c:pt>
                <c:pt idx="1">
                  <c:v>168</c:v>
                </c:pt>
                <c:pt idx="2">
                  <c:v>374</c:v>
                </c:pt>
                <c:pt idx="3">
                  <c:v>575</c:v>
                </c:pt>
                <c:pt idx="4">
                  <c:v>819</c:v>
                </c:pt>
                <c:pt idx="5">
                  <c:v>830</c:v>
                </c:pt>
                <c:pt idx="6">
                  <c:v>690</c:v>
                </c:pt>
                <c:pt idx="7">
                  <c:v>580</c:v>
                </c:pt>
                <c:pt idx="8">
                  <c:v>591</c:v>
                </c:pt>
                <c:pt idx="9">
                  <c:v>521</c:v>
                </c:pt>
                <c:pt idx="10">
                  <c:v>474</c:v>
                </c:pt>
                <c:pt idx="11">
                  <c:v>391</c:v>
                </c:pt>
                <c:pt idx="12">
                  <c:v>197</c:v>
                </c:pt>
                <c:pt idx="13">
                  <c:v>70</c:v>
                </c:pt>
                <c:pt idx="14">
                  <c:v>17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B11-AE41-3EE3C5356750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0</c:v>
                </c:pt>
                <c:pt idx="1">
                  <c:v>142</c:v>
                </c:pt>
                <c:pt idx="2">
                  <c:v>336</c:v>
                </c:pt>
                <c:pt idx="3">
                  <c:v>612</c:v>
                </c:pt>
                <c:pt idx="4">
                  <c:v>747</c:v>
                </c:pt>
                <c:pt idx="5">
                  <c:v>680</c:v>
                </c:pt>
                <c:pt idx="6">
                  <c:v>606</c:v>
                </c:pt>
                <c:pt idx="7">
                  <c:v>590</c:v>
                </c:pt>
                <c:pt idx="8">
                  <c:v>636</c:v>
                </c:pt>
                <c:pt idx="9">
                  <c:v>506</c:v>
                </c:pt>
                <c:pt idx="10">
                  <c:v>477</c:v>
                </c:pt>
                <c:pt idx="11">
                  <c:v>315</c:v>
                </c:pt>
                <c:pt idx="12">
                  <c:v>149</c:v>
                </c:pt>
                <c:pt idx="13">
                  <c:v>36</c:v>
                </c:pt>
                <c:pt idx="14">
                  <c:v>14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1-4B11-AE41-3EE3C535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12.13'!$V$8:$Z$8</c:f>
              <c:numCache>
                <c:formatCode>#,##0</c:formatCode>
                <c:ptCount val="5"/>
                <c:pt idx="0">
                  <c:v>26588.02</c:v>
                </c:pt>
                <c:pt idx="1">
                  <c:v>29016.29</c:v>
                </c:pt>
                <c:pt idx="2">
                  <c:v>29073</c:v>
                </c:pt>
                <c:pt idx="3">
                  <c:v>30839.360000000001</c:v>
                </c:pt>
                <c:pt idx="4">
                  <c:v>33580.5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45B-8FB4-969AEE3510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45B-8FB4-969AEE35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1">
                  <c:v>33525</c:v>
                </c:pt>
                <c:pt idx="2">
                  <c:v>35714</c:v>
                </c:pt>
                <c:pt idx="3">
                  <c:v>37738</c:v>
                </c:pt>
                <c:pt idx="4">
                  <c:v>38869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9-450D-B3B8-6F4489583E27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1">
                  <c:v>24090</c:v>
                </c:pt>
                <c:pt idx="2">
                  <c:v>25069</c:v>
                </c:pt>
                <c:pt idx="3">
                  <c:v>26406</c:v>
                </c:pt>
                <c:pt idx="4">
                  <c:v>27387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9-450D-B3B8-6F4489583E27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1">
                  <c:v>30829</c:v>
                </c:pt>
                <c:pt idx="2">
                  <c:v>32683</c:v>
                </c:pt>
                <c:pt idx="3">
                  <c:v>34566</c:v>
                </c:pt>
                <c:pt idx="4">
                  <c:v>35290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9-450D-B3B8-6F4489583E27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1">
                  <c:v>2691</c:v>
                </c:pt>
                <c:pt idx="2">
                  <c:v>3031</c:v>
                </c:pt>
                <c:pt idx="3">
                  <c:v>3174</c:v>
                </c:pt>
                <c:pt idx="4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9-450D-B3B8-6F448958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5.1500244795188027E-2</c:v>
                </c:pt>
                <c:pt idx="1">
                  <c:v>1.0957498892593196E-3</c:v>
                </c:pt>
                <c:pt idx="2">
                  <c:v>5.7328701652950363E-2</c:v>
                </c:pt>
                <c:pt idx="3">
                  <c:v>1.3358823117991281E-2</c:v>
                </c:pt>
                <c:pt idx="4">
                  <c:v>5.9263749329727458E-2</c:v>
                </c:pt>
                <c:pt idx="5">
                  <c:v>3.0354603315226259E-2</c:v>
                </c:pt>
                <c:pt idx="6">
                  <c:v>9.8477607068752471E-2</c:v>
                </c:pt>
                <c:pt idx="7">
                  <c:v>9.1203692910265075E-2</c:v>
                </c:pt>
                <c:pt idx="8">
                  <c:v>4.8469447229151613E-2</c:v>
                </c:pt>
                <c:pt idx="9">
                  <c:v>7.2739141584873988E-3</c:v>
                </c:pt>
                <c:pt idx="10">
                  <c:v>2.9585247010001633E-2</c:v>
                </c:pt>
                <c:pt idx="11">
                  <c:v>1.2845918914508194E-2</c:v>
                </c:pt>
                <c:pt idx="12">
                  <c:v>4.4459468911011123E-2</c:v>
                </c:pt>
                <c:pt idx="13">
                  <c:v>9.0317767467885196E-2</c:v>
                </c:pt>
                <c:pt idx="14">
                  <c:v>6.3693376541626837E-2</c:v>
                </c:pt>
                <c:pt idx="15">
                  <c:v>6.5884876320145475E-2</c:v>
                </c:pt>
                <c:pt idx="16">
                  <c:v>0.1557829948942718</c:v>
                </c:pt>
                <c:pt idx="17">
                  <c:v>2.242790198866948E-2</c:v>
                </c:pt>
                <c:pt idx="18">
                  <c:v>4.0146410836266987E-2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336-B30F-E1B6768C3A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336-B30F-E1B6768C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12</c:v>
                </c:pt>
                <c:pt idx="1">
                  <c:v>302</c:v>
                </c:pt>
                <c:pt idx="2">
                  <c:v>786</c:v>
                </c:pt>
                <c:pt idx="3">
                  <c:v>1813</c:v>
                </c:pt>
                <c:pt idx="4">
                  <c:v>3784</c:v>
                </c:pt>
                <c:pt idx="5">
                  <c:v>3737</c:v>
                </c:pt>
                <c:pt idx="6">
                  <c:v>2463</c:v>
                </c:pt>
                <c:pt idx="7">
                  <c:v>1707</c:v>
                </c:pt>
                <c:pt idx="8">
                  <c:v>1571</c:v>
                </c:pt>
                <c:pt idx="9">
                  <c:v>1397</c:v>
                </c:pt>
                <c:pt idx="10">
                  <c:v>1414</c:v>
                </c:pt>
                <c:pt idx="11">
                  <c:v>1047</c:v>
                </c:pt>
                <c:pt idx="12">
                  <c:v>475</c:v>
                </c:pt>
                <c:pt idx="13">
                  <c:v>127</c:v>
                </c:pt>
                <c:pt idx="14">
                  <c:v>64</c:v>
                </c:pt>
                <c:pt idx="15">
                  <c:v>30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116-8F5E-F44B8012623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14</c:v>
                </c:pt>
                <c:pt idx="1">
                  <c:v>349</c:v>
                </c:pt>
                <c:pt idx="2">
                  <c:v>939</c:v>
                </c:pt>
                <c:pt idx="3">
                  <c:v>1757</c:v>
                </c:pt>
                <c:pt idx="4">
                  <c:v>2955</c:v>
                </c:pt>
                <c:pt idx="5">
                  <c:v>2652</c:v>
                </c:pt>
                <c:pt idx="6">
                  <c:v>1924</c:v>
                </c:pt>
                <c:pt idx="7">
                  <c:v>1525</c:v>
                </c:pt>
                <c:pt idx="8">
                  <c:v>1509</c:v>
                </c:pt>
                <c:pt idx="9">
                  <c:v>1397</c:v>
                </c:pt>
                <c:pt idx="10">
                  <c:v>1394</c:v>
                </c:pt>
                <c:pt idx="11">
                  <c:v>1062</c:v>
                </c:pt>
                <c:pt idx="12">
                  <c:v>418</c:v>
                </c:pt>
                <c:pt idx="13">
                  <c:v>131</c:v>
                </c:pt>
                <c:pt idx="14">
                  <c:v>35</c:v>
                </c:pt>
                <c:pt idx="15">
                  <c:v>33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9-4116-8F5E-F44B8012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1201</c:v>
                </c:pt>
                <c:pt idx="1">
                  <c:v>1416</c:v>
                </c:pt>
                <c:pt idx="2">
                  <c:v>2710</c:v>
                </c:pt>
                <c:pt idx="3">
                  <c:v>1317</c:v>
                </c:pt>
                <c:pt idx="4">
                  <c:v>850</c:v>
                </c:pt>
                <c:pt idx="5">
                  <c:v>981</c:v>
                </c:pt>
                <c:pt idx="6">
                  <c:v>1256</c:v>
                </c:pt>
                <c:pt idx="7">
                  <c:v>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E4C-AE13-71AD8F56C32A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974</c:v>
                </c:pt>
                <c:pt idx="1">
                  <c:v>1908</c:v>
                </c:pt>
                <c:pt idx="2">
                  <c:v>506</c:v>
                </c:pt>
                <c:pt idx="3">
                  <c:v>2702</c:v>
                </c:pt>
                <c:pt idx="4">
                  <c:v>2387</c:v>
                </c:pt>
                <c:pt idx="5">
                  <c:v>1484</c:v>
                </c:pt>
                <c:pt idx="6">
                  <c:v>139</c:v>
                </c:pt>
                <c:pt idx="7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E4C-AE13-71AD8F5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1">
                  <c:v>38325</c:v>
                </c:pt>
                <c:pt idx="2">
                  <c:v>38420</c:v>
                </c:pt>
                <c:pt idx="3">
                  <c:v>39503</c:v>
                </c:pt>
                <c:pt idx="4">
                  <c:v>38451.65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B33-B584-FF3E367327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B33-B584-FF3E3673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12.14'!$V$4:$Z$4</c:f>
              <c:numCache>
                <c:formatCode>#,##0</c:formatCode>
                <c:ptCount val="5"/>
                <c:pt idx="0">
                  <c:v>33525</c:v>
                </c:pt>
                <c:pt idx="1">
                  <c:v>35714</c:v>
                </c:pt>
                <c:pt idx="2">
                  <c:v>37738</c:v>
                </c:pt>
                <c:pt idx="3">
                  <c:v>38869</c:v>
                </c:pt>
                <c:pt idx="4">
                  <c:v>42893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F6B-A6FB-DD1EBD11E8B6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12.14'!$V$7:$Z$7</c:f>
              <c:numCache>
                <c:formatCode>#,##0</c:formatCode>
                <c:ptCount val="5"/>
                <c:pt idx="0">
                  <c:v>24090</c:v>
                </c:pt>
                <c:pt idx="1">
                  <c:v>25069</c:v>
                </c:pt>
                <c:pt idx="2">
                  <c:v>26406</c:v>
                </c:pt>
                <c:pt idx="3">
                  <c:v>27387</c:v>
                </c:pt>
                <c:pt idx="4">
                  <c:v>28128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F6B-A6FB-DD1EBD11E8B6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12.14'!$V$11:$Z$11</c:f>
              <c:numCache>
                <c:formatCode>#,##0</c:formatCode>
                <c:ptCount val="5"/>
                <c:pt idx="0">
                  <c:v>30829</c:v>
                </c:pt>
                <c:pt idx="1">
                  <c:v>32683</c:v>
                </c:pt>
                <c:pt idx="2">
                  <c:v>34566</c:v>
                </c:pt>
                <c:pt idx="3">
                  <c:v>35290</c:v>
                </c:pt>
                <c:pt idx="4">
                  <c:v>38963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1-4F6B-A6FB-DD1EBD11E8B6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12.14'!$V$12:$Z$12</c:f>
              <c:numCache>
                <c:formatCode>#,##0</c:formatCode>
                <c:ptCount val="5"/>
                <c:pt idx="0">
                  <c:v>2691</c:v>
                </c:pt>
                <c:pt idx="1">
                  <c:v>3031</c:v>
                </c:pt>
                <c:pt idx="2">
                  <c:v>3174</c:v>
                </c:pt>
                <c:pt idx="3">
                  <c:v>3583</c:v>
                </c:pt>
                <c:pt idx="4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1-4F6B-A6FB-DD1EBD1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5.1500244795188027E-2</c:v>
                </c:pt>
                <c:pt idx="1">
                  <c:v>1.0957498892593196E-3</c:v>
                </c:pt>
                <c:pt idx="2">
                  <c:v>5.7328701652950363E-2</c:v>
                </c:pt>
                <c:pt idx="3">
                  <c:v>1.3358823117991281E-2</c:v>
                </c:pt>
                <c:pt idx="4">
                  <c:v>5.9263749329727458E-2</c:v>
                </c:pt>
                <c:pt idx="5">
                  <c:v>3.0354603315226259E-2</c:v>
                </c:pt>
                <c:pt idx="6">
                  <c:v>9.8477607068752471E-2</c:v>
                </c:pt>
                <c:pt idx="7">
                  <c:v>9.1203692910265075E-2</c:v>
                </c:pt>
                <c:pt idx="8">
                  <c:v>4.8469447229151613E-2</c:v>
                </c:pt>
                <c:pt idx="9">
                  <c:v>7.2739141584873988E-3</c:v>
                </c:pt>
                <c:pt idx="10">
                  <c:v>2.9585247010001633E-2</c:v>
                </c:pt>
                <c:pt idx="11">
                  <c:v>1.2845918914508194E-2</c:v>
                </c:pt>
                <c:pt idx="12">
                  <c:v>4.4459468911011123E-2</c:v>
                </c:pt>
                <c:pt idx="13">
                  <c:v>9.0317767467885196E-2</c:v>
                </c:pt>
                <c:pt idx="14">
                  <c:v>6.3693376541626837E-2</c:v>
                </c:pt>
                <c:pt idx="15">
                  <c:v>6.5884876320145475E-2</c:v>
                </c:pt>
                <c:pt idx="16">
                  <c:v>0.1557829948942718</c:v>
                </c:pt>
                <c:pt idx="17">
                  <c:v>2.242790198866948E-2</c:v>
                </c:pt>
                <c:pt idx="18">
                  <c:v>4.0146410836266987E-2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A-9F74-ED36A31153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E-479A-9F74-ED36A31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28</c:v>
                </c:pt>
                <c:pt idx="1">
                  <c:v>371</c:v>
                </c:pt>
                <c:pt idx="2">
                  <c:v>889</c:v>
                </c:pt>
                <c:pt idx="3">
                  <c:v>1889</c:v>
                </c:pt>
                <c:pt idx="4">
                  <c:v>4672</c:v>
                </c:pt>
                <c:pt idx="5">
                  <c:v>4305</c:v>
                </c:pt>
                <c:pt idx="6">
                  <c:v>2728</c:v>
                </c:pt>
                <c:pt idx="7">
                  <c:v>1832</c:v>
                </c:pt>
                <c:pt idx="8">
                  <c:v>1555</c:v>
                </c:pt>
                <c:pt idx="9">
                  <c:v>1450</c:v>
                </c:pt>
                <c:pt idx="10">
                  <c:v>1349</c:v>
                </c:pt>
                <c:pt idx="11">
                  <c:v>1121</c:v>
                </c:pt>
                <c:pt idx="12">
                  <c:v>491</c:v>
                </c:pt>
                <c:pt idx="13">
                  <c:v>141</c:v>
                </c:pt>
                <c:pt idx="14">
                  <c:v>56</c:v>
                </c:pt>
                <c:pt idx="15">
                  <c:v>24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B-4A40-91CD-C1FEEE353435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33</c:v>
                </c:pt>
                <c:pt idx="1">
                  <c:v>399</c:v>
                </c:pt>
                <c:pt idx="2">
                  <c:v>943</c:v>
                </c:pt>
                <c:pt idx="3">
                  <c:v>1905</c:v>
                </c:pt>
                <c:pt idx="4">
                  <c:v>3543</c:v>
                </c:pt>
                <c:pt idx="5">
                  <c:v>3112</c:v>
                </c:pt>
                <c:pt idx="6">
                  <c:v>2152</c:v>
                </c:pt>
                <c:pt idx="7">
                  <c:v>1711</c:v>
                </c:pt>
                <c:pt idx="8">
                  <c:v>1525</c:v>
                </c:pt>
                <c:pt idx="9">
                  <c:v>1445</c:v>
                </c:pt>
                <c:pt idx="10">
                  <c:v>1412</c:v>
                </c:pt>
                <c:pt idx="11">
                  <c:v>1066</c:v>
                </c:pt>
                <c:pt idx="12">
                  <c:v>476</c:v>
                </c:pt>
                <c:pt idx="13">
                  <c:v>140</c:v>
                </c:pt>
                <c:pt idx="14">
                  <c:v>41</c:v>
                </c:pt>
                <c:pt idx="15">
                  <c:v>24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B-4A40-91CD-C1FEEE35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1222</c:v>
                </c:pt>
                <c:pt idx="1">
                  <c:v>1465</c:v>
                </c:pt>
                <c:pt idx="2">
                  <c:v>2805</c:v>
                </c:pt>
                <c:pt idx="3">
                  <c:v>1437</c:v>
                </c:pt>
                <c:pt idx="4">
                  <c:v>871</c:v>
                </c:pt>
                <c:pt idx="5">
                  <c:v>1027</c:v>
                </c:pt>
                <c:pt idx="6">
                  <c:v>1321</c:v>
                </c:pt>
                <c:pt idx="7">
                  <c:v>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835-995B-5DF2CAE6F5DF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1007</c:v>
                </c:pt>
                <c:pt idx="1">
                  <c:v>1992</c:v>
                </c:pt>
                <c:pt idx="2">
                  <c:v>508</c:v>
                </c:pt>
                <c:pt idx="3">
                  <c:v>2923</c:v>
                </c:pt>
                <c:pt idx="4">
                  <c:v>2378</c:v>
                </c:pt>
                <c:pt idx="5">
                  <c:v>1468</c:v>
                </c:pt>
                <c:pt idx="6">
                  <c:v>143</c:v>
                </c:pt>
                <c:pt idx="7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835-995B-5DF2CAE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445</c:v>
                </c:pt>
                <c:pt idx="1">
                  <c:v>304</c:v>
                </c:pt>
                <c:pt idx="2">
                  <c:v>1103</c:v>
                </c:pt>
                <c:pt idx="3">
                  <c:v>304</c:v>
                </c:pt>
                <c:pt idx="4">
                  <c:v>233</c:v>
                </c:pt>
                <c:pt idx="5">
                  <c:v>276</c:v>
                </c:pt>
                <c:pt idx="6">
                  <c:v>604</c:v>
                </c:pt>
                <c:pt idx="7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276-A2F6-DDD514174F70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355</c:v>
                </c:pt>
                <c:pt idx="1">
                  <c:v>484</c:v>
                </c:pt>
                <c:pt idx="2">
                  <c:v>189</c:v>
                </c:pt>
                <c:pt idx="3">
                  <c:v>945</c:v>
                </c:pt>
                <c:pt idx="4">
                  <c:v>839</c:v>
                </c:pt>
                <c:pt idx="5">
                  <c:v>616</c:v>
                </c:pt>
                <c:pt idx="6">
                  <c:v>54</c:v>
                </c:pt>
                <c:pt idx="7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0-4276-A2F6-DDD51417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12.14'!$V$8:$Z$8</c:f>
              <c:numCache>
                <c:formatCode>#,##0</c:formatCode>
                <c:ptCount val="5"/>
                <c:pt idx="0">
                  <c:v>38325</c:v>
                </c:pt>
                <c:pt idx="1">
                  <c:v>38420</c:v>
                </c:pt>
                <c:pt idx="2">
                  <c:v>39503</c:v>
                </c:pt>
                <c:pt idx="3">
                  <c:v>38451.65</c:v>
                </c:pt>
                <c:pt idx="4">
                  <c:v>39459.85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901-BA08-306FF5F2E6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901-BA08-306FF5F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1">
                  <c:v>45491</c:v>
                </c:pt>
                <c:pt idx="2">
                  <c:v>47802</c:v>
                </c:pt>
                <c:pt idx="3">
                  <c:v>48906</c:v>
                </c:pt>
                <c:pt idx="4">
                  <c:v>49272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55B-8963-6A3411D62127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1">
                  <c:v>30670</c:v>
                </c:pt>
                <c:pt idx="2">
                  <c:v>31960</c:v>
                </c:pt>
                <c:pt idx="3">
                  <c:v>32620</c:v>
                </c:pt>
                <c:pt idx="4">
                  <c:v>33267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55B-8963-6A3411D62127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1">
                  <c:v>40267</c:v>
                </c:pt>
                <c:pt idx="2">
                  <c:v>42192</c:v>
                </c:pt>
                <c:pt idx="3">
                  <c:v>43207</c:v>
                </c:pt>
                <c:pt idx="4">
                  <c:v>43319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55B-8963-6A3411D62127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1">
                  <c:v>5232</c:v>
                </c:pt>
                <c:pt idx="2">
                  <c:v>5610</c:v>
                </c:pt>
                <c:pt idx="3">
                  <c:v>5694</c:v>
                </c:pt>
                <c:pt idx="4">
                  <c:v>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8-455B-8963-6A3411D6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5.7082809480024768E-2</c:v>
                </c:pt>
                <c:pt idx="1">
                  <c:v>1.4636617815390967E-3</c:v>
                </c:pt>
                <c:pt idx="2">
                  <c:v>3.2144264509954779E-2</c:v>
                </c:pt>
                <c:pt idx="3">
                  <c:v>1.2666303878703721E-2</c:v>
                </c:pt>
                <c:pt idx="4">
                  <c:v>3.3870634816385504E-2</c:v>
                </c:pt>
                <c:pt idx="5">
                  <c:v>1.4617852920755851E-2</c:v>
                </c:pt>
                <c:pt idx="6">
                  <c:v>7.7236306318140019E-2</c:v>
                </c:pt>
                <c:pt idx="7">
                  <c:v>0.10896774314612223</c:v>
                </c:pt>
                <c:pt idx="8">
                  <c:v>2.4919780075434876E-2</c:v>
                </c:pt>
                <c:pt idx="9">
                  <c:v>1.2985307087500704E-2</c:v>
                </c:pt>
                <c:pt idx="10">
                  <c:v>2.9310765420052166E-2</c:v>
                </c:pt>
                <c:pt idx="11">
                  <c:v>1.3079131560676287E-2</c:v>
                </c:pt>
                <c:pt idx="12">
                  <c:v>8.6112101480550193E-2</c:v>
                </c:pt>
                <c:pt idx="13">
                  <c:v>6.4945300332138634E-2</c:v>
                </c:pt>
                <c:pt idx="14">
                  <c:v>7.308926460377925E-2</c:v>
                </c:pt>
                <c:pt idx="15">
                  <c:v>0.11707417762849262</c:v>
                </c:pt>
                <c:pt idx="16">
                  <c:v>0.14998780281848717</c:v>
                </c:pt>
                <c:pt idx="17">
                  <c:v>3.338274755587247E-2</c:v>
                </c:pt>
                <c:pt idx="18">
                  <c:v>3.3157568820251074E-2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9AE-8253-B8FFD7D8D8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B-49AE-8253-B8FFD7D8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20</c:v>
                </c:pt>
                <c:pt idx="1">
                  <c:v>271</c:v>
                </c:pt>
                <c:pt idx="2">
                  <c:v>1011</c:v>
                </c:pt>
                <c:pt idx="3">
                  <c:v>2185</c:v>
                </c:pt>
                <c:pt idx="4">
                  <c:v>4240</c:v>
                </c:pt>
                <c:pt idx="5">
                  <c:v>3833</c:v>
                </c:pt>
                <c:pt idx="6">
                  <c:v>2517</c:v>
                </c:pt>
                <c:pt idx="7">
                  <c:v>1982</c:v>
                </c:pt>
                <c:pt idx="8">
                  <c:v>1887</c:v>
                </c:pt>
                <c:pt idx="9">
                  <c:v>1732</c:v>
                </c:pt>
                <c:pt idx="10">
                  <c:v>1618</c:v>
                </c:pt>
                <c:pt idx="11">
                  <c:v>1349</c:v>
                </c:pt>
                <c:pt idx="12">
                  <c:v>828</c:v>
                </c:pt>
                <c:pt idx="13">
                  <c:v>428</c:v>
                </c:pt>
                <c:pt idx="14">
                  <c:v>148</c:v>
                </c:pt>
                <c:pt idx="15">
                  <c:v>75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7-437A-9456-D30B6E3E59D7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11</c:v>
                </c:pt>
                <c:pt idx="1">
                  <c:v>402</c:v>
                </c:pt>
                <c:pt idx="2">
                  <c:v>1081</c:v>
                </c:pt>
                <c:pt idx="3">
                  <c:v>2520</c:v>
                </c:pt>
                <c:pt idx="4">
                  <c:v>4256</c:v>
                </c:pt>
                <c:pt idx="5">
                  <c:v>3612</c:v>
                </c:pt>
                <c:pt idx="6">
                  <c:v>2607</c:v>
                </c:pt>
                <c:pt idx="7">
                  <c:v>2013</c:v>
                </c:pt>
                <c:pt idx="8">
                  <c:v>2195</c:v>
                </c:pt>
                <c:pt idx="9">
                  <c:v>1871</c:v>
                </c:pt>
                <c:pt idx="10">
                  <c:v>1885</c:v>
                </c:pt>
                <c:pt idx="11">
                  <c:v>1395</c:v>
                </c:pt>
                <c:pt idx="12">
                  <c:v>743</c:v>
                </c:pt>
                <c:pt idx="13">
                  <c:v>303</c:v>
                </c:pt>
                <c:pt idx="14">
                  <c:v>93</c:v>
                </c:pt>
                <c:pt idx="15">
                  <c:v>67</c:v>
                </c:pt>
                <c:pt idx="1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7-437A-9456-D30B6E3E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1977</c:v>
                </c:pt>
                <c:pt idx="1">
                  <c:v>4366</c:v>
                </c:pt>
                <c:pt idx="2">
                  <c:v>1714</c:v>
                </c:pt>
                <c:pt idx="3">
                  <c:v>1512</c:v>
                </c:pt>
                <c:pt idx="4">
                  <c:v>1015</c:v>
                </c:pt>
                <c:pt idx="5">
                  <c:v>863</c:v>
                </c:pt>
                <c:pt idx="6">
                  <c:v>410</c:v>
                </c:pt>
                <c:pt idx="7">
                  <c:v>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571-BB1B-F6211DD93B5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1584</c:v>
                </c:pt>
                <c:pt idx="1">
                  <c:v>5381</c:v>
                </c:pt>
                <c:pt idx="2">
                  <c:v>462</c:v>
                </c:pt>
                <c:pt idx="3">
                  <c:v>2243</c:v>
                </c:pt>
                <c:pt idx="4">
                  <c:v>2355</c:v>
                </c:pt>
                <c:pt idx="5">
                  <c:v>1237</c:v>
                </c:pt>
                <c:pt idx="6">
                  <c:v>65</c:v>
                </c:pt>
                <c:pt idx="7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0-4571-BB1B-F6211DD9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1">
                  <c:v>34644</c:v>
                </c:pt>
                <c:pt idx="2">
                  <c:v>34051.89</c:v>
                </c:pt>
                <c:pt idx="3">
                  <c:v>35844.5</c:v>
                </c:pt>
                <c:pt idx="4">
                  <c:v>35339.410000000003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550-9A6A-42D3602F60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550-9A6A-42D3602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12.15'!$V$4:$Z$4</c:f>
              <c:numCache>
                <c:formatCode>#,##0</c:formatCode>
                <c:ptCount val="5"/>
                <c:pt idx="0">
                  <c:v>45491</c:v>
                </c:pt>
                <c:pt idx="1">
                  <c:v>47802</c:v>
                </c:pt>
                <c:pt idx="2">
                  <c:v>48906</c:v>
                </c:pt>
                <c:pt idx="3">
                  <c:v>49272</c:v>
                </c:pt>
                <c:pt idx="4">
                  <c:v>53291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81F-A391-3C451515B6C3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12.15'!$V$7:$Z$7</c:f>
              <c:numCache>
                <c:formatCode>#,##0</c:formatCode>
                <c:ptCount val="5"/>
                <c:pt idx="0">
                  <c:v>30670</c:v>
                </c:pt>
                <c:pt idx="1">
                  <c:v>31960</c:v>
                </c:pt>
                <c:pt idx="2">
                  <c:v>32620</c:v>
                </c:pt>
                <c:pt idx="3">
                  <c:v>33267</c:v>
                </c:pt>
                <c:pt idx="4">
                  <c:v>33951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81F-A391-3C451515B6C3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12.15'!$V$11:$Z$11</c:f>
              <c:numCache>
                <c:formatCode>#,##0</c:formatCode>
                <c:ptCount val="5"/>
                <c:pt idx="0">
                  <c:v>40267</c:v>
                </c:pt>
                <c:pt idx="1">
                  <c:v>42192</c:v>
                </c:pt>
                <c:pt idx="2">
                  <c:v>43207</c:v>
                </c:pt>
                <c:pt idx="3">
                  <c:v>43319</c:v>
                </c:pt>
                <c:pt idx="4">
                  <c:v>47104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E-481F-A391-3C451515B6C3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12.15'!$V$12:$Z$12</c:f>
              <c:numCache>
                <c:formatCode>#,##0</c:formatCode>
                <c:ptCount val="5"/>
                <c:pt idx="0">
                  <c:v>5232</c:v>
                </c:pt>
                <c:pt idx="1">
                  <c:v>5610</c:v>
                </c:pt>
                <c:pt idx="2">
                  <c:v>5694</c:v>
                </c:pt>
                <c:pt idx="3">
                  <c:v>5954</c:v>
                </c:pt>
                <c:pt idx="4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E-481F-A391-3C451515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5.7082809480024768E-2</c:v>
                </c:pt>
                <c:pt idx="1">
                  <c:v>1.4636617815390967E-3</c:v>
                </c:pt>
                <c:pt idx="2">
                  <c:v>3.2144264509954779E-2</c:v>
                </c:pt>
                <c:pt idx="3">
                  <c:v>1.2666303878703721E-2</c:v>
                </c:pt>
                <c:pt idx="4">
                  <c:v>3.3870634816385504E-2</c:v>
                </c:pt>
                <c:pt idx="5">
                  <c:v>1.4617852920755851E-2</c:v>
                </c:pt>
                <c:pt idx="6">
                  <c:v>7.7236306318140019E-2</c:v>
                </c:pt>
                <c:pt idx="7">
                  <c:v>0.10896774314612223</c:v>
                </c:pt>
                <c:pt idx="8">
                  <c:v>2.4919780075434876E-2</c:v>
                </c:pt>
                <c:pt idx="9">
                  <c:v>1.2985307087500704E-2</c:v>
                </c:pt>
                <c:pt idx="10">
                  <c:v>2.9310765420052166E-2</c:v>
                </c:pt>
                <c:pt idx="11">
                  <c:v>1.3079131560676287E-2</c:v>
                </c:pt>
                <c:pt idx="12">
                  <c:v>8.6112101480550193E-2</c:v>
                </c:pt>
                <c:pt idx="13">
                  <c:v>6.4945300332138634E-2</c:v>
                </c:pt>
                <c:pt idx="14">
                  <c:v>7.308926460377925E-2</c:v>
                </c:pt>
                <c:pt idx="15">
                  <c:v>0.11707417762849262</c:v>
                </c:pt>
                <c:pt idx="16">
                  <c:v>0.14998780281848717</c:v>
                </c:pt>
                <c:pt idx="17">
                  <c:v>3.338274755587247E-2</c:v>
                </c:pt>
                <c:pt idx="18">
                  <c:v>3.3157568820251074E-2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2-47B8-97AA-E123C3C46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2-47B8-97AA-E123C3C4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18</c:v>
                </c:pt>
                <c:pt idx="1">
                  <c:v>343</c:v>
                </c:pt>
                <c:pt idx="2">
                  <c:v>1042</c:v>
                </c:pt>
                <c:pt idx="3">
                  <c:v>2428</c:v>
                </c:pt>
                <c:pt idx="4">
                  <c:v>4772</c:v>
                </c:pt>
                <c:pt idx="5">
                  <c:v>4404</c:v>
                </c:pt>
                <c:pt idx="6">
                  <c:v>2768</c:v>
                </c:pt>
                <c:pt idx="7">
                  <c:v>2084</c:v>
                </c:pt>
                <c:pt idx="8">
                  <c:v>1904</c:v>
                </c:pt>
                <c:pt idx="9">
                  <c:v>1809</c:v>
                </c:pt>
                <c:pt idx="10">
                  <c:v>1578</c:v>
                </c:pt>
                <c:pt idx="11">
                  <c:v>1296</c:v>
                </c:pt>
                <c:pt idx="12">
                  <c:v>885</c:v>
                </c:pt>
                <c:pt idx="13">
                  <c:v>434</c:v>
                </c:pt>
                <c:pt idx="14">
                  <c:v>173</c:v>
                </c:pt>
                <c:pt idx="15">
                  <c:v>74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A5D-8999-83D8908AF5FF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20</c:v>
                </c:pt>
                <c:pt idx="1">
                  <c:v>407</c:v>
                </c:pt>
                <c:pt idx="2">
                  <c:v>1239</c:v>
                </c:pt>
                <c:pt idx="3">
                  <c:v>2626</c:v>
                </c:pt>
                <c:pt idx="4">
                  <c:v>5073</c:v>
                </c:pt>
                <c:pt idx="5">
                  <c:v>4149</c:v>
                </c:pt>
                <c:pt idx="6">
                  <c:v>2810</c:v>
                </c:pt>
                <c:pt idx="7">
                  <c:v>2192</c:v>
                </c:pt>
                <c:pt idx="8">
                  <c:v>2172</c:v>
                </c:pt>
                <c:pt idx="9">
                  <c:v>2014</c:v>
                </c:pt>
                <c:pt idx="10">
                  <c:v>1883</c:v>
                </c:pt>
                <c:pt idx="11">
                  <c:v>1382</c:v>
                </c:pt>
                <c:pt idx="12">
                  <c:v>734</c:v>
                </c:pt>
                <c:pt idx="13">
                  <c:v>335</c:v>
                </c:pt>
                <c:pt idx="14">
                  <c:v>89</c:v>
                </c:pt>
                <c:pt idx="15">
                  <c:v>47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E-4A5D-8999-83D8908A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2027</c:v>
                </c:pt>
                <c:pt idx="1">
                  <c:v>4460</c:v>
                </c:pt>
                <c:pt idx="2">
                  <c:v>1771</c:v>
                </c:pt>
                <c:pt idx="3">
                  <c:v>1520</c:v>
                </c:pt>
                <c:pt idx="4">
                  <c:v>1032</c:v>
                </c:pt>
                <c:pt idx="5">
                  <c:v>870</c:v>
                </c:pt>
                <c:pt idx="6">
                  <c:v>419</c:v>
                </c:pt>
                <c:pt idx="7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7-42D3-9CCF-F343BEF4A9F1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1586</c:v>
                </c:pt>
                <c:pt idx="1">
                  <c:v>5551</c:v>
                </c:pt>
                <c:pt idx="2">
                  <c:v>527</c:v>
                </c:pt>
                <c:pt idx="3">
                  <c:v>2360</c:v>
                </c:pt>
                <c:pt idx="4">
                  <c:v>2358</c:v>
                </c:pt>
                <c:pt idx="5">
                  <c:v>1221</c:v>
                </c:pt>
                <c:pt idx="6">
                  <c:v>82</c:v>
                </c:pt>
                <c:pt idx="7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7-42D3-9CCF-F343BEF4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1">
                  <c:v>40810</c:v>
                </c:pt>
                <c:pt idx="2">
                  <c:v>41600</c:v>
                </c:pt>
                <c:pt idx="3">
                  <c:v>43845</c:v>
                </c:pt>
                <c:pt idx="4">
                  <c:v>44579.86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9-4E67-A9E5-AAE3592621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9-4E67-A9E5-AAE35926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12.15'!$V$8:$Z$8</c:f>
              <c:numCache>
                <c:formatCode>#,##0</c:formatCode>
                <c:ptCount val="5"/>
                <c:pt idx="0">
                  <c:v>34644</c:v>
                </c:pt>
                <c:pt idx="1">
                  <c:v>34051.89</c:v>
                </c:pt>
                <c:pt idx="2">
                  <c:v>35844.5</c:v>
                </c:pt>
                <c:pt idx="3">
                  <c:v>35339.410000000003</c:v>
                </c:pt>
                <c:pt idx="4">
                  <c:v>37585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B77-A32C-91268CA6E8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77-A32C-91268CA6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1">
                  <c:v>12277</c:v>
                </c:pt>
                <c:pt idx="2">
                  <c:v>13159</c:v>
                </c:pt>
                <c:pt idx="3">
                  <c:v>12864</c:v>
                </c:pt>
                <c:pt idx="4">
                  <c:v>13175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E15-B6B6-2F5FF1D2A829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1">
                  <c:v>8529</c:v>
                </c:pt>
                <c:pt idx="2">
                  <c:v>9094</c:v>
                </c:pt>
                <c:pt idx="3">
                  <c:v>9093</c:v>
                </c:pt>
                <c:pt idx="4">
                  <c:v>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E15-B6B6-2F5FF1D2A829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1">
                  <c:v>10394</c:v>
                </c:pt>
                <c:pt idx="2">
                  <c:v>11188</c:v>
                </c:pt>
                <c:pt idx="3">
                  <c:v>10904</c:v>
                </c:pt>
                <c:pt idx="4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E15-B6B6-2F5FF1D2A829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1">
                  <c:v>1876</c:v>
                </c:pt>
                <c:pt idx="2">
                  <c:v>1970</c:v>
                </c:pt>
                <c:pt idx="3">
                  <c:v>1962</c:v>
                </c:pt>
                <c:pt idx="4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4-4E15-B6B6-2F5FF1D2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0.1563661181466596</c:v>
                </c:pt>
                <c:pt idx="1">
                  <c:v>3.4882839159778569E-3</c:v>
                </c:pt>
                <c:pt idx="2">
                  <c:v>6.8931523470084174E-2</c:v>
                </c:pt>
                <c:pt idx="3">
                  <c:v>7.6590581633426856E-3</c:v>
                </c:pt>
                <c:pt idx="4">
                  <c:v>7.8865549404716767E-2</c:v>
                </c:pt>
                <c:pt idx="5">
                  <c:v>2.388716159854402E-2</c:v>
                </c:pt>
                <c:pt idx="6">
                  <c:v>6.5822400849321297E-2</c:v>
                </c:pt>
                <c:pt idx="7">
                  <c:v>4.8456813528475015E-2</c:v>
                </c:pt>
                <c:pt idx="8">
                  <c:v>2.343216804428604E-2</c:v>
                </c:pt>
                <c:pt idx="9">
                  <c:v>8.3415484947296573E-3</c:v>
                </c:pt>
                <c:pt idx="10">
                  <c:v>2.5403806779403959E-2</c:v>
                </c:pt>
                <c:pt idx="11">
                  <c:v>1.342230985061045E-2</c:v>
                </c:pt>
                <c:pt idx="12">
                  <c:v>5.6343368468946692E-2</c:v>
                </c:pt>
                <c:pt idx="13">
                  <c:v>5.3158413589140821E-2</c:v>
                </c:pt>
                <c:pt idx="14">
                  <c:v>6.0514142716311517E-2</c:v>
                </c:pt>
                <c:pt idx="15">
                  <c:v>8.4097975278683554E-2</c:v>
                </c:pt>
                <c:pt idx="16">
                  <c:v>0.11829832410707515</c:v>
                </c:pt>
                <c:pt idx="17">
                  <c:v>1.804807765223326E-2</c:v>
                </c:pt>
                <c:pt idx="18">
                  <c:v>3.4503677864563584E-2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72-917A-EA050E0DF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72-917A-EA050E0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9</c:v>
                </c:pt>
                <c:pt idx="1">
                  <c:v>113</c:v>
                </c:pt>
                <c:pt idx="2">
                  <c:v>335</c:v>
                </c:pt>
                <c:pt idx="3">
                  <c:v>544</c:v>
                </c:pt>
                <c:pt idx="4">
                  <c:v>884</c:v>
                </c:pt>
                <c:pt idx="5">
                  <c:v>699</c:v>
                </c:pt>
                <c:pt idx="6">
                  <c:v>705</c:v>
                </c:pt>
                <c:pt idx="7">
                  <c:v>550</c:v>
                </c:pt>
                <c:pt idx="8">
                  <c:v>687</c:v>
                </c:pt>
                <c:pt idx="9">
                  <c:v>663</c:v>
                </c:pt>
                <c:pt idx="10">
                  <c:v>632</c:v>
                </c:pt>
                <c:pt idx="11">
                  <c:v>547</c:v>
                </c:pt>
                <c:pt idx="12">
                  <c:v>274</c:v>
                </c:pt>
                <c:pt idx="13">
                  <c:v>145</c:v>
                </c:pt>
                <c:pt idx="14">
                  <c:v>42</c:v>
                </c:pt>
                <c:pt idx="15">
                  <c:v>19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4-4B4D-AEC6-B658AD1A3CE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7</c:v>
                </c:pt>
                <c:pt idx="1">
                  <c:v>105</c:v>
                </c:pt>
                <c:pt idx="2">
                  <c:v>279</c:v>
                </c:pt>
                <c:pt idx="3">
                  <c:v>471</c:v>
                </c:pt>
                <c:pt idx="4">
                  <c:v>729</c:v>
                </c:pt>
                <c:pt idx="5">
                  <c:v>652</c:v>
                </c:pt>
                <c:pt idx="6">
                  <c:v>663</c:v>
                </c:pt>
                <c:pt idx="7">
                  <c:v>618</c:v>
                </c:pt>
                <c:pt idx="8">
                  <c:v>620</c:v>
                </c:pt>
                <c:pt idx="9">
                  <c:v>674</c:v>
                </c:pt>
                <c:pt idx="10">
                  <c:v>716</c:v>
                </c:pt>
                <c:pt idx="11">
                  <c:v>432</c:v>
                </c:pt>
                <c:pt idx="12">
                  <c:v>206</c:v>
                </c:pt>
                <c:pt idx="13">
                  <c:v>91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4-4B4D-AEC6-B658AD1A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485</c:v>
                </c:pt>
                <c:pt idx="1">
                  <c:v>483</c:v>
                </c:pt>
                <c:pt idx="2">
                  <c:v>896</c:v>
                </c:pt>
                <c:pt idx="3">
                  <c:v>221</c:v>
                </c:pt>
                <c:pt idx="4">
                  <c:v>166</c:v>
                </c:pt>
                <c:pt idx="5">
                  <c:v>193</c:v>
                </c:pt>
                <c:pt idx="6">
                  <c:v>364</c:v>
                </c:pt>
                <c:pt idx="7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6DF-977F-F37101196BF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321</c:v>
                </c:pt>
                <c:pt idx="1">
                  <c:v>760</c:v>
                </c:pt>
                <c:pt idx="2">
                  <c:v>161</c:v>
                </c:pt>
                <c:pt idx="3">
                  <c:v>737</c:v>
                </c:pt>
                <c:pt idx="4">
                  <c:v>691</c:v>
                </c:pt>
                <c:pt idx="5">
                  <c:v>387</c:v>
                </c:pt>
                <c:pt idx="6">
                  <c:v>29</c:v>
                </c:pt>
                <c:pt idx="7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E-46DF-977F-F3710119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1">
                  <c:v>34006.44</c:v>
                </c:pt>
                <c:pt idx="2">
                  <c:v>33981.5</c:v>
                </c:pt>
                <c:pt idx="3">
                  <c:v>38341.040000000001</c:v>
                </c:pt>
                <c:pt idx="4">
                  <c:v>37049.49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B13-A829-01207CF1FE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B13-A829-01207CF1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12.16'!$V$4:$Z$4</c:f>
              <c:numCache>
                <c:formatCode>#,##0</c:formatCode>
                <c:ptCount val="5"/>
                <c:pt idx="0">
                  <c:v>12277</c:v>
                </c:pt>
                <c:pt idx="1">
                  <c:v>13159</c:v>
                </c:pt>
                <c:pt idx="2">
                  <c:v>12864</c:v>
                </c:pt>
                <c:pt idx="3">
                  <c:v>13175</c:v>
                </c:pt>
                <c:pt idx="4">
                  <c:v>13187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5E6-A982-1DCE2089B791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12.16'!$V$7:$Z$7</c:f>
              <c:numCache>
                <c:formatCode>#,##0</c:formatCode>
                <c:ptCount val="5"/>
                <c:pt idx="0">
                  <c:v>8529</c:v>
                </c:pt>
                <c:pt idx="1">
                  <c:v>9094</c:v>
                </c:pt>
                <c:pt idx="2">
                  <c:v>9093</c:v>
                </c:pt>
                <c:pt idx="3">
                  <c:v>9517</c:v>
                </c:pt>
                <c:pt idx="4">
                  <c:v>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5E6-A982-1DCE2089B791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12.16'!$V$11:$Z$11</c:f>
              <c:numCache>
                <c:formatCode>#,##0</c:formatCode>
                <c:ptCount val="5"/>
                <c:pt idx="0">
                  <c:v>10394</c:v>
                </c:pt>
                <c:pt idx="1">
                  <c:v>11188</c:v>
                </c:pt>
                <c:pt idx="2">
                  <c:v>10904</c:v>
                </c:pt>
                <c:pt idx="3">
                  <c:v>11132</c:v>
                </c:pt>
                <c:pt idx="4">
                  <c:v>11081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5E6-A982-1DCE2089B791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12.16'!$V$12:$Z$12</c:f>
              <c:numCache>
                <c:formatCode>#,##0</c:formatCode>
                <c:ptCount val="5"/>
                <c:pt idx="0">
                  <c:v>1876</c:v>
                </c:pt>
                <c:pt idx="1">
                  <c:v>1970</c:v>
                </c:pt>
                <c:pt idx="2">
                  <c:v>1962</c:v>
                </c:pt>
                <c:pt idx="3">
                  <c:v>2036</c:v>
                </c:pt>
                <c:pt idx="4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5E6-A982-1DCE2089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0.1563661181466596</c:v>
                </c:pt>
                <c:pt idx="1">
                  <c:v>3.4882839159778569E-3</c:v>
                </c:pt>
                <c:pt idx="2">
                  <c:v>6.8931523470084174E-2</c:v>
                </c:pt>
                <c:pt idx="3">
                  <c:v>7.6590581633426856E-3</c:v>
                </c:pt>
                <c:pt idx="4">
                  <c:v>7.8865549404716767E-2</c:v>
                </c:pt>
                <c:pt idx="5">
                  <c:v>2.388716159854402E-2</c:v>
                </c:pt>
                <c:pt idx="6">
                  <c:v>6.5822400849321297E-2</c:v>
                </c:pt>
                <c:pt idx="7">
                  <c:v>4.8456813528475015E-2</c:v>
                </c:pt>
                <c:pt idx="8">
                  <c:v>2.343216804428604E-2</c:v>
                </c:pt>
                <c:pt idx="9">
                  <c:v>8.3415484947296573E-3</c:v>
                </c:pt>
                <c:pt idx="10">
                  <c:v>2.5403806779403959E-2</c:v>
                </c:pt>
                <c:pt idx="11">
                  <c:v>1.342230985061045E-2</c:v>
                </c:pt>
                <c:pt idx="12">
                  <c:v>5.6343368468946692E-2</c:v>
                </c:pt>
                <c:pt idx="13">
                  <c:v>5.3158413589140821E-2</c:v>
                </c:pt>
                <c:pt idx="14">
                  <c:v>6.0514142716311517E-2</c:v>
                </c:pt>
                <c:pt idx="15">
                  <c:v>8.4097975278683554E-2</c:v>
                </c:pt>
                <c:pt idx="16">
                  <c:v>0.11829832410707515</c:v>
                </c:pt>
                <c:pt idx="17">
                  <c:v>1.804807765223326E-2</c:v>
                </c:pt>
                <c:pt idx="18">
                  <c:v>3.4503677864563584E-2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B25-AF92-C148FDA351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3-4B25-AF92-C148FDA3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3</c:v>
                </c:pt>
                <c:pt idx="1">
                  <c:v>152</c:v>
                </c:pt>
                <c:pt idx="2">
                  <c:v>333</c:v>
                </c:pt>
                <c:pt idx="3">
                  <c:v>487</c:v>
                </c:pt>
                <c:pt idx="4">
                  <c:v>734</c:v>
                </c:pt>
                <c:pt idx="5">
                  <c:v>703</c:v>
                </c:pt>
                <c:pt idx="6">
                  <c:v>715</c:v>
                </c:pt>
                <c:pt idx="7">
                  <c:v>597</c:v>
                </c:pt>
                <c:pt idx="8">
                  <c:v>705</c:v>
                </c:pt>
                <c:pt idx="9">
                  <c:v>681</c:v>
                </c:pt>
                <c:pt idx="10">
                  <c:v>590</c:v>
                </c:pt>
                <c:pt idx="11">
                  <c:v>549</c:v>
                </c:pt>
                <c:pt idx="12">
                  <c:v>322</c:v>
                </c:pt>
                <c:pt idx="13">
                  <c:v>136</c:v>
                </c:pt>
                <c:pt idx="14">
                  <c:v>59</c:v>
                </c:pt>
                <c:pt idx="15">
                  <c:v>20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84D-A72C-FFEEF0A5F18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15</c:v>
                </c:pt>
                <c:pt idx="1">
                  <c:v>168</c:v>
                </c:pt>
                <c:pt idx="2">
                  <c:v>289</c:v>
                </c:pt>
                <c:pt idx="3">
                  <c:v>474</c:v>
                </c:pt>
                <c:pt idx="4">
                  <c:v>549</c:v>
                </c:pt>
                <c:pt idx="5">
                  <c:v>672</c:v>
                </c:pt>
                <c:pt idx="6">
                  <c:v>677</c:v>
                </c:pt>
                <c:pt idx="7">
                  <c:v>634</c:v>
                </c:pt>
                <c:pt idx="8">
                  <c:v>642</c:v>
                </c:pt>
                <c:pt idx="9">
                  <c:v>673</c:v>
                </c:pt>
                <c:pt idx="10">
                  <c:v>727</c:v>
                </c:pt>
                <c:pt idx="11">
                  <c:v>495</c:v>
                </c:pt>
                <c:pt idx="12">
                  <c:v>223</c:v>
                </c:pt>
                <c:pt idx="13">
                  <c:v>92</c:v>
                </c:pt>
                <c:pt idx="14">
                  <c:v>28</c:v>
                </c:pt>
                <c:pt idx="15">
                  <c:v>13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84D-A72C-FFEEF0A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504</c:v>
                </c:pt>
                <c:pt idx="1">
                  <c:v>517</c:v>
                </c:pt>
                <c:pt idx="2">
                  <c:v>911</c:v>
                </c:pt>
                <c:pt idx="3">
                  <c:v>209</c:v>
                </c:pt>
                <c:pt idx="4">
                  <c:v>171</c:v>
                </c:pt>
                <c:pt idx="5">
                  <c:v>183</c:v>
                </c:pt>
                <c:pt idx="6">
                  <c:v>359</c:v>
                </c:pt>
                <c:pt idx="7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CBC-96DA-5985889C33CC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351</c:v>
                </c:pt>
                <c:pt idx="1">
                  <c:v>815</c:v>
                </c:pt>
                <c:pt idx="2">
                  <c:v>179</c:v>
                </c:pt>
                <c:pt idx="3">
                  <c:v>717</c:v>
                </c:pt>
                <c:pt idx="4">
                  <c:v>694</c:v>
                </c:pt>
                <c:pt idx="5">
                  <c:v>381</c:v>
                </c:pt>
                <c:pt idx="6">
                  <c:v>34</c:v>
                </c:pt>
                <c:pt idx="7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9-4CBC-96DA-5985889C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12.2'!$V$4:$Z$4</c:f>
              <c:numCache>
                <c:formatCode>#,##0</c:formatCode>
                <c:ptCount val="5"/>
                <c:pt idx="0">
                  <c:v>10960</c:v>
                </c:pt>
                <c:pt idx="1">
                  <c:v>11607</c:v>
                </c:pt>
                <c:pt idx="2">
                  <c:v>12021</c:v>
                </c:pt>
                <c:pt idx="3">
                  <c:v>12171</c:v>
                </c:pt>
                <c:pt idx="4">
                  <c:v>13204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E-4EF3-B737-BE8FF9C10F54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12.2'!$V$7:$Z$7</c:f>
              <c:numCache>
                <c:formatCode>#,##0</c:formatCode>
                <c:ptCount val="5"/>
                <c:pt idx="0">
                  <c:v>8223</c:v>
                </c:pt>
                <c:pt idx="1">
                  <c:v>8594</c:v>
                </c:pt>
                <c:pt idx="2">
                  <c:v>8920</c:v>
                </c:pt>
                <c:pt idx="3">
                  <c:v>9257</c:v>
                </c:pt>
                <c:pt idx="4">
                  <c:v>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E-4EF3-B737-BE8FF9C10F54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12.2'!$V$11:$Z$11</c:f>
              <c:numCache>
                <c:formatCode>#,##0</c:formatCode>
                <c:ptCount val="5"/>
                <c:pt idx="0">
                  <c:v>10102</c:v>
                </c:pt>
                <c:pt idx="1">
                  <c:v>10686</c:v>
                </c:pt>
                <c:pt idx="2">
                  <c:v>11144</c:v>
                </c:pt>
                <c:pt idx="3">
                  <c:v>11286</c:v>
                </c:pt>
                <c:pt idx="4">
                  <c:v>12260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E-4EF3-B737-BE8FF9C10F54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12.2'!$V$12:$Z$12</c:f>
              <c:numCache>
                <c:formatCode>#,##0</c:formatCode>
                <c:ptCount val="5"/>
                <c:pt idx="0">
                  <c:v>857</c:v>
                </c:pt>
                <c:pt idx="1">
                  <c:v>925</c:v>
                </c:pt>
                <c:pt idx="2">
                  <c:v>878</c:v>
                </c:pt>
                <c:pt idx="3">
                  <c:v>886</c:v>
                </c:pt>
                <c:pt idx="4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E-4EF3-B737-BE8FF9C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12.16'!$V$8:$Z$8</c:f>
              <c:numCache>
                <c:formatCode>#,##0</c:formatCode>
                <c:ptCount val="5"/>
                <c:pt idx="0">
                  <c:v>34006.44</c:v>
                </c:pt>
                <c:pt idx="1">
                  <c:v>33981.5</c:v>
                </c:pt>
                <c:pt idx="2">
                  <c:v>38341.040000000001</c:v>
                </c:pt>
                <c:pt idx="3">
                  <c:v>37049.49</c:v>
                </c:pt>
                <c:pt idx="4">
                  <c:v>40793.5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C30-87E5-DD233DAFCD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C30-87E5-DD233DA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1">
                  <c:v>4558</c:v>
                </c:pt>
                <c:pt idx="2">
                  <c:v>4675</c:v>
                </c:pt>
                <c:pt idx="3">
                  <c:v>4671</c:v>
                </c:pt>
                <c:pt idx="4">
                  <c:v>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C4-A4EF-385BA12647D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1">
                  <c:v>3193</c:v>
                </c:pt>
                <c:pt idx="2">
                  <c:v>3314</c:v>
                </c:pt>
                <c:pt idx="3">
                  <c:v>3339</c:v>
                </c:pt>
                <c:pt idx="4">
                  <c:v>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C4-A4EF-385BA12647D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1">
                  <c:v>3742</c:v>
                </c:pt>
                <c:pt idx="2">
                  <c:v>3802</c:v>
                </c:pt>
                <c:pt idx="3">
                  <c:v>3830</c:v>
                </c:pt>
                <c:pt idx="4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4-4AC4-A4EF-385BA12647D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1">
                  <c:v>816</c:v>
                </c:pt>
                <c:pt idx="2">
                  <c:v>867</c:v>
                </c:pt>
                <c:pt idx="3">
                  <c:v>837</c:v>
                </c:pt>
                <c:pt idx="4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4-4AC4-A4EF-385BA126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9.7840626791515381E-2</c:v>
                </c:pt>
                <c:pt idx="1">
                  <c:v>1.758073762660042E-2</c:v>
                </c:pt>
                <c:pt idx="2">
                  <c:v>7.7202369577680105E-2</c:v>
                </c:pt>
                <c:pt idx="3">
                  <c:v>1.0892413529524173E-2</c:v>
                </c:pt>
                <c:pt idx="4">
                  <c:v>7.070514045480604E-2</c:v>
                </c:pt>
                <c:pt idx="5">
                  <c:v>2.8855341104528951E-2</c:v>
                </c:pt>
                <c:pt idx="6">
                  <c:v>6.9558570609592973E-2</c:v>
                </c:pt>
                <c:pt idx="7">
                  <c:v>9.6120772023695775E-2</c:v>
                </c:pt>
                <c:pt idx="8">
                  <c:v>4.6436078731129371E-2</c:v>
                </c:pt>
                <c:pt idx="9">
                  <c:v>4.0129944582457484E-3</c:v>
                </c:pt>
                <c:pt idx="10">
                  <c:v>2.6371106439900632E-2</c:v>
                </c:pt>
                <c:pt idx="11">
                  <c:v>1.012803363271546E-2</c:v>
                </c:pt>
                <c:pt idx="12">
                  <c:v>4.0894324479266192E-2</c:v>
                </c:pt>
                <c:pt idx="13">
                  <c:v>7.6629084655073565E-2</c:v>
                </c:pt>
                <c:pt idx="14">
                  <c:v>3.4206000382189947E-2</c:v>
                </c:pt>
                <c:pt idx="15">
                  <c:v>5.2168927957194723E-2</c:v>
                </c:pt>
                <c:pt idx="16">
                  <c:v>0.11217274985667877</c:v>
                </c:pt>
                <c:pt idx="17">
                  <c:v>1.4141028090961207E-2</c:v>
                </c:pt>
                <c:pt idx="18">
                  <c:v>3.9174469711446586E-2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C-4F8C-9B2A-67C22EFFCD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F8C-9B2A-67C22EFF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4</c:v>
                </c:pt>
                <c:pt idx="1">
                  <c:v>59</c:v>
                </c:pt>
                <c:pt idx="2">
                  <c:v>130</c:v>
                </c:pt>
                <c:pt idx="3">
                  <c:v>224</c:v>
                </c:pt>
                <c:pt idx="4">
                  <c:v>237</c:v>
                </c:pt>
                <c:pt idx="5">
                  <c:v>202</c:v>
                </c:pt>
                <c:pt idx="6">
                  <c:v>229</c:v>
                </c:pt>
                <c:pt idx="7">
                  <c:v>197</c:v>
                </c:pt>
                <c:pt idx="8">
                  <c:v>238</c:v>
                </c:pt>
                <c:pt idx="9">
                  <c:v>277</c:v>
                </c:pt>
                <c:pt idx="10">
                  <c:v>289</c:v>
                </c:pt>
                <c:pt idx="11">
                  <c:v>232</c:v>
                </c:pt>
                <c:pt idx="12">
                  <c:v>95</c:v>
                </c:pt>
                <c:pt idx="13">
                  <c:v>44</c:v>
                </c:pt>
                <c:pt idx="14">
                  <c:v>22</c:v>
                </c:pt>
                <c:pt idx="15">
                  <c:v>13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6A5-B476-23F530205AF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4</c:v>
                </c:pt>
                <c:pt idx="1">
                  <c:v>54</c:v>
                </c:pt>
                <c:pt idx="2">
                  <c:v>153</c:v>
                </c:pt>
                <c:pt idx="3">
                  <c:v>167</c:v>
                </c:pt>
                <c:pt idx="4">
                  <c:v>185</c:v>
                </c:pt>
                <c:pt idx="5">
                  <c:v>186</c:v>
                </c:pt>
                <c:pt idx="6">
                  <c:v>206</c:v>
                </c:pt>
                <c:pt idx="7">
                  <c:v>191</c:v>
                </c:pt>
                <c:pt idx="8">
                  <c:v>271</c:v>
                </c:pt>
                <c:pt idx="9">
                  <c:v>280</c:v>
                </c:pt>
                <c:pt idx="10">
                  <c:v>254</c:v>
                </c:pt>
                <c:pt idx="11">
                  <c:v>183</c:v>
                </c:pt>
                <c:pt idx="12">
                  <c:v>71</c:v>
                </c:pt>
                <c:pt idx="13">
                  <c:v>36</c:v>
                </c:pt>
                <c:pt idx="14">
                  <c:v>10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3-46A5-B476-23F53020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169</c:v>
                </c:pt>
                <c:pt idx="1">
                  <c:v>112</c:v>
                </c:pt>
                <c:pt idx="2">
                  <c:v>405</c:v>
                </c:pt>
                <c:pt idx="3">
                  <c:v>89</c:v>
                </c:pt>
                <c:pt idx="4">
                  <c:v>47</c:v>
                </c:pt>
                <c:pt idx="5">
                  <c:v>69</c:v>
                </c:pt>
                <c:pt idx="6">
                  <c:v>259</c:v>
                </c:pt>
                <c:pt idx="7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C-4D1D-BE31-65E2A1A4E5D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85</c:v>
                </c:pt>
                <c:pt idx="1">
                  <c:v>220</c:v>
                </c:pt>
                <c:pt idx="2">
                  <c:v>69</c:v>
                </c:pt>
                <c:pt idx="3">
                  <c:v>292</c:v>
                </c:pt>
                <c:pt idx="4">
                  <c:v>199</c:v>
                </c:pt>
                <c:pt idx="5">
                  <c:v>144</c:v>
                </c:pt>
                <c:pt idx="6">
                  <c:v>28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C-4D1D-BE31-65E2A1A4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1">
                  <c:v>36099</c:v>
                </c:pt>
                <c:pt idx="2">
                  <c:v>37988</c:v>
                </c:pt>
                <c:pt idx="3">
                  <c:v>40014</c:v>
                </c:pt>
                <c:pt idx="4">
                  <c:v>40071.78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598-8CCA-613273C89F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598-8CCA-613273C8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12.17'!$V$4:$Z$4</c:f>
              <c:numCache>
                <c:formatCode>#,##0</c:formatCode>
                <c:ptCount val="5"/>
                <c:pt idx="0">
                  <c:v>4558</c:v>
                </c:pt>
                <c:pt idx="1">
                  <c:v>4675</c:v>
                </c:pt>
                <c:pt idx="2">
                  <c:v>4671</c:v>
                </c:pt>
                <c:pt idx="3">
                  <c:v>4748</c:v>
                </c:pt>
                <c:pt idx="4">
                  <c:v>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985-A601-2F8344677C59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12.17'!$V$7:$Z$7</c:f>
              <c:numCache>
                <c:formatCode>#,##0</c:formatCode>
                <c:ptCount val="5"/>
                <c:pt idx="0">
                  <c:v>3193</c:v>
                </c:pt>
                <c:pt idx="1">
                  <c:v>3314</c:v>
                </c:pt>
                <c:pt idx="2">
                  <c:v>3339</c:v>
                </c:pt>
                <c:pt idx="3">
                  <c:v>3388</c:v>
                </c:pt>
                <c:pt idx="4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985-A601-2F8344677C59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12.17'!$V$11:$Z$11</c:f>
              <c:numCache>
                <c:formatCode>#,##0</c:formatCode>
                <c:ptCount val="5"/>
                <c:pt idx="0">
                  <c:v>3742</c:v>
                </c:pt>
                <c:pt idx="1">
                  <c:v>3802</c:v>
                </c:pt>
                <c:pt idx="2">
                  <c:v>3830</c:v>
                </c:pt>
                <c:pt idx="3">
                  <c:v>3899</c:v>
                </c:pt>
                <c:pt idx="4">
                  <c:v>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3-4985-A601-2F8344677C59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12.17'!$V$12:$Z$12</c:f>
              <c:numCache>
                <c:formatCode>#,##0</c:formatCode>
                <c:ptCount val="5"/>
                <c:pt idx="0">
                  <c:v>816</c:v>
                </c:pt>
                <c:pt idx="1">
                  <c:v>867</c:v>
                </c:pt>
                <c:pt idx="2">
                  <c:v>837</c:v>
                </c:pt>
                <c:pt idx="3">
                  <c:v>849</c:v>
                </c:pt>
                <c:pt idx="4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3-4985-A601-2F834467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9.7840626791515381E-2</c:v>
                </c:pt>
                <c:pt idx="1">
                  <c:v>1.758073762660042E-2</c:v>
                </c:pt>
                <c:pt idx="2">
                  <c:v>7.7202369577680105E-2</c:v>
                </c:pt>
                <c:pt idx="3">
                  <c:v>1.0892413529524173E-2</c:v>
                </c:pt>
                <c:pt idx="4">
                  <c:v>7.070514045480604E-2</c:v>
                </c:pt>
                <c:pt idx="5">
                  <c:v>2.8855341104528951E-2</c:v>
                </c:pt>
                <c:pt idx="6">
                  <c:v>6.9558570609592973E-2</c:v>
                </c:pt>
                <c:pt idx="7">
                  <c:v>9.6120772023695775E-2</c:v>
                </c:pt>
                <c:pt idx="8">
                  <c:v>4.6436078731129371E-2</c:v>
                </c:pt>
                <c:pt idx="9">
                  <c:v>4.0129944582457484E-3</c:v>
                </c:pt>
                <c:pt idx="10">
                  <c:v>2.6371106439900632E-2</c:v>
                </c:pt>
                <c:pt idx="11">
                  <c:v>1.012803363271546E-2</c:v>
                </c:pt>
                <c:pt idx="12">
                  <c:v>4.0894324479266192E-2</c:v>
                </c:pt>
                <c:pt idx="13">
                  <c:v>7.6629084655073565E-2</c:v>
                </c:pt>
                <c:pt idx="14">
                  <c:v>3.4206000382189947E-2</c:v>
                </c:pt>
                <c:pt idx="15">
                  <c:v>5.2168927957194723E-2</c:v>
                </c:pt>
                <c:pt idx="16">
                  <c:v>0.11217274985667877</c:v>
                </c:pt>
                <c:pt idx="17">
                  <c:v>1.4141028090961207E-2</c:v>
                </c:pt>
                <c:pt idx="18">
                  <c:v>3.9174469711446586E-2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991-AC9D-99C7778FD4D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991-AC9D-99C7778F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6</c:v>
                </c:pt>
                <c:pt idx="1">
                  <c:v>66</c:v>
                </c:pt>
                <c:pt idx="2">
                  <c:v>175</c:v>
                </c:pt>
                <c:pt idx="3">
                  <c:v>230</c:v>
                </c:pt>
                <c:pt idx="4">
                  <c:v>286</c:v>
                </c:pt>
                <c:pt idx="5">
                  <c:v>274</c:v>
                </c:pt>
                <c:pt idx="6">
                  <c:v>257</c:v>
                </c:pt>
                <c:pt idx="7">
                  <c:v>200</c:v>
                </c:pt>
                <c:pt idx="8">
                  <c:v>212</c:v>
                </c:pt>
                <c:pt idx="9">
                  <c:v>310</c:v>
                </c:pt>
                <c:pt idx="10">
                  <c:v>311</c:v>
                </c:pt>
                <c:pt idx="11">
                  <c:v>247</c:v>
                </c:pt>
                <c:pt idx="12">
                  <c:v>122</c:v>
                </c:pt>
                <c:pt idx="13">
                  <c:v>56</c:v>
                </c:pt>
                <c:pt idx="14">
                  <c:v>18</c:v>
                </c:pt>
                <c:pt idx="15">
                  <c:v>14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664-9E93-1ADF2084F326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8</c:v>
                </c:pt>
                <c:pt idx="1">
                  <c:v>73</c:v>
                </c:pt>
                <c:pt idx="2">
                  <c:v>146</c:v>
                </c:pt>
                <c:pt idx="3">
                  <c:v>169</c:v>
                </c:pt>
                <c:pt idx="4">
                  <c:v>205</c:v>
                </c:pt>
                <c:pt idx="5">
                  <c:v>223</c:v>
                </c:pt>
                <c:pt idx="6">
                  <c:v>219</c:v>
                </c:pt>
                <c:pt idx="7">
                  <c:v>217</c:v>
                </c:pt>
                <c:pt idx="8">
                  <c:v>270</c:v>
                </c:pt>
                <c:pt idx="9">
                  <c:v>314</c:v>
                </c:pt>
                <c:pt idx="10">
                  <c:v>257</c:v>
                </c:pt>
                <c:pt idx="11">
                  <c:v>201</c:v>
                </c:pt>
                <c:pt idx="12">
                  <c:v>72</c:v>
                </c:pt>
                <c:pt idx="13">
                  <c:v>38</c:v>
                </c:pt>
                <c:pt idx="14">
                  <c:v>18</c:v>
                </c:pt>
                <c:pt idx="15">
                  <c:v>4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1-4664-9E93-1ADF2084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173</c:v>
                </c:pt>
                <c:pt idx="1">
                  <c:v>113</c:v>
                </c:pt>
                <c:pt idx="2">
                  <c:v>418</c:v>
                </c:pt>
                <c:pt idx="3">
                  <c:v>93</c:v>
                </c:pt>
                <c:pt idx="4">
                  <c:v>51</c:v>
                </c:pt>
                <c:pt idx="5">
                  <c:v>73</c:v>
                </c:pt>
                <c:pt idx="6">
                  <c:v>261</c:v>
                </c:pt>
                <c:pt idx="7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BB-B9F6-AE01335E0D30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89</c:v>
                </c:pt>
                <c:pt idx="1">
                  <c:v>231</c:v>
                </c:pt>
                <c:pt idx="2">
                  <c:v>74</c:v>
                </c:pt>
                <c:pt idx="3">
                  <c:v>284</c:v>
                </c:pt>
                <c:pt idx="4">
                  <c:v>214</c:v>
                </c:pt>
                <c:pt idx="5">
                  <c:v>143</c:v>
                </c:pt>
                <c:pt idx="6">
                  <c:v>31</c:v>
                </c:pt>
                <c:pt idx="7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3BB-B9F6-AE01335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3.5065131778249013E-2</c:v>
                </c:pt>
                <c:pt idx="1">
                  <c:v>1.8176310209027568E-3</c:v>
                </c:pt>
                <c:pt idx="2">
                  <c:v>7.0660405937594664E-2</c:v>
                </c:pt>
                <c:pt idx="3">
                  <c:v>1.590427143289912E-2</c:v>
                </c:pt>
                <c:pt idx="4">
                  <c:v>9.3683732202362924E-2</c:v>
                </c:pt>
                <c:pt idx="5">
                  <c:v>4.2562859739472887E-2</c:v>
                </c:pt>
                <c:pt idx="6">
                  <c:v>0.10610421084519843</c:v>
                </c:pt>
                <c:pt idx="7">
                  <c:v>6.9675855801272335E-2</c:v>
                </c:pt>
                <c:pt idx="8">
                  <c:v>4.7637079672826418E-2</c:v>
                </c:pt>
                <c:pt idx="9">
                  <c:v>5.5286276885792183E-3</c:v>
                </c:pt>
                <c:pt idx="10">
                  <c:v>3.3323235383217208E-2</c:v>
                </c:pt>
                <c:pt idx="11">
                  <c:v>1.4692517418963951E-2</c:v>
                </c:pt>
                <c:pt idx="12">
                  <c:v>3.4459254771281429E-2</c:v>
                </c:pt>
                <c:pt idx="13">
                  <c:v>7.9218418661011814E-2</c:v>
                </c:pt>
                <c:pt idx="14">
                  <c:v>6.4525901242047864E-2</c:v>
                </c:pt>
                <c:pt idx="15">
                  <c:v>5.5059073008179339E-2</c:v>
                </c:pt>
                <c:pt idx="16">
                  <c:v>0.14351711602544684</c:v>
                </c:pt>
                <c:pt idx="17">
                  <c:v>2.0751287488639806E-2</c:v>
                </c:pt>
                <c:pt idx="18">
                  <c:v>4.566797940018176E-2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2-4ACA-AB96-B073EC7AA8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ACA-AB96-B073EC7A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12.17'!$V$8:$Z$8</c:f>
              <c:numCache>
                <c:formatCode>#,##0</c:formatCode>
                <c:ptCount val="5"/>
                <c:pt idx="0">
                  <c:v>36099</c:v>
                </c:pt>
                <c:pt idx="1">
                  <c:v>37988</c:v>
                </c:pt>
                <c:pt idx="2">
                  <c:v>40014</c:v>
                </c:pt>
                <c:pt idx="3">
                  <c:v>40071.78</c:v>
                </c:pt>
                <c:pt idx="4">
                  <c:v>41134.370000000003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AE2-91AD-391019ABBA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AE2-91AD-391019AB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1">
                  <c:v>1443</c:v>
                </c:pt>
                <c:pt idx="2">
                  <c:v>1520</c:v>
                </c:pt>
                <c:pt idx="3">
                  <c:v>1553</c:v>
                </c:pt>
                <c:pt idx="4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2A-ACB9-BF3AD6E36C0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1">
                  <c:v>943</c:v>
                </c:pt>
                <c:pt idx="2">
                  <c:v>997</c:v>
                </c:pt>
                <c:pt idx="3">
                  <c:v>1011</c:v>
                </c:pt>
                <c:pt idx="4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2A-ACB9-BF3AD6E36C0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1">
                  <c:v>1080</c:v>
                </c:pt>
                <c:pt idx="2">
                  <c:v>1132</c:v>
                </c:pt>
                <c:pt idx="3">
                  <c:v>1183</c:v>
                </c:pt>
                <c:pt idx="4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9-402A-ACB9-BF3AD6E36C0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1">
                  <c:v>366</c:v>
                </c:pt>
                <c:pt idx="2">
                  <c:v>389</c:v>
                </c:pt>
                <c:pt idx="3">
                  <c:v>373</c:v>
                </c:pt>
                <c:pt idx="4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9-402A-ACB9-BF3AD6E3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0.17873450750163078</c:v>
                </c:pt>
                <c:pt idx="1">
                  <c:v>3.9138943248532287E-3</c:v>
                </c:pt>
                <c:pt idx="2">
                  <c:v>8.936725375081539E-2</c:v>
                </c:pt>
                <c:pt idx="3">
                  <c:v>8.4801043705153289E-3</c:v>
                </c:pt>
                <c:pt idx="4">
                  <c:v>6.0665362035225046E-2</c:v>
                </c:pt>
                <c:pt idx="5">
                  <c:v>7.8277886497064575E-3</c:v>
                </c:pt>
                <c:pt idx="6">
                  <c:v>5.6099151989562945E-2</c:v>
                </c:pt>
                <c:pt idx="7">
                  <c:v>4.3705153294194388E-2</c:v>
                </c:pt>
                <c:pt idx="8">
                  <c:v>7.9582517938682318E-2</c:v>
                </c:pt>
                <c:pt idx="9">
                  <c:v>1.3046314416177429E-3</c:v>
                </c:pt>
                <c:pt idx="10">
                  <c:v>3.7834311806914545E-2</c:v>
                </c:pt>
                <c:pt idx="11">
                  <c:v>8.4801043705153289E-3</c:v>
                </c:pt>
                <c:pt idx="12">
                  <c:v>3.0658838878016959E-2</c:v>
                </c:pt>
                <c:pt idx="13">
                  <c:v>7.3711676451402475E-2</c:v>
                </c:pt>
                <c:pt idx="14">
                  <c:v>4.7619047619047616E-2</c:v>
                </c:pt>
                <c:pt idx="15">
                  <c:v>4.3705153294194388E-2</c:v>
                </c:pt>
                <c:pt idx="16">
                  <c:v>7.6320939334637961E-2</c:v>
                </c:pt>
                <c:pt idx="17">
                  <c:v>2.2831050228310501E-2</c:v>
                </c:pt>
                <c:pt idx="18">
                  <c:v>2.8049575994781473E-2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E-4A1A-9C27-4D6BDE37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E-4A1A-9C27-4D6BDE37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35</c:v>
                </c:pt>
                <c:pt idx="3">
                  <c:v>51</c:v>
                </c:pt>
                <c:pt idx="4">
                  <c:v>87</c:v>
                </c:pt>
                <c:pt idx="5">
                  <c:v>83</c:v>
                </c:pt>
                <c:pt idx="6">
                  <c:v>107</c:v>
                </c:pt>
                <c:pt idx="7">
                  <c:v>62</c:v>
                </c:pt>
                <c:pt idx="8">
                  <c:v>47</c:v>
                </c:pt>
                <c:pt idx="9">
                  <c:v>72</c:v>
                </c:pt>
                <c:pt idx="10">
                  <c:v>86</c:v>
                </c:pt>
                <c:pt idx="11">
                  <c:v>58</c:v>
                </c:pt>
                <c:pt idx="12">
                  <c:v>68</c:v>
                </c:pt>
                <c:pt idx="13">
                  <c:v>41</c:v>
                </c:pt>
                <c:pt idx="14">
                  <c:v>7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08D-B4BC-4A824D8656C6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44</c:v>
                </c:pt>
                <c:pt idx="3">
                  <c:v>48</c:v>
                </c:pt>
                <c:pt idx="4">
                  <c:v>66</c:v>
                </c:pt>
                <c:pt idx="5">
                  <c:v>72</c:v>
                </c:pt>
                <c:pt idx="6">
                  <c:v>85</c:v>
                </c:pt>
                <c:pt idx="7">
                  <c:v>59</c:v>
                </c:pt>
                <c:pt idx="8">
                  <c:v>52</c:v>
                </c:pt>
                <c:pt idx="9">
                  <c:v>66</c:v>
                </c:pt>
                <c:pt idx="10">
                  <c:v>95</c:v>
                </c:pt>
                <c:pt idx="11">
                  <c:v>56</c:v>
                </c:pt>
                <c:pt idx="12">
                  <c:v>41</c:v>
                </c:pt>
                <c:pt idx="13">
                  <c:v>23</c:v>
                </c:pt>
                <c:pt idx="14">
                  <c:v>9</c:v>
                </c:pt>
                <c:pt idx="15">
                  <c:v>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08D-B4BC-4A824D8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75</c:v>
                </c:pt>
                <c:pt idx="1">
                  <c:v>28</c:v>
                </c:pt>
                <c:pt idx="2">
                  <c:v>74</c:v>
                </c:pt>
                <c:pt idx="3">
                  <c:v>11</c:v>
                </c:pt>
                <c:pt idx="4">
                  <c:v>4</c:v>
                </c:pt>
                <c:pt idx="5">
                  <c:v>14</c:v>
                </c:pt>
                <c:pt idx="6">
                  <c:v>43</c:v>
                </c:pt>
                <c:pt idx="7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0-4F3B-B910-76CD9EF27139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38</c:v>
                </c:pt>
                <c:pt idx="1">
                  <c:v>68</c:v>
                </c:pt>
                <c:pt idx="2">
                  <c:v>12</c:v>
                </c:pt>
                <c:pt idx="3">
                  <c:v>52</c:v>
                </c:pt>
                <c:pt idx="4">
                  <c:v>76</c:v>
                </c:pt>
                <c:pt idx="5">
                  <c:v>39</c:v>
                </c:pt>
                <c:pt idx="6">
                  <c:v>0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0-4F3B-B910-76CD9EF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1">
                  <c:v>32895.629999999997</c:v>
                </c:pt>
                <c:pt idx="2">
                  <c:v>32258</c:v>
                </c:pt>
                <c:pt idx="3">
                  <c:v>36557.17</c:v>
                </c:pt>
                <c:pt idx="4">
                  <c:v>40678.550000000003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F1E-A36D-9625F58957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F1E-A36D-9625F589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12.18'!$V$4:$Z$4</c:f>
              <c:numCache>
                <c:formatCode>#,##0</c:formatCode>
                <c:ptCount val="5"/>
                <c:pt idx="0">
                  <c:v>1443</c:v>
                </c:pt>
                <c:pt idx="1">
                  <c:v>1520</c:v>
                </c:pt>
                <c:pt idx="2">
                  <c:v>1553</c:v>
                </c:pt>
                <c:pt idx="3">
                  <c:v>1574</c:v>
                </c:pt>
                <c:pt idx="4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F59-A027-5F9BC5E6F9C8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12.18'!$V$7:$Z$7</c:f>
              <c:numCache>
                <c:formatCode>#,##0</c:formatCode>
                <c:ptCount val="5"/>
                <c:pt idx="0">
                  <c:v>943</c:v>
                </c:pt>
                <c:pt idx="1">
                  <c:v>997</c:v>
                </c:pt>
                <c:pt idx="2">
                  <c:v>1011</c:v>
                </c:pt>
                <c:pt idx="3">
                  <c:v>1026</c:v>
                </c:pt>
                <c:pt idx="4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F59-A027-5F9BC5E6F9C8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12.18'!$V$11:$Z$11</c:f>
              <c:numCache>
                <c:formatCode>#,##0</c:formatCode>
                <c:ptCount val="5"/>
                <c:pt idx="0">
                  <c:v>1080</c:v>
                </c:pt>
                <c:pt idx="1">
                  <c:v>1132</c:v>
                </c:pt>
                <c:pt idx="2">
                  <c:v>1183</c:v>
                </c:pt>
                <c:pt idx="3">
                  <c:v>1203</c:v>
                </c:pt>
                <c:pt idx="4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F59-A027-5F9BC5E6F9C8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12.18'!$V$12:$Z$12</c:f>
              <c:numCache>
                <c:formatCode>#,##0</c:formatCode>
                <c:ptCount val="5"/>
                <c:pt idx="0">
                  <c:v>366</c:v>
                </c:pt>
                <c:pt idx="1">
                  <c:v>389</c:v>
                </c:pt>
                <c:pt idx="2">
                  <c:v>373</c:v>
                </c:pt>
                <c:pt idx="3">
                  <c:v>371</c:v>
                </c:pt>
                <c:pt idx="4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2-4F59-A027-5F9BC5E6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0.17873450750163078</c:v>
                </c:pt>
                <c:pt idx="1">
                  <c:v>3.9138943248532287E-3</c:v>
                </c:pt>
                <c:pt idx="2">
                  <c:v>8.936725375081539E-2</c:v>
                </c:pt>
                <c:pt idx="3">
                  <c:v>8.4801043705153289E-3</c:v>
                </c:pt>
                <c:pt idx="4">
                  <c:v>6.0665362035225046E-2</c:v>
                </c:pt>
                <c:pt idx="5">
                  <c:v>7.8277886497064575E-3</c:v>
                </c:pt>
                <c:pt idx="6">
                  <c:v>5.6099151989562945E-2</c:v>
                </c:pt>
                <c:pt idx="7">
                  <c:v>4.3705153294194388E-2</c:v>
                </c:pt>
                <c:pt idx="8">
                  <c:v>7.9582517938682318E-2</c:v>
                </c:pt>
                <c:pt idx="9">
                  <c:v>1.3046314416177429E-3</c:v>
                </c:pt>
                <c:pt idx="10">
                  <c:v>3.7834311806914545E-2</c:v>
                </c:pt>
                <c:pt idx="11">
                  <c:v>8.4801043705153289E-3</c:v>
                </c:pt>
                <c:pt idx="12">
                  <c:v>3.0658838878016959E-2</c:v>
                </c:pt>
                <c:pt idx="13">
                  <c:v>7.3711676451402475E-2</c:v>
                </c:pt>
                <c:pt idx="14">
                  <c:v>4.7619047619047616E-2</c:v>
                </c:pt>
                <c:pt idx="15">
                  <c:v>4.3705153294194388E-2</c:v>
                </c:pt>
                <c:pt idx="16">
                  <c:v>7.6320939334637961E-2</c:v>
                </c:pt>
                <c:pt idx="17">
                  <c:v>2.2831050228310501E-2</c:v>
                </c:pt>
                <c:pt idx="18">
                  <c:v>2.8049575994781473E-2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47B-B791-C05241A104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47B-B791-C05241A10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34</c:v>
                </c:pt>
                <c:pt idx="3">
                  <c:v>38</c:v>
                </c:pt>
                <c:pt idx="4">
                  <c:v>94</c:v>
                </c:pt>
                <c:pt idx="5">
                  <c:v>103</c:v>
                </c:pt>
                <c:pt idx="6">
                  <c:v>75</c:v>
                </c:pt>
                <c:pt idx="7">
                  <c:v>61</c:v>
                </c:pt>
                <c:pt idx="8">
                  <c:v>40</c:v>
                </c:pt>
                <c:pt idx="9">
                  <c:v>69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28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08E-9B84-1E354ACCF8E7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6</c:v>
                </c:pt>
                <c:pt idx="1">
                  <c:v>23</c:v>
                </c:pt>
                <c:pt idx="2">
                  <c:v>35</c:v>
                </c:pt>
                <c:pt idx="3">
                  <c:v>58</c:v>
                </c:pt>
                <c:pt idx="4">
                  <c:v>75</c:v>
                </c:pt>
                <c:pt idx="5">
                  <c:v>73</c:v>
                </c:pt>
                <c:pt idx="6">
                  <c:v>89</c:v>
                </c:pt>
                <c:pt idx="7">
                  <c:v>50</c:v>
                </c:pt>
                <c:pt idx="8">
                  <c:v>46</c:v>
                </c:pt>
                <c:pt idx="9">
                  <c:v>69</c:v>
                </c:pt>
                <c:pt idx="10">
                  <c:v>85</c:v>
                </c:pt>
                <c:pt idx="11">
                  <c:v>56</c:v>
                </c:pt>
                <c:pt idx="12">
                  <c:v>53</c:v>
                </c:pt>
                <c:pt idx="13">
                  <c:v>19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C-408E-9B84-1E354ACC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70</c:v>
                </c:pt>
                <c:pt idx="1">
                  <c:v>31</c:v>
                </c:pt>
                <c:pt idx="2">
                  <c:v>75</c:v>
                </c:pt>
                <c:pt idx="3">
                  <c:v>17</c:v>
                </c:pt>
                <c:pt idx="4">
                  <c:v>4</c:v>
                </c:pt>
                <c:pt idx="5">
                  <c:v>13</c:v>
                </c:pt>
                <c:pt idx="6">
                  <c:v>35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E-48CA-9E9F-7F3C8D065EA4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34</c:v>
                </c:pt>
                <c:pt idx="1">
                  <c:v>52</c:v>
                </c:pt>
                <c:pt idx="2">
                  <c:v>16</c:v>
                </c:pt>
                <c:pt idx="3">
                  <c:v>51</c:v>
                </c:pt>
                <c:pt idx="4">
                  <c:v>70</c:v>
                </c:pt>
                <c:pt idx="5">
                  <c:v>43</c:v>
                </c:pt>
                <c:pt idx="6">
                  <c:v>3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E-48CA-9E9F-7F3C8D06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8</c:v>
                </c:pt>
                <c:pt idx="1">
                  <c:v>158</c:v>
                </c:pt>
                <c:pt idx="2">
                  <c:v>439</c:v>
                </c:pt>
                <c:pt idx="3">
                  <c:v>622</c:v>
                </c:pt>
                <c:pt idx="4">
                  <c:v>891</c:v>
                </c:pt>
                <c:pt idx="5">
                  <c:v>909</c:v>
                </c:pt>
                <c:pt idx="6">
                  <c:v>733</c:v>
                </c:pt>
                <c:pt idx="7">
                  <c:v>623</c:v>
                </c:pt>
                <c:pt idx="8">
                  <c:v>641</c:v>
                </c:pt>
                <c:pt idx="9">
                  <c:v>544</c:v>
                </c:pt>
                <c:pt idx="10">
                  <c:v>460</c:v>
                </c:pt>
                <c:pt idx="11">
                  <c:v>380</c:v>
                </c:pt>
                <c:pt idx="12">
                  <c:v>205</c:v>
                </c:pt>
                <c:pt idx="13">
                  <c:v>80</c:v>
                </c:pt>
                <c:pt idx="14">
                  <c:v>14</c:v>
                </c:pt>
                <c:pt idx="15">
                  <c:v>14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00F-83A5-E99E647D8F35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9</c:v>
                </c:pt>
                <c:pt idx="1">
                  <c:v>168</c:v>
                </c:pt>
                <c:pt idx="2">
                  <c:v>402</c:v>
                </c:pt>
                <c:pt idx="3">
                  <c:v>646</c:v>
                </c:pt>
                <c:pt idx="4">
                  <c:v>862</c:v>
                </c:pt>
                <c:pt idx="5">
                  <c:v>787</c:v>
                </c:pt>
                <c:pt idx="6">
                  <c:v>702</c:v>
                </c:pt>
                <c:pt idx="7">
                  <c:v>620</c:v>
                </c:pt>
                <c:pt idx="8">
                  <c:v>670</c:v>
                </c:pt>
                <c:pt idx="9">
                  <c:v>571</c:v>
                </c:pt>
                <c:pt idx="10">
                  <c:v>464</c:v>
                </c:pt>
                <c:pt idx="11">
                  <c:v>337</c:v>
                </c:pt>
                <c:pt idx="12">
                  <c:v>157</c:v>
                </c:pt>
                <c:pt idx="13">
                  <c:v>39</c:v>
                </c:pt>
                <c:pt idx="14">
                  <c:v>16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00F-83A5-E99E647D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12.18'!$V$8:$Z$8</c:f>
              <c:numCache>
                <c:formatCode>#,##0</c:formatCode>
                <c:ptCount val="5"/>
                <c:pt idx="0">
                  <c:v>32895.629999999997</c:v>
                </c:pt>
                <c:pt idx="1">
                  <c:v>32258</c:v>
                </c:pt>
                <c:pt idx="2">
                  <c:v>36557.17</c:v>
                </c:pt>
                <c:pt idx="3">
                  <c:v>40678.550000000003</c:v>
                </c:pt>
                <c:pt idx="4">
                  <c:v>40279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9-40F3-8B37-EE3D141A24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9-40F3-8B37-EE3D141A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1">
                  <c:v>27499</c:v>
                </c:pt>
                <c:pt idx="2">
                  <c:v>28365</c:v>
                </c:pt>
                <c:pt idx="3">
                  <c:v>29053</c:v>
                </c:pt>
                <c:pt idx="4">
                  <c:v>29548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F3-9A59-517DC07938B3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1">
                  <c:v>19926</c:v>
                </c:pt>
                <c:pt idx="2">
                  <c:v>20573</c:v>
                </c:pt>
                <c:pt idx="3">
                  <c:v>20993</c:v>
                </c:pt>
                <c:pt idx="4">
                  <c:v>21618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F3-9A59-517DC07938B3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1">
                  <c:v>24084</c:v>
                </c:pt>
                <c:pt idx="2">
                  <c:v>24837</c:v>
                </c:pt>
                <c:pt idx="3">
                  <c:v>25514</c:v>
                </c:pt>
                <c:pt idx="4">
                  <c:v>25877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8F3-9A59-517DC07938B3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1">
                  <c:v>3422</c:v>
                </c:pt>
                <c:pt idx="2">
                  <c:v>3527</c:v>
                </c:pt>
                <c:pt idx="3">
                  <c:v>3537</c:v>
                </c:pt>
                <c:pt idx="4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9-48F3-9A59-517DC07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4.9944506104328525E-2</c:v>
                </c:pt>
                <c:pt idx="1">
                  <c:v>1.9343586491200253E-3</c:v>
                </c:pt>
                <c:pt idx="2">
                  <c:v>4.8517520215633422E-2</c:v>
                </c:pt>
                <c:pt idx="3">
                  <c:v>1.3730775328999524E-2</c:v>
                </c:pt>
                <c:pt idx="4">
                  <c:v>6.5673061677501185E-2</c:v>
                </c:pt>
                <c:pt idx="5">
                  <c:v>1.696527667670842E-2</c:v>
                </c:pt>
                <c:pt idx="6">
                  <c:v>8.1782146820992552E-2</c:v>
                </c:pt>
                <c:pt idx="7">
                  <c:v>7.7469478357380689E-2</c:v>
                </c:pt>
                <c:pt idx="8">
                  <c:v>2.4195338512763596E-2</c:v>
                </c:pt>
                <c:pt idx="9">
                  <c:v>1.106706833676867E-2</c:v>
                </c:pt>
                <c:pt idx="10">
                  <c:v>2.9427620104645631E-2</c:v>
                </c:pt>
                <c:pt idx="11">
                  <c:v>1.4555256064690027E-2</c:v>
                </c:pt>
                <c:pt idx="12">
                  <c:v>7.2142064372918979E-2</c:v>
                </c:pt>
                <c:pt idx="13">
                  <c:v>5.498652291105121E-2</c:v>
                </c:pt>
                <c:pt idx="14">
                  <c:v>8.2701759949262724E-2</c:v>
                </c:pt>
                <c:pt idx="15">
                  <c:v>0.1157761217694625</c:v>
                </c:pt>
                <c:pt idx="16">
                  <c:v>0.14529887426668781</c:v>
                </c:pt>
                <c:pt idx="17">
                  <c:v>2.5114951641033771E-2</c:v>
                </c:pt>
                <c:pt idx="18">
                  <c:v>3.8021246234342797E-2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7E-907C-712A32639E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77E-907C-712A326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20</c:v>
                </c:pt>
                <c:pt idx="1">
                  <c:v>313</c:v>
                </c:pt>
                <c:pt idx="2">
                  <c:v>780</c:v>
                </c:pt>
                <c:pt idx="3">
                  <c:v>1143</c:v>
                </c:pt>
                <c:pt idx="4">
                  <c:v>1561</c:v>
                </c:pt>
                <c:pt idx="5">
                  <c:v>1649</c:v>
                </c:pt>
                <c:pt idx="6">
                  <c:v>1573</c:v>
                </c:pt>
                <c:pt idx="7">
                  <c:v>1347</c:v>
                </c:pt>
                <c:pt idx="8">
                  <c:v>1484</c:v>
                </c:pt>
                <c:pt idx="9">
                  <c:v>1291</c:v>
                </c:pt>
                <c:pt idx="10">
                  <c:v>1243</c:v>
                </c:pt>
                <c:pt idx="11">
                  <c:v>1014</c:v>
                </c:pt>
                <c:pt idx="12">
                  <c:v>565</c:v>
                </c:pt>
                <c:pt idx="13">
                  <c:v>270</c:v>
                </c:pt>
                <c:pt idx="14">
                  <c:v>82</c:v>
                </c:pt>
                <c:pt idx="15">
                  <c:v>37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A7D-8464-CA5FB4ABA729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27</c:v>
                </c:pt>
                <c:pt idx="1">
                  <c:v>331</c:v>
                </c:pt>
                <c:pt idx="2">
                  <c:v>827</c:v>
                </c:pt>
                <c:pt idx="3">
                  <c:v>1153</c:v>
                </c:pt>
                <c:pt idx="4">
                  <c:v>1628</c:v>
                </c:pt>
                <c:pt idx="5">
                  <c:v>1622</c:v>
                </c:pt>
                <c:pt idx="6">
                  <c:v>1631</c:v>
                </c:pt>
                <c:pt idx="7">
                  <c:v>1533</c:v>
                </c:pt>
                <c:pt idx="8">
                  <c:v>1682</c:v>
                </c:pt>
                <c:pt idx="9">
                  <c:v>1528</c:v>
                </c:pt>
                <c:pt idx="10">
                  <c:v>1330</c:v>
                </c:pt>
                <c:pt idx="11">
                  <c:v>1040</c:v>
                </c:pt>
                <c:pt idx="12">
                  <c:v>529</c:v>
                </c:pt>
                <c:pt idx="13">
                  <c:v>161</c:v>
                </c:pt>
                <c:pt idx="14">
                  <c:v>66</c:v>
                </c:pt>
                <c:pt idx="15">
                  <c:v>30</c:v>
                </c:pt>
                <c:pt idx="1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A7D-8464-CA5FB4AB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1360</c:v>
                </c:pt>
                <c:pt idx="1">
                  <c:v>2118</c:v>
                </c:pt>
                <c:pt idx="2">
                  <c:v>1749</c:v>
                </c:pt>
                <c:pt idx="3">
                  <c:v>767</c:v>
                </c:pt>
                <c:pt idx="4">
                  <c:v>613</c:v>
                </c:pt>
                <c:pt idx="5">
                  <c:v>574</c:v>
                </c:pt>
                <c:pt idx="6">
                  <c:v>460</c:v>
                </c:pt>
                <c:pt idx="7">
                  <c:v>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9-4CD8-A50A-D3805C2863FF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953</c:v>
                </c:pt>
                <c:pt idx="1">
                  <c:v>2918</c:v>
                </c:pt>
                <c:pt idx="2">
                  <c:v>369</c:v>
                </c:pt>
                <c:pt idx="3">
                  <c:v>1550</c:v>
                </c:pt>
                <c:pt idx="4">
                  <c:v>1972</c:v>
                </c:pt>
                <c:pt idx="5">
                  <c:v>972</c:v>
                </c:pt>
                <c:pt idx="6">
                  <c:v>57</c:v>
                </c:pt>
                <c:pt idx="7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9-4CD8-A50A-D3805C28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1">
                  <c:v>41409</c:v>
                </c:pt>
                <c:pt idx="2">
                  <c:v>41364</c:v>
                </c:pt>
                <c:pt idx="3">
                  <c:v>43961</c:v>
                </c:pt>
                <c:pt idx="4">
                  <c:v>43967.54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44F-968E-6A6A66C4FB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44F-968E-6A6A66C4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12.19'!$V$4:$Z$4</c:f>
              <c:numCache>
                <c:formatCode>#,##0</c:formatCode>
                <c:ptCount val="5"/>
                <c:pt idx="0">
                  <c:v>27499</c:v>
                </c:pt>
                <c:pt idx="1">
                  <c:v>28365</c:v>
                </c:pt>
                <c:pt idx="2">
                  <c:v>29053</c:v>
                </c:pt>
                <c:pt idx="3">
                  <c:v>29548</c:v>
                </c:pt>
                <c:pt idx="4">
                  <c:v>31535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B9B-A4A5-0F51213CA65A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12.19'!$V$7:$Z$7</c:f>
              <c:numCache>
                <c:formatCode>#,##0</c:formatCode>
                <c:ptCount val="5"/>
                <c:pt idx="0">
                  <c:v>19926</c:v>
                </c:pt>
                <c:pt idx="1">
                  <c:v>20573</c:v>
                </c:pt>
                <c:pt idx="2">
                  <c:v>20993</c:v>
                </c:pt>
                <c:pt idx="3">
                  <c:v>21618</c:v>
                </c:pt>
                <c:pt idx="4">
                  <c:v>22293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B9B-A4A5-0F51213CA65A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12.19'!$V$11:$Z$11</c:f>
              <c:numCache>
                <c:formatCode>#,##0</c:formatCode>
                <c:ptCount val="5"/>
                <c:pt idx="0">
                  <c:v>24084</c:v>
                </c:pt>
                <c:pt idx="1">
                  <c:v>24837</c:v>
                </c:pt>
                <c:pt idx="2">
                  <c:v>25514</c:v>
                </c:pt>
                <c:pt idx="3">
                  <c:v>25877</c:v>
                </c:pt>
                <c:pt idx="4">
                  <c:v>27673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B9B-A4A5-0F51213CA65A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12.19'!$V$12:$Z$12</c:f>
              <c:numCache>
                <c:formatCode>#,##0</c:formatCode>
                <c:ptCount val="5"/>
                <c:pt idx="0">
                  <c:v>3422</c:v>
                </c:pt>
                <c:pt idx="1">
                  <c:v>3527</c:v>
                </c:pt>
                <c:pt idx="2">
                  <c:v>3537</c:v>
                </c:pt>
                <c:pt idx="3">
                  <c:v>3674</c:v>
                </c:pt>
                <c:pt idx="4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A-4B9B-A4A5-0F51213C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4.9944506104328525E-2</c:v>
                </c:pt>
                <c:pt idx="1">
                  <c:v>1.9343586491200253E-3</c:v>
                </c:pt>
                <c:pt idx="2">
                  <c:v>4.8517520215633422E-2</c:v>
                </c:pt>
                <c:pt idx="3">
                  <c:v>1.3730775328999524E-2</c:v>
                </c:pt>
                <c:pt idx="4">
                  <c:v>6.5673061677501185E-2</c:v>
                </c:pt>
                <c:pt idx="5">
                  <c:v>1.696527667670842E-2</c:v>
                </c:pt>
                <c:pt idx="6">
                  <c:v>8.1782146820992552E-2</c:v>
                </c:pt>
                <c:pt idx="7">
                  <c:v>7.7469478357380689E-2</c:v>
                </c:pt>
                <c:pt idx="8">
                  <c:v>2.4195338512763596E-2</c:v>
                </c:pt>
                <c:pt idx="9">
                  <c:v>1.106706833676867E-2</c:v>
                </c:pt>
                <c:pt idx="10">
                  <c:v>2.9427620104645631E-2</c:v>
                </c:pt>
                <c:pt idx="11">
                  <c:v>1.4555256064690027E-2</c:v>
                </c:pt>
                <c:pt idx="12">
                  <c:v>7.2142064372918979E-2</c:v>
                </c:pt>
                <c:pt idx="13">
                  <c:v>5.498652291105121E-2</c:v>
                </c:pt>
                <c:pt idx="14">
                  <c:v>8.2701759949262724E-2</c:v>
                </c:pt>
                <c:pt idx="15">
                  <c:v>0.1157761217694625</c:v>
                </c:pt>
                <c:pt idx="16">
                  <c:v>0.14529887426668781</c:v>
                </c:pt>
                <c:pt idx="17">
                  <c:v>2.5114951641033771E-2</c:v>
                </c:pt>
                <c:pt idx="18">
                  <c:v>3.8021246234342797E-2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A2-910C-B8892960C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4A2-910C-B889296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21</c:v>
                </c:pt>
                <c:pt idx="1">
                  <c:v>330</c:v>
                </c:pt>
                <c:pt idx="2">
                  <c:v>891</c:v>
                </c:pt>
                <c:pt idx="3">
                  <c:v>1189</c:v>
                </c:pt>
                <c:pt idx="4">
                  <c:v>1881</c:v>
                </c:pt>
                <c:pt idx="5">
                  <c:v>1838</c:v>
                </c:pt>
                <c:pt idx="6">
                  <c:v>1652</c:v>
                </c:pt>
                <c:pt idx="7">
                  <c:v>1470</c:v>
                </c:pt>
                <c:pt idx="8">
                  <c:v>1373</c:v>
                </c:pt>
                <c:pt idx="9">
                  <c:v>1392</c:v>
                </c:pt>
                <c:pt idx="10">
                  <c:v>1203</c:v>
                </c:pt>
                <c:pt idx="11">
                  <c:v>1035</c:v>
                </c:pt>
                <c:pt idx="12">
                  <c:v>595</c:v>
                </c:pt>
                <c:pt idx="13">
                  <c:v>273</c:v>
                </c:pt>
                <c:pt idx="14">
                  <c:v>93</c:v>
                </c:pt>
                <c:pt idx="15">
                  <c:v>32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8B4-A23B-C9E71E069A7E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23</c:v>
                </c:pt>
                <c:pt idx="1">
                  <c:v>405</c:v>
                </c:pt>
                <c:pt idx="2">
                  <c:v>932</c:v>
                </c:pt>
                <c:pt idx="3">
                  <c:v>1290</c:v>
                </c:pt>
                <c:pt idx="4">
                  <c:v>1794</c:v>
                </c:pt>
                <c:pt idx="5">
                  <c:v>1830</c:v>
                </c:pt>
                <c:pt idx="6">
                  <c:v>1782</c:v>
                </c:pt>
                <c:pt idx="7">
                  <c:v>1601</c:v>
                </c:pt>
                <c:pt idx="8">
                  <c:v>1700</c:v>
                </c:pt>
                <c:pt idx="9">
                  <c:v>1541</c:v>
                </c:pt>
                <c:pt idx="10">
                  <c:v>1339</c:v>
                </c:pt>
                <c:pt idx="11">
                  <c:v>1090</c:v>
                </c:pt>
                <c:pt idx="12">
                  <c:v>568</c:v>
                </c:pt>
                <c:pt idx="13">
                  <c:v>192</c:v>
                </c:pt>
                <c:pt idx="14">
                  <c:v>69</c:v>
                </c:pt>
                <c:pt idx="15">
                  <c:v>29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8B4-A23B-C9E71E06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1397</c:v>
                </c:pt>
                <c:pt idx="1">
                  <c:v>2178</c:v>
                </c:pt>
                <c:pt idx="2">
                  <c:v>1789</c:v>
                </c:pt>
                <c:pt idx="3">
                  <c:v>796</c:v>
                </c:pt>
                <c:pt idx="4">
                  <c:v>619</c:v>
                </c:pt>
                <c:pt idx="5">
                  <c:v>611</c:v>
                </c:pt>
                <c:pt idx="6">
                  <c:v>463</c:v>
                </c:pt>
                <c:pt idx="7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0A8-B680-21B07ACFEC41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1020</c:v>
                </c:pt>
                <c:pt idx="1">
                  <c:v>3005</c:v>
                </c:pt>
                <c:pt idx="2">
                  <c:v>404</c:v>
                </c:pt>
                <c:pt idx="3">
                  <c:v>1658</c:v>
                </c:pt>
                <c:pt idx="4">
                  <c:v>1972</c:v>
                </c:pt>
                <c:pt idx="5">
                  <c:v>970</c:v>
                </c:pt>
                <c:pt idx="6">
                  <c:v>48</c:v>
                </c:pt>
                <c:pt idx="7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D-40A8-B680-21B07ACF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435</c:v>
                </c:pt>
                <c:pt idx="1">
                  <c:v>312</c:v>
                </c:pt>
                <c:pt idx="2">
                  <c:v>1131</c:v>
                </c:pt>
                <c:pt idx="3">
                  <c:v>317</c:v>
                </c:pt>
                <c:pt idx="4">
                  <c:v>234</c:v>
                </c:pt>
                <c:pt idx="5">
                  <c:v>300</c:v>
                </c:pt>
                <c:pt idx="6">
                  <c:v>638</c:v>
                </c:pt>
                <c:pt idx="7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3-4FD0-BE71-93F46A08C73A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351</c:v>
                </c:pt>
                <c:pt idx="1">
                  <c:v>513</c:v>
                </c:pt>
                <c:pt idx="2">
                  <c:v>204</c:v>
                </c:pt>
                <c:pt idx="3">
                  <c:v>1009</c:v>
                </c:pt>
                <c:pt idx="4">
                  <c:v>891</c:v>
                </c:pt>
                <c:pt idx="5">
                  <c:v>648</c:v>
                </c:pt>
                <c:pt idx="6">
                  <c:v>57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3-4FD0-BE71-93F46A0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12.19'!$V$8:$Z$8</c:f>
              <c:numCache>
                <c:formatCode>#,##0</c:formatCode>
                <c:ptCount val="5"/>
                <c:pt idx="0">
                  <c:v>41409</c:v>
                </c:pt>
                <c:pt idx="1">
                  <c:v>41364</c:v>
                </c:pt>
                <c:pt idx="2">
                  <c:v>43961</c:v>
                </c:pt>
                <c:pt idx="3">
                  <c:v>43967.54</c:v>
                </c:pt>
                <c:pt idx="4">
                  <c:v>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4BD-8E5C-B92B157235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4BD-8E5C-B92B1572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1">
                  <c:v>8297</c:v>
                </c:pt>
                <c:pt idx="2">
                  <c:v>8479</c:v>
                </c:pt>
                <c:pt idx="3">
                  <c:v>8570</c:v>
                </c:pt>
                <c:pt idx="4">
                  <c:v>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C38-88E3-8E6C8E543ECE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1">
                  <c:v>5771</c:v>
                </c:pt>
                <c:pt idx="2">
                  <c:v>6081</c:v>
                </c:pt>
                <c:pt idx="3">
                  <c:v>6096</c:v>
                </c:pt>
                <c:pt idx="4">
                  <c:v>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C38-88E3-8E6C8E543ECE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1">
                  <c:v>7261</c:v>
                </c:pt>
                <c:pt idx="2">
                  <c:v>7403</c:v>
                </c:pt>
                <c:pt idx="3">
                  <c:v>7560</c:v>
                </c:pt>
                <c:pt idx="4">
                  <c:v>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C38-88E3-8E6C8E543ECE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1">
                  <c:v>1040</c:v>
                </c:pt>
                <c:pt idx="2">
                  <c:v>1077</c:v>
                </c:pt>
                <c:pt idx="3">
                  <c:v>1011</c:v>
                </c:pt>
                <c:pt idx="4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A-4C38-88E3-8E6C8E54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8.0913299663299659E-2</c:v>
                </c:pt>
                <c:pt idx="1">
                  <c:v>1.651936026936027E-2</c:v>
                </c:pt>
                <c:pt idx="2">
                  <c:v>7.1759259259259259E-2</c:v>
                </c:pt>
                <c:pt idx="3">
                  <c:v>8.4175084175084174E-3</c:v>
                </c:pt>
                <c:pt idx="4">
                  <c:v>8.0913299663299659E-2</c:v>
                </c:pt>
                <c:pt idx="5">
                  <c:v>3.3880471380471379E-2</c:v>
                </c:pt>
                <c:pt idx="6">
                  <c:v>8.9646464646464641E-2</c:v>
                </c:pt>
                <c:pt idx="7">
                  <c:v>6.1763468013468013E-2</c:v>
                </c:pt>
                <c:pt idx="8">
                  <c:v>5.8186026936026938E-2</c:v>
                </c:pt>
                <c:pt idx="9">
                  <c:v>5.4713804713804716E-3</c:v>
                </c:pt>
                <c:pt idx="10">
                  <c:v>2.5042087542087543E-2</c:v>
                </c:pt>
                <c:pt idx="11">
                  <c:v>1.2521043771043771E-2</c:v>
                </c:pt>
                <c:pt idx="12">
                  <c:v>3.7563131313131312E-2</c:v>
                </c:pt>
                <c:pt idx="13">
                  <c:v>7.2916666666666671E-2</c:v>
                </c:pt>
                <c:pt idx="14">
                  <c:v>3.3880471380471379E-2</c:v>
                </c:pt>
                <c:pt idx="15">
                  <c:v>6.2920875420875419E-2</c:v>
                </c:pt>
                <c:pt idx="16">
                  <c:v>0.13857323232323232</c:v>
                </c:pt>
                <c:pt idx="17">
                  <c:v>1.7571548821548821E-2</c:v>
                </c:pt>
                <c:pt idx="18">
                  <c:v>3.9036195286195285E-2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55-8D8A-2CEEBEB6F1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D-4A55-8D8A-2CEEBEB6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7</c:v>
                </c:pt>
                <c:pt idx="1">
                  <c:v>96</c:v>
                </c:pt>
                <c:pt idx="2">
                  <c:v>240</c:v>
                </c:pt>
                <c:pt idx="3">
                  <c:v>328</c:v>
                </c:pt>
                <c:pt idx="4">
                  <c:v>501</c:v>
                </c:pt>
                <c:pt idx="5">
                  <c:v>474</c:v>
                </c:pt>
                <c:pt idx="6">
                  <c:v>382</c:v>
                </c:pt>
                <c:pt idx="7">
                  <c:v>355</c:v>
                </c:pt>
                <c:pt idx="8">
                  <c:v>502</c:v>
                </c:pt>
                <c:pt idx="9">
                  <c:v>396</c:v>
                </c:pt>
                <c:pt idx="10">
                  <c:v>466</c:v>
                </c:pt>
                <c:pt idx="11">
                  <c:v>357</c:v>
                </c:pt>
                <c:pt idx="12">
                  <c:v>218</c:v>
                </c:pt>
                <c:pt idx="13">
                  <c:v>97</c:v>
                </c:pt>
                <c:pt idx="14">
                  <c:v>47</c:v>
                </c:pt>
                <c:pt idx="15">
                  <c:v>15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ED4-8D2D-6189F9E06625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5</c:v>
                </c:pt>
                <c:pt idx="1">
                  <c:v>129</c:v>
                </c:pt>
                <c:pt idx="2">
                  <c:v>295</c:v>
                </c:pt>
                <c:pt idx="3">
                  <c:v>359</c:v>
                </c:pt>
                <c:pt idx="4">
                  <c:v>467</c:v>
                </c:pt>
                <c:pt idx="5">
                  <c:v>417</c:v>
                </c:pt>
                <c:pt idx="6">
                  <c:v>347</c:v>
                </c:pt>
                <c:pt idx="7">
                  <c:v>371</c:v>
                </c:pt>
                <c:pt idx="8">
                  <c:v>461</c:v>
                </c:pt>
                <c:pt idx="9">
                  <c:v>462</c:v>
                </c:pt>
                <c:pt idx="10">
                  <c:v>447</c:v>
                </c:pt>
                <c:pt idx="11">
                  <c:v>315</c:v>
                </c:pt>
                <c:pt idx="12">
                  <c:v>186</c:v>
                </c:pt>
                <c:pt idx="13">
                  <c:v>54</c:v>
                </c:pt>
                <c:pt idx="14">
                  <c:v>26</c:v>
                </c:pt>
                <c:pt idx="15">
                  <c:v>8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ED4-8D2D-6189F9E0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352</c:v>
                </c:pt>
                <c:pt idx="1">
                  <c:v>267</c:v>
                </c:pt>
                <c:pt idx="2">
                  <c:v>721</c:v>
                </c:pt>
                <c:pt idx="3">
                  <c:v>189</c:v>
                </c:pt>
                <c:pt idx="4">
                  <c:v>90</c:v>
                </c:pt>
                <c:pt idx="5">
                  <c:v>131</c:v>
                </c:pt>
                <c:pt idx="6">
                  <c:v>431</c:v>
                </c:pt>
                <c:pt idx="7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F7E-BACA-64C7F9347142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206</c:v>
                </c:pt>
                <c:pt idx="1">
                  <c:v>525</c:v>
                </c:pt>
                <c:pt idx="2">
                  <c:v>109</c:v>
                </c:pt>
                <c:pt idx="3">
                  <c:v>489</c:v>
                </c:pt>
                <c:pt idx="4">
                  <c:v>459</c:v>
                </c:pt>
                <c:pt idx="5">
                  <c:v>402</c:v>
                </c:pt>
                <c:pt idx="6">
                  <c:v>20</c:v>
                </c:pt>
                <c:pt idx="7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F7E-BACA-64C7F93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1">
                  <c:v>37118.47</c:v>
                </c:pt>
                <c:pt idx="2">
                  <c:v>40236.5</c:v>
                </c:pt>
                <c:pt idx="3">
                  <c:v>41879.78</c:v>
                </c:pt>
                <c:pt idx="4">
                  <c:v>42221.33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3D8-B901-12BFE5FAA8D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3D8-B901-12BFE5FA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12.20'!$V$4:$Z$4</c:f>
              <c:numCache>
                <c:formatCode>#,##0</c:formatCode>
                <c:ptCount val="5"/>
                <c:pt idx="0">
                  <c:v>8297</c:v>
                </c:pt>
                <c:pt idx="1">
                  <c:v>8479</c:v>
                </c:pt>
                <c:pt idx="2">
                  <c:v>8570</c:v>
                </c:pt>
                <c:pt idx="3">
                  <c:v>8867</c:v>
                </c:pt>
                <c:pt idx="4">
                  <c:v>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BD-99EB-C19A4652F650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12.20'!$V$7:$Z$7</c:f>
              <c:numCache>
                <c:formatCode>#,##0</c:formatCode>
                <c:ptCount val="5"/>
                <c:pt idx="0">
                  <c:v>5771</c:v>
                </c:pt>
                <c:pt idx="1">
                  <c:v>6081</c:v>
                </c:pt>
                <c:pt idx="2">
                  <c:v>6096</c:v>
                </c:pt>
                <c:pt idx="3">
                  <c:v>6372</c:v>
                </c:pt>
                <c:pt idx="4">
                  <c:v>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BD-99EB-C19A4652F650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12.20'!$V$11:$Z$11</c:f>
              <c:numCache>
                <c:formatCode>#,##0</c:formatCode>
                <c:ptCount val="5"/>
                <c:pt idx="0">
                  <c:v>7261</c:v>
                </c:pt>
                <c:pt idx="1">
                  <c:v>7403</c:v>
                </c:pt>
                <c:pt idx="2">
                  <c:v>7560</c:v>
                </c:pt>
                <c:pt idx="3">
                  <c:v>7785</c:v>
                </c:pt>
                <c:pt idx="4">
                  <c:v>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2-4FBD-99EB-C19A4652F650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12.20'!$V$12:$Z$12</c:f>
              <c:numCache>
                <c:formatCode>#,##0</c:formatCode>
                <c:ptCount val="5"/>
                <c:pt idx="0">
                  <c:v>1040</c:v>
                </c:pt>
                <c:pt idx="1">
                  <c:v>1077</c:v>
                </c:pt>
                <c:pt idx="2">
                  <c:v>1011</c:v>
                </c:pt>
                <c:pt idx="3">
                  <c:v>1079</c:v>
                </c:pt>
                <c:pt idx="4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2-4FBD-99EB-C19A4652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8.0913299663299659E-2</c:v>
                </c:pt>
                <c:pt idx="1">
                  <c:v>1.651936026936027E-2</c:v>
                </c:pt>
                <c:pt idx="2">
                  <c:v>7.1759259259259259E-2</c:v>
                </c:pt>
                <c:pt idx="3">
                  <c:v>8.4175084175084174E-3</c:v>
                </c:pt>
                <c:pt idx="4">
                  <c:v>8.0913299663299659E-2</c:v>
                </c:pt>
                <c:pt idx="5">
                  <c:v>3.3880471380471379E-2</c:v>
                </c:pt>
                <c:pt idx="6">
                  <c:v>8.9646464646464641E-2</c:v>
                </c:pt>
                <c:pt idx="7">
                  <c:v>6.1763468013468013E-2</c:v>
                </c:pt>
                <c:pt idx="8">
                  <c:v>5.8186026936026938E-2</c:v>
                </c:pt>
                <c:pt idx="9">
                  <c:v>5.4713804713804716E-3</c:v>
                </c:pt>
                <c:pt idx="10">
                  <c:v>2.5042087542087543E-2</c:v>
                </c:pt>
                <c:pt idx="11">
                  <c:v>1.2521043771043771E-2</c:v>
                </c:pt>
                <c:pt idx="12">
                  <c:v>3.7563131313131312E-2</c:v>
                </c:pt>
                <c:pt idx="13">
                  <c:v>7.2916666666666671E-2</c:v>
                </c:pt>
                <c:pt idx="14">
                  <c:v>3.3880471380471379E-2</c:v>
                </c:pt>
                <c:pt idx="15">
                  <c:v>6.2920875420875419E-2</c:v>
                </c:pt>
                <c:pt idx="16">
                  <c:v>0.13857323232323232</c:v>
                </c:pt>
                <c:pt idx="17">
                  <c:v>1.7571548821548821E-2</c:v>
                </c:pt>
                <c:pt idx="18">
                  <c:v>3.9036195286195285E-2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C04-B1BB-5AB835B230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D-4C04-B1BB-5AB835B2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10</c:v>
                </c:pt>
                <c:pt idx="1">
                  <c:v>150</c:v>
                </c:pt>
                <c:pt idx="2">
                  <c:v>292</c:v>
                </c:pt>
                <c:pt idx="3">
                  <c:v>352</c:v>
                </c:pt>
                <c:pt idx="4">
                  <c:v>513</c:v>
                </c:pt>
                <c:pt idx="5">
                  <c:v>458</c:v>
                </c:pt>
                <c:pt idx="6">
                  <c:v>444</c:v>
                </c:pt>
                <c:pt idx="7">
                  <c:v>370</c:v>
                </c:pt>
                <c:pt idx="8">
                  <c:v>479</c:v>
                </c:pt>
                <c:pt idx="9">
                  <c:v>416</c:v>
                </c:pt>
                <c:pt idx="10">
                  <c:v>462</c:v>
                </c:pt>
                <c:pt idx="11">
                  <c:v>396</c:v>
                </c:pt>
                <c:pt idx="12">
                  <c:v>241</c:v>
                </c:pt>
                <c:pt idx="13">
                  <c:v>103</c:v>
                </c:pt>
                <c:pt idx="14">
                  <c:v>39</c:v>
                </c:pt>
                <c:pt idx="15">
                  <c:v>15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463-AB40-B357B304287C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12</c:v>
                </c:pt>
                <c:pt idx="1">
                  <c:v>157</c:v>
                </c:pt>
                <c:pt idx="2">
                  <c:v>326</c:v>
                </c:pt>
                <c:pt idx="3">
                  <c:v>407</c:v>
                </c:pt>
                <c:pt idx="4">
                  <c:v>468</c:v>
                </c:pt>
                <c:pt idx="5">
                  <c:v>474</c:v>
                </c:pt>
                <c:pt idx="6">
                  <c:v>400</c:v>
                </c:pt>
                <c:pt idx="7">
                  <c:v>391</c:v>
                </c:pt>
                <c:pt idx="8">
                  <c:v>451</c:v>
                </c:pt>
                <c:pt idx="9">
                  <c:v>526</c:v>
                </c:pt>
                <c:pt idx="10">
                  <c:v>483</c:v>
                </c:pt>
                <c:pt idx="11">
                  <c:v>368</c:v>
                </c:pt>
                <c:pt idx="12">
                  <c:v>184</c:v>
                </c:pt>
                <c:pt idx="13">
                  <c:v>65</c:v>
                </c:pt>
                <c:pt idx="14">
                  <c:v>24</c:v>
                </c:pt>
                <c:pt idx="15">
                  <c:v>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B-4463-AB40-B357B304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357</c:v>
                </c:pt>
                <c:pt idx="1">
                  <c:v>269</c:v>
                </c:pt>
                <c:pt idx="2">
                  <c:v>735</c:v>
                </c:pt>
                <c:pt idx="3">
                  <c:v>207</c:v>
                </c:pt>
                <c:pt idx="4">
                  <c:v>94</c:v>
                </c:pt>
                <c:pt idx="5">
                  <c:v>136</c:v>
                </c:pt>
                <c:pt idx="6">
                  <c:v>462</c:v>
                </c:pt>
                <c:pt idx="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ECA-93CB-B26FB4C9A8E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207</c:v>
                </c:pt>
                <c:pt idx="1">
                  <c:v>537</c:v>
                </c:pt>
                <c:pt idx="2">
                  <c:v>109</c:v>
                </c:pt>
                <c:pt idx="3">
                  <c:v>583</c:v>
                </c:pt>
                <c:pt idx="4">
                  <c:v>459</c:v>
                </c:pt>
                <c:pt idx="5">
                  <c:v>411</c:v>
                </c:pt>
                <c:pt idx="6">
                  <c:v>31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ECA-93CB-B26FB4C9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8.369740170154058E-2</c:v>
                </c:pt>
                <c:pt idx="1">
                  <c:v>9.8873304207863881E-3</c:v>
                </c:pt>
                <c:pt idx="2">
                  <c:v>4.5297769602207404E-2</c:v>
                </c:pt>
                <c:pt idx="3">
                  <c:v>6.4382616693492755E-3</c:v>
                </c:pt>
                <c:pt idx="4">
                  <c:v>6.9211312945504713E-2</c:v>
                </c:pt>
                <c:pt idx="5">
                  <c:v>1.33363991722235E-2</c:v>
                </c:pt>
                <c:pt idx="6">
                  <c:v>0.1200275925500115</c:v>
                </c:pt>
                <c:pt idx="7">
                  <c:v>0.14371119797654633</c:v>
                </c:pt>
                <c:pt idx="8">
                  <c:v>3.1501494596458957E-2</c:v>
                </c:pt>
                <c:pt idx="9">
                  <c:v>4.3688204184870088E-3</c:v>
                </c:pt>
                <c:pt idx="10">
                  <c:v>2.115428834214762E-2</c:v>
                </c:pt>
                <c:pt idx="11">
                  <c:v>2.0694412508622671E-2</c:v>
                </c:pt>
                <c:pt idx="12">
                  <c:v>4.5297769602207404E-2</c:v>
                </c:pt>
                <c:pt idx="13">
                  <c:v>4.9896527937456886E-2</c:v>
                </c:pt>
                <c:pt idx="14">
                  <c:v>4.5987583352494824E-2</c:v>
                </c:pt>
                <c:pt idx="15">
                  <c:v>6.4842492527017709E-2</c:v>
                </c:pt>
                <c:pt idx="16">
                  <c:v>0.11128995171303747</c:v>
                </c:pt>
                <c:pt idx="17">
                  <c:v>1.6785467923660612E-2</c:v>
                </c:pt>
                <c:pt idx="18">
                  <c:v>3.1501494596458957E-2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A6B-A4FE-79BEA3132D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A6B-A4FE-79BEA31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12.2'!$V$8:$Z$8</c:f>
              <c:numCache>
                <c:formatCode>#,##0</c:formatCode>
                <c:ptCount val="5"/>
                <c:pt idx="0">
                  <c:v>40810</c:v>
                </c:pt>
                <c:pt idx="1">
                  <c:v>41600</c:v>
                </c:pt>
                <c:pt idx="2">
                  <c:v>43845</c:v>
                </c:pt>
                <c:pt idx="3">
                  <c:v>44579.86</c:v>
                </c:pt>
                <c:pt idx="4">
                  <c:v>45723.31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4DD-A3FE-26C78238EB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4DD-A3FE-26C78238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12.20'!$V$8:$Z$8</c:f>
              <c:numCache>
                <c:formatCode>#,##0</c:formatCode>
                <c:ptCount val="5"/>
                <c:pt idx="0">
                  <c:v>37118.47</c:v>
                </c:pt>
                <c:pt idx="1">
                  <c:v>40236.5</c:v>
                </c:pt>
                <c:pt idx="2">
                  <c:v>41879.78</c:v>
                </c:pt>
                <c:pt idx="3">
                  <c:v>42221.33</c:v>
                </c:pt>
                <c:pt idx="4">
                  <c:v>43811.23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3BD-B69E-E35A3611DA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3BD-B69E-E35A3611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1">
                  <c:v>47683</c:v>
                </c:pt>
                <c:pt idx="2">
                  <c:v>49736</c:v>
                </c:pt>
                <c:pt idx="3">
                  <c:v>50488</c:v>
                </c:pt>
                <c:pt idx="4">
                  <c:v>52010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A2D-929D-61AEEA341CBE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1">
                  <c:v>33789</c:v>
                </c:pt>
                <c:pt idx="2">
                  <c:v>35050</c:v>
                </c:pt>
                <c:pt idx="3">
                  <c:v>35448</c:v>
                </c:pt>
                <c:pt idx="4">
                  <c:v>36607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A2D-929D-61AEEA341CBE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1">
                  <c:v>43386</c:v>
                </c:pt>
                <c:pt idx="2">
                  <c:v>45286</c:v>
                </c:pt>
                <c:pt idx="3">
                  <c:v>46009</c:v>
                </c:pt>
                <c:pt idx="4">
                  <c:v>47195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A2D-929D-61AEEA341CBE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1">
                  <c:v>4292</c:v>
                </c:pt>
                <c:pt idx="2">
                  <c:v>4449</c:v>
                </c:pt>
                <c:pt idx="3">
                  <c:v>4472</c:v>
                </c:pt>
                <c:pt idx="4">
                  <c:v>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A2D-929D-61AEEA3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4.9250649674272902E-2</c:v>
                </c:pt>
                <c:pt idx="1">
                  <c:v>5.0372005268591365E-3</c:v>
                </c:pt>
                <c:pt idx="2">
                  <c:v>5.4875226941013135E-2</c:v>
                </c:pt>
                <c:pt idx="3">
                  <c:v>8.7394539176248627E-3</c:v>
                </c:pt>
                <c:pt idx="4">
                  <c:v>6.2600121035207013E-2</c:v>
                </c:pt>
                <c:pt idx="5">
                  <c:v>3.0917375671923392E-2</c:v>
                </c:pt>
                <c:pt idx="6">
                  <c:v>9.786052472322096E-2</c:v>
                </c:pt>
                <c:pt idx="7">
                  <c:v>8.7465736356840268E-2</c:v>
                </c:pt>
                <c:pt idx="8">
                  <c:v>3.8749065537004732E-2</c:v>
                </c:pt>
                <c:pt idx="9">
                  <c:v>6.6569363853191416E-3</c:v>
                </c:pt>
                <c:pt idx="10">
                  <c:v>3.4530632586949557E-2</c:v>
                </c:pt>
                <c:pt idx="11">
                  <c:v>1.4097041757146416E-2</c:v>
                </c:pt>
                <c:pt idx="12">
                  <c:v>5.4394645972019505E-2</c:v>
                </c:pt>
                <c:pt idx="13">
                  <c:v>7.4418853013420674E-2</c:v>
                </c:pt>
                <c:pt idx="14">
                  <c:v>4.1650350646114415E-2</c:v>
                </c:pt>
                <c:pt idx="15">
                  <c:v>8.0719803495781561E-2</c:v>
                </c:pt>
                <c:pt idx="16">
                  <c:v>0.17117582143747107</c:v>
                </c:pt>
                <c:pt idx="17">
                  <c:v>2.1928731622227759E-2</c:v>
                </c:pt>
                <c:pt idx="18">
                  <c:v>3.7325121925171761E-2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7C-B4D9-DB2888CCD7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7C-B4D9-DB2888CC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16</c:v>
                </c:pt>
                <c:pt idx="1">
                  <c:v>460</c:v>
                </c:pt>
                <c:pt idx="2">
                  <c:v>1370</c:v>
                </c:pt>
                <c:pt idx="3">
                  <c:v>2630</c:v>
                </c:pt>
                <c:pt idx="4">
                  <c:v>3874</c:v>
                </c:pt>
                <c:pt idx="5">
                  <c:v>3415</c:v>
                </c:pt>
                <c:pt idx="6">
                  <c:v>2667</c:v>
                </c:pt>
                <c:pt idx="7">
                  <c:v>2240</c:v>
                </c:pt>
                <c:pt idx="8">
                  <c:v>2357</c:v>
                </c:pt>
                <c:pt idx="9">
                  <c:v>2241</c:v>
                </c:pt>
                <c:pt idx="10">
                  <c:v>1995</c:v>
                </c:pt>
                <c:pt idx="11">
                  <c:v>1635</c:v>
                </c:pt>
                <c:pt idx="12">
                  <c:v>819</c:v>
                </c:pt>
                <c:pt idx="13">
                  <c:v>359</c:v>
                </c:pt>
                <c:pt idx="14">
                  <c:v>147</c:v>
                </c:pt>
                <c:pt idx="15">
                  <c:v>83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B-4E1B-ACE5-71C3DBCC338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16</c:v>
                </c:pt>
                <c:pt idx="1">
                  <c:v>666</c:v>
                </c:pt>
                <c:pt idx="2">
                  <c:v>1514</c:v>
                </c:pt>
                <c:pt idx="3">
                  <c:v>2729</c:v>
                </c:pt>
                <c:pt idx="4">
                  <c:v>3410</c:v>
                </c:pt>
                <c:pt idx="5">
                  <c:v>2806</c:v>
                </c:pt>
                <c:pt idx="6">
                  <c:v>2442</c:v>
                </c:pt>
                <c:pt idx="7">
                  <c:v>2198</c:v>
                </c:pt>
                <c:pt idx="8">
                  <c:v>2470</c:v>
                </c:pt>
                <c:pt idx="9">
                  <c:v>2345</c:v>
                </c:pt>
                <c:pt idx="10">
                  <c:v>2235</c:v>
                </c:pt>
                <c:pt idx="11">
                  <c:v>1635</c:v>
                </c:pt>
                <c:pt idx="12">
                  <c:v>754</c:v>
                </c:pt>
                <c:pt idx="13">
                  <c:v>252</c:v>
                </c:pt>
                <c:pt idx="14">
                  <c:v>94</c:v>
                </c:pt>
                <c:pt idx="15">
                  <c:v>44</c:v>
                </c:pt>
                <c:pt idx="1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B-4E1B-ACE5-71C3DBCC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1898</c:v>
                </c:pt>
                <c:pt idx="1">
                  <c:v>2535</c:v>
                </c:pt>
                <c:pt idx="2">
                  <c:v>3057</c:v>
                </c:pt>
                <c:pt idx="3">
                  <c:v>1312</c:v>
                </c:pt>
                <c:pt idx="4">
                  <c:v>834</c:v>
                </c:pt>
                <c:pt idx="5">
                  <c:v>1254</c:v>
                </c:pt>
                <c:pt idx="6">
                  <c:v>1798</c:v>
                </c:pt>
                <c:pt idx="7">
                  <c:v>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4D3-B430-A1022D0A460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1261</c:v>
                </c:pt>
                <c:pt idx="1">
                  <c:v>3929</c:v>
                </c:pt>
                <c:pt idx="2">
                  <c:v>620</c:v>
                </c:pt>
                <c:pt idx="3">
                  <c:v>3259</c:v>
                </c:pt>
                <c:pt idx="4">
                  <c:v>2734</c:v>
                </c:pt>
                <c:pt idx="5">
                  <c:v>1905</c:v>
                </c:pt>
                <c:pt idx="6">
                  <c:v>156</c:v>
                </c:pt>
                <c:pt idx="7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B-44D3-B430-A1022D0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1">
                  <c:v>36154</c:v>
                </c:pt>
                <c:pt idx="2">
                  <c:v>36354.5</c:v>
                </c:pt>
                <c:pt idx="3">
                  <c:v>38189.81</c:v>
                </c:pt>
                <c:pt idx="4">
                  <c:v>37751.43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761-BB54-D478D76D8E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761-BB54-D478D76D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12.21'!$V$4:$Z$4</c:f>
              <c:numCache>
                <c:formatCode>#,##0</c:formatCode>
                <c:ptCount val="5"/>
                <c:pt idx="0">
                  <c:v>47683</c:v>
                </c:pt>
                <c:pt idx="1">
                  <c:v>49736</c:v>
                </c:pt>
                <c:pt idx="2">
                  <c:v>50488</c:v>
                </c:pt>
                <c:pt idx="3">
                  <c:v>52010</c:v>
                </c:pt>
                <c:pt idx="4">
                  <c:v>56182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518-9086-22E4054E6025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12.21'!$V$7:$Z$7</c:f>
              <c:numCache>
                <c:formatCode>#,##0</c:formatCode>
                <c:ptCount val="5"/>
                <c:pt idx="0">
                  <c:v>33789</c:v>
                </c:pt>
                <c:pt idx="1">
                  <c:v>35050</c:v>
                </c:pt>
                <c:pt idx="2">
                  <c:v>35448</c:v>
                </c:pt>
                <c:pt idx="3">
                  <c:v>36607</c:v>
                </c:pt>
                <c:pt idx="4">
                  <c:v>37723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518-9086-22E4054E6025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12.21'!$V$11:$Z$11</c:f>
              <c:numCache>
                <c:formatCode>#,##0</c:formatCode>
                <c:ptCount val="5"/>
                <c:pt idx="0">
                  <c:v>43386</c:v>
                </c:pt>
                <c:pt idx="1">
                  <c:v>45286</c:v>
                </c:pt>
                <c:pt idx="2">
                  <c:v>46009</c:v>
                </c:pt>
                <c:pt idx="3">
                  <c:v>47195</c:v>
                </c:pt>
                <c:pt idx="4">
                  <c:v>50881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A-4518-9086-22E4054E6025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12.21'!$V$12:$Z$12</c:f>
              <c:numCache>
                <c:formatCode>#,##0</c:formatCode>
                <c:ptCount val="5"/>
                <c:pt idx="0">
                  <c:v>4292</c:v>
                </c:pt>
                <c:pt idx="1">
                  <c:v>4449</c:v>
                </c:pt>
                <c:pt idx="2">
                  <c:v>4472</c:v>
                </c:pt>
                <c:pt idx="3">
                  <c:v>4813</c:v>
                </c:pt>
                <c:pt idx="4">
                  <c:v>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A-4518-9086-22E4054E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4.9250649674272902E-2</c:v>
                </c:pt>
                <c:pt idx="1">
                  <c:v>5.0372005268591365E-3</c:v>
                </c:pt>
                <c:pt idx="2">
                  <c:v>5.4875226941013135E-2</c:v>
                </c:pt>
                <c:pt idx="3">
                  <c:v>8.7394539176248627E-3</c:v>
                </c:pt>
                <c:pt idx="4">
                  <c:v>6.2600121035207013E-2</c:v>
                </c:pt>
                <c:pt idx="5">
                  <c:v>3.0917375671923392E-2</c:v>
                </c:pt>
                <c:pt idx="6">
                  <c:v>9.786052472322096E-2</c:v>
                </c:pt>
                <c:pt idx="7">
                  <c:v>8.7465736356840268E-2</c:v>
                </c:pt>
                <c:pt idx="8">
                  <c:v>3.8749065537004732E-2</c:v>
                </c:pt>
                <c:pt idx="9">
                  <c:v>6.6569363853191416E-3</c:v>
                </c:pt>
                <c:pt idx="10">
                  <c:v>3.4530632586949557E-2</c:v>
                </c:pt>
                <c:pt idx="11">
                  <c:v>1.4097041757146416E-2</c:v>
                </c:pt>
                <c:pt idx="12">
                  <c:v>5.4394645972019505E-2</c:v>
                </c:pt>
                <c:pt idx="13">
                  <c:v>7.4418853013420674E-2</c:v>
                </c:pt>
                <c:pt idx="14">
                  <c:v>4.1650350646114415E-2</c:v>
                </c:pt>
                <c:pt idx="15">
                  <c:v>8.0719803495781561E-2</c:v>
                </c:pt>
                <c:pt idx="16">
                  <c:v>0.17117582143747107</c:v>
                </c:pt>
                <c:pt idx="17">
                  <c:v>2.1928731622227759E-2</c:v>
                </c:pt>
                <c:pt idx="18">
                  <c:v>3.7325121925171761E-2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43A-A2EF-A256A08ED1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43A-A2EF-A256A08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34</c:v>
                </c:pt>
                <c:pt idx="1">
                  <c:v>572</c:v>
                </c:pt>
                <c:pt idx="2">
                  <c:v>1385</c:v>
                </c:pt>
                <c:pt idx="3">
                  <c:v>2846</c:v>
                </c:pt>
                <c:pt idx="4">
                  <c:v>4775</c:v>
                </c:pt>
                <c:pt idx="5">
                  <c:v>3907</c:v>
                </c:pt>
                <c:pt idx="6">
                  <c:v>3011</c:v>
                </c:pt>
                <c:pt idx="7">
                  <c:v>2374</c:v>
                </c:pt>
                <c:pt idx="8">
                  <c:v>2286</c:v>
                </c:pt>
                <c:pt idx="9">
                  <c:v>2255</c:v>
                </c:pt>
                <c:pt idx="10">
                  <c:v>2035</c:v>
                </c:pt>
                <c:pt idx="11">
                  <c:v>1627</c:v>
                </c:pt>
                <c:pt idx="12">
                  <c:v>916</c:v>
                </c:pt>
                <c:pt idx="13">
                  <c:v>395</c:v>
                </c:pt>
                <c:pt idx="14">
                  <c:v>167</c:v>
                </c:pt>
                <c:pt idx="15">
                  <c:v>65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BC1-83F0-8649AA6102CB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43</c:v>
                </c:pt>
                <c:pt idx="1">
                  <c:v>687</c:v>
                </c:pt>
                <c:pt idx="2">
                  <c:v>1769</c:v>
                </c:pt>
                <c:pt idx="3">
                  <c:v>2773</c:v>
                </c:pt>
                <c:pt idx="4">
                  <c:v>4014</c:v>
                </c:pt>
                <c:pt idx="5">
                  <c:v>3229</c:v>
                </c:pt>
                <c:pt idx="6">
                  <c:v>2566</c:v>
                </c:pt>
                <c:pt idx="7">
                  <c:v>2336</c:v>
                </c:pt>
                <c:pt idx="8">
                  <c:v>2399</c:v>
                </c:pt>
                <c:pt idx="9">
                  <c:v>2475</c:v>
                </c:pt>
                <c:pt idx="10">
                  <c:v>2215</c:v>
                </c:pt>
                <c:pt idx="11">
                  <c:v>1696</c:v>
                </c:pt>
                <c:pt idx="12">
                  <c:v>803</c:v>
                </c:pt>
                <c:pt idx="13">
                  <c:v>281</c:v>
                </c:pt>
                <c:pt idx="14">
                  <c:v>82</c:v>
                </c:pt>
                <c:pt idx="15">
                  <c:v>43</c:v>
                </c:pt>
                <c:pt idx="1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BC1-83F0-8649AA61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1938</c:v>
                </c:pt>
                <c:pt idx="1">
                  <c:v>2570</c:v>
                </c:pt>
                <c:pt idx="2">
                  <c:v>3205</c:v>
                </c:pt>
                <c:pt idx="3">
                  <c:v>1485</c:v>
                </c:pt>
                <c:pt idx="4">
                  <c:v>838</c:v>
                </c:pt>
                <c:pt idx="5">
                  <c:v>1263</c:v>
                </c:pt>
                <c:pt idx="6">
                  <c:v>1861</c:v>
                </c:pt>
                <c:pt idx="7">
                  <c:v>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803-81BE-E6009D3922D7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1281</c:v>
                </c:pt>
                <c:pt idx="1">
                  <c:v>4029</c:v>
                </c:pt>
                <c:pt idx="2">
                  <c:v>639</c:v>
                </c:pt>
                <c:pt idx="3">
                  <c:v>3523</c:v>
                </c:pt>
                <c:pt idx="4">
                  <c:v>2746</c:v>
                </c:pt>
                <c:pt idx="5">
                  <c:v>1989</c:v>
                </c:pt>
                <c:pt idx="6">
                  <c:v>170</c:v>
                </c:pt>
                <c:pt idx="7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803-81BE-E6009D39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1">
                  <c:v>13000</c:v>
                </c:pt>
                <c:pt idx="2">
                  <c:v>13528</c:v>
                </c:pt>
                <c:pt idx="3">
                  <c:v>13535</c:v>
                </c:pt>
                <c:pt idx="4">
                  <c:v>13584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FD-9562-D1B4B72D9972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1">
                  <c:v>9560</c:v>
                </c:pt>
                <c:pt idx="2">
                  <c:v>9869</c:v>
                </c:pt>
                <c:pt idx="3">
                  <c:v>9975</c:v>
                </c:pt>
                <c:pt idx="4">
                  <c:v>10076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FD-9562-D1B4B72D9972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1">
                  <c:v>11932</c:v>
                </c:pt>
                <c:pt idx="2">
                  <c:v>12467</c:v>
                </c:pt>
                <c:pt idx="3">
                  <c:v>12520</c:v>
                </c:pt>
                <c:pt idx="4">
                  <c:v>12537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A-43FD-9562-D1B4B72D9972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1">
                  <c:v>1068</c:v>
                </c:pt>
                <c:pt idx="2">
                  <c:v>1060</c:v>
                </c:pt>
                <c:pt idx="3">
                  <c:v>1022</c:v>
                </c:pt>
                <c:pt idx="4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A-43FD-9562-D1B4B72D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12.21'!$V$8:$Z$8</c:f>
              <c:numCache>
                <c:formatCode>#,##0</c:formatCode>
                <c:ptCount val="5"/>
                <c:pt idx="0">
                  <c:v>36154</c:v>
                </c:pt>
                <c:pt idx="1">
                  <c:v>36354.5</c:v>
                </c:pt>
                <c:pt idx="2">
                  <c:v>38189.81</c:v>
                </c:pt>
                <c:pt idx="3">
                  <c:v>37751.43</c:v>
                </c:pt>
                <c:pt idx="4">
                  <c:v>39897.06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A66-8AB3-93C3354F02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A66-8AB3-93C3354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1">
                  <c:v>14276</c:v>
                </c:pt>
                <c:pt idx="2">
                  <c:v>14787</c:v>
                </c:pt>
                <c:pt idx="3">
                  <c:v>15076</c:v>
                </c:pt>
                <c:pt idx="4">
                  <c:v>15208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5A1-BC64-DD9AE073BA48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1">
                  <c:v>10343</c:v>
                </c:pt>
                <c:pt idx="2">
                  <c:v>10679</c:v>
                </c:pt>
                <c:pt idx="3">
                  <c:v>10806</c:v>
                </c:pt>
                <c:pt idx="4">
                  <c:v>11127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5A1-BC64-DD9AE073BA48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1">
                  <c:v>12258</c:v>
                </c:pt>
                <c:pt idx="2">
                  <c:v>12681</c:v>
                </c:pt>
                <c:pt idx="3">
                  <c:v>13041</c:v>
                </c:pt>
                <c:pt idx="4">
                  <c:v>13111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4-45A1-BC64-DD9AE073BA48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1">
                  <c:v>2014</c:v>
                </c:pt>
                <c:pt idx="2">
                  <c:v>2110</c:v>
                </c:pt>
                <c:pt idx="3">
                  <c:v>2035</c:v>
                </c:pt>
                <c:pt idx="4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4-45A1-BC64-DD9AE073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0.10407884949169353</c:v>
                </c:pt>
                <c:pt idx="1">
                  <c:v>1.0538060996776594E-2</c:v>
                </c:pt>
                <c:pt idx="2">
                  <c:v>6.564592115050831E-2</c:v>
                </c:pt>
                <c:pt idx="3">
                  <c:v>8.6164145797173325E-3</c:v>
                </c:pt>
                <c:pt idx="4">
                  <c:v>6.7939499132159686E-2</c:v>
                </c:pt>
                <c:pt idx="5">
                  <c:v>3.4031738160178529E-2</c:v>
                </c:pt>
                <c:pt idx="6">
                  <c:v>8.8395735184726015E-2</c:v>
                </c:pt>
                <c:pt idx="7">
                  <c:v>6.4096206298041164E-2</c:v>
                </c:pt>
                <c:pt idx="8">
                  <c:v>4.147036945202083E-2</c:v>
                </c:pt>
                <c:pt idx="9">
                  <c:v>4.7731217455988101E-3</c:v>
                </c:pt>
                <c:pt idx="10">
                  <c:v>3.6015373171336476E-2</c:v>
                </c:pt>
                <c:pt idx="11">
                  <c:v>1.6241011653855691E-2</c:v>
                </c:pt>
                <c:pt idx="12">
                  <c:v>4.0230597570047114E-2</c:v>
                </c:pt>
                <c:pt idx="13">
                  <c:v>5.7773369699975208E-2</c:v>
                </c:pt>
                <c:pt idx="14">
                  <c:v>4.4135878998264322E-2</c:v>
                </c:pt>
                <c:pt idx="15">
                  <c:v>6.490205802132408E-2</c:v>
                </c:pt>
                <c:pt idx="16">
                  <c:v>0.14182990329779321</c:v>
                </c:pt>
                <c:pt idx="17">
                  <c:v>1.7232829159434665E-2</c:v>
                </c:pt>
                <c:pt idx="18">
                  <c:v>3.4217703942474587E-2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F4A-85F1-93BBFF1293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D-4F4A-85F1-93BBFF12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13</c:v>
                </c:pt>
                <c:pt idx="1">
                  <c:v>198</c:v>
                </c:pt>
                <c:pt idx="2">
                  <c:v>392</c:v>
                </c:pt>
                <c:pt idx="3">
                  <c:v>654</c:v>
                </c:pt>
                <c:pt idx="4">
                  <c:v>885</c:v>
                </c:pt>
                <c:pt idx="5">
                  <c:v>740</c:v>
                </c:pt>
                <c:pt idx="6">
                  <c:v>676</c:v>
                </c:pt>
                <c:pt idx="7">
                  <c:v>627</c:v>
                </c:pt>
                <c:pt idx="8">
                  <c:v>704</c:v>
                </c:pt>
                <c:pt idx="9">
                  <c:v>778</c:v>
                </c:pt>
                <c:pt idx="10">
                  <c:v>795</c:v>
                </c:pt>
                <c:pt idx="11">
                  <c:v>683</c:v>
                </c:pt>
                <c:pt idx="12">
                  <c:v>360</c:v>
                </c:pt>
                <c:pt idx="13">
                  <c:v>160</c:v>
                </c:pt>
                <c:pt idx="14">
                  <c:v>73</c:v>
                </c:pt>
                <c:pt idx="15">
                  <c:v>33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C46-9623-206F39F3BF5D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6</c:v>
                </c:pt>
                <c:pt idx="1">
                  <c:v>179</c:v>
                </c:pt>
                <c:pt idx="2">
                  <c:v>515</c:v>
                </c:pt>
                <c:pt idx="3">
                  <c:v>620</c:v>
                </c:pt>
                <c:pt idx="4">
                  <c:v>760</c:v>
                </c:pt>
                <c:pt idx="5">
                  <c:v>648</c:v>
                </c:pt>
                <c:pt idx="6">
                  <c:v>668</c:v>
                </c:pt>
                <c:pt idx="7">
                  <c:v>650</c:v>
                </c:pt>
                <c:pt idx="8">
                  <c:v>811</c:v>
                </c:pt>
                <c:pt idx="9">
                  <c:v>872</c:v>
                </c:pt>
                <c:pt idx="10">
                  <c:v>735</c:v>
                </c:pt>
                <c:pt idx="11">
                  <c:v>555</c:v>
                </c:pt>
                <c:pt idx="12">
                  <c:v>227</c:v>
                </c:pt>
                <c:pt idx="13">
                  <c:v>104</c:v>
                </c:pt>
                <c:pt idx="14">
                  <c:v>45</c:v>
                </c:pt>
                <c:pt idx="15">
                  <c:v>17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C46-9623-206F39F3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666</c:v>
                </c:pt>
                <c:pt idx="1">
                  <c:v>525</c:v>
                </c:pt>
                <c:pt idx="2">
                  <c:v>1005</c:v>
                </c:pt>
                <c:pt idx="3">
                  <c:v>324</c:v>
                </c:pt>
                <c:pt idx="4">
                  <c:v>205</c:v>
                </c:pt>
                <c:pt idx="5">
                  <c:v>302</c:v>
                </c:pt>
                <c:pt idx="6">
                  <c:v>693</c:v>
                </c:pt>
                <c:pt idx="7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4C4-A890-8ABCBB2F2C20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396</c:v>
                </c:pt>
                <c:pt idx="1">
                  <c:v>928</c:v>
                </c:pt>
                <c:pt idx="2">
                  <c:v>235</c:v>
                </c:pt>
                <c:pt idx="3">
                  <c:v>915</c:v>
                </c:pt>
                <c:pt idx="4">
                  <c:v>896</c:v>
                </c:pt>
                <c:pt idx="5">
                  <c:v>598</c:v>
                </c:pt>
                <c:pt idx="6">
                  <c:v>48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4C4-A890-8ABCBB2F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1">
                  <c:v>37674</c:v>
                </c:pt>
                <c:pt idx="2">
                  <c:v>38415</c:v>
                </c:pt>
                <c:pt idx="3">
                  <c:v>40601.760000000002</c:v>
                </c:pt>
                <c:pt idx="4">
                  <c:v>41466.39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9D7-9152-43B5EA8A0A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9D7-9152-43B5EA8A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12.22'!$V$4:$Z$4</c:f>
              <c:numCache>
                <c:formatCode>#,##0</c:formatCode>
                <c:ptCount val="5"/>
                <c:pt idx="0">
                  <c:v>14276</c:v>
                </c:pt>
                <c:pt idx="1">
                  <c:v>14787</c:v>
                </c:pt>
                <c:pt idx="2">
                  <c:v>15076</c:v>
                </c:pt>
                <c:pt idx="3">
                  <c:v>15208</c:v>
                </c:pt>
                <c:pt idx="4">
                  <c:v>16132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C30-B3E8-192393B8388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12.22'!$V$7:$Z$7</c:f>
              <c:numCache>
                <c:formatCode>#,##0</c:formatCode>
                <c:ptCount val="5"/>
                <c:pt idx="0">
                  <c:v>10343</c:v>
                </c:pt>
                <c:pt idx="1">
                  <c:v>10679</c:v>
                </c:pt>
                <c:pt idx="2">
                  <c:v>10806</c:v>
                </c:pt>
                <c:pt idx="3">
                  <c:v>11127</c:v>
                </c:pt>
                <c:pt idx="4">
                  <c:v>11454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C30-B3E8-192393B8388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12.22'!$V$11:$Z$11</c:f>
              <c:numCache>
                <c:formatCode>#,##0</c:formatCode>
                <c:ptCount val="5"/>
                <c:pt idx="0">
                  <c:v>12258</c:v>
                </c:pt>
                <c:pt idx="1">
                  <c:v>12681</c:v>
                </c:pt>
                <c:pt idx="2">
                  <c:v>13041</c:v>
                </c:pt>
                <c:pt idx="3">
                  <c:v>13111</c:v>
                </c:pt>
                <c:pt idx="4">
                  <c:v>13941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C30-B3E8-192393B8388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12.22'!$V$12:$Z$12</c:f>
              <c:numCache>
                <c:formatCode>#,##0</c:formatCode>
                <c:ptCount val="5"/>
                <c:pt idx="0">
                  <c:v>2014</c:v>
                </c:pt>
                <c:pt idx="1">
                  <c:v>2110</c:v>
                </c:pt>
                <c:pt idx="2">
                  <c:v>2035</c:v>
                </c:pt>
                <c:pt idx="3">
                  <c:v>2099</c:v>
                </c:pt>
                <c:pt idx="4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C30-B3E8-192393B8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0.10407884949169353</c:v>
                </c:pt>
                <c:pt idx="1">
                  <c:v>1.0538060996776594E-2</c:v>
                </c:pt>
                <c:pt idx="2">
                  <c:v>6.564592115050831E-2</c:v>
                </c:pt>
                <c:pt idx="3">
                  <c:v>8.6164145797173325E-3</c:v>
                </c:pt>
                <c:pt idx="4">
                  <c:v>6.7939499132159686E-2</c:v>
                </c:pt>
                <c:pt idx="5">
                  <c:v>3.4031738160178529E-2</c:v>
                </c:pt>
                <c:pt idx="6">
                  <c:v>8.8395735184726015E-2</c:v>
                </c:pt>
                <c:pt idx="7">
                  <c:v>6.4096206298041164E-2</c:v>
                </c:pt>
                <c:pt idx="8">
                  <c:v>4.147036945202083E-2</c:v>
                </c:pt>
                <c:pt idx="9">
                  <c:v>4.7731217455988101E-3</c:v>
                </c:pt>
                <c:pt idx="10">
                  <c:v>3.6015373171336476E-2</c:v>
                </c:pt>
                <c:pt idx="11">
                  <c:v>1.6241011653855691E-2</c:v>
                </c:pt>
                <c:pt idx="12">
                  <c:v>4.0230597570047114E-2</c:v>
                </c:pt>
                <c:pt idx="13">
                  <c:v>5.7773369699975208E-2</c:v>
                </c:pt>
                <c:pt idx="14">
                  <c:v>4.4135878998264322E-2</c:v>
                </c:pt>
                <c:pt idx="15">
                  <c:v>6.490205802132408E-2</c:v>
                </c:pt>
                <c:pt idx="16">
                  <c:v>0.14182990329779321</c:v>
                </c:pt>
                <c:pt idx="17">
                  <c:v>1.7232829159434665E-2</c:v>
                </c:pt>
                <c:pt idx="18">
                  <c:v>3.4217703942474587E-2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A75-90A1-B9BA540671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A75-90A1-B9BA5406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14</c:v>
                </c:pt>
                <c:pt idx="1">
                  <c:v>219</c:v>
                </c:pt>
                <c:pt idx="2">
                  <c:v>437</c:v>
                </c:pt>
                <c:pt idx="3">
                  <c:v>676</c:v>
                </c:pt>
                <c:pt idx="4">
                  <c:v>969</c:v>
                </c:pt>
                <c:pt idx="5">
                  <c:v>861</c:v>
                </c:pt>
                <c:pt idx="6">
                  <c:v>711</c:v>
                </c:pt>
                <c:pt idx="7">
                  <c:v>647</c:v>
                </c:pt>
                <c:pt idx="8">
                  <c:v>706</c:v>
                </c:pt>
                <c:pt idx="9">
                  <c:v>829</c:v>
                </c:pt>
                <c:pt idx="10">
                  <c:v>783</c:v>
                </c:pt>
                <c:pt idx="11">
                  <c:v>683</c:v>
                </c:pt>
                <c:pt idx="12">
                  <c:v>384</c:v>
                </c:pt>
                <c:pt idx="13">
                  <c:v>177</c:v>
                </c:pt>
                <c:pt idx="14">
                  <c:v>71</c:v>
                </c:pt>
                <c:pt idx="15">
                  <c:v>39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C91-84A5-96D51AD3368A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23</c:v>
                </c:pt>
                <c:pt idx="1">
                  <c:v>238</c:v>
                </c:pt>
                <c:pt idx="2">
                  <c:v>508</c:v>
                </c:pt>
                <c:pt idx="3">
                  <c:v>665</c:v>
                </c:pt>
                <c:pt idx="4">
                  <c:v>873</c:v>
                </c:pt>
                <c:pt idx="5">
                  <c:v>707</c:v>
                </c:pt>
                <c:pt idx="6">
                  <c:v>694</c:v>
                </c:pt>
                <c:pt idx="7">
                  <c:v>693</c:v>
                </c:pt>
                <c:pt idx="8">
                  <c:v>785</c:v>
                </c:pt>
                <c:pt idx="9">
                  <c:v>860</c:v>
                </c:pt>
                <c:pt idx="10">
                  <c:v>801</c:v>
                </c:pt>
                <c:pt idx="11">
                  <c:v>588</c:v>
                </c:pt>
                <c:pt idx="12">
                  <c:v>270</c:v>
                </c:pt>
                <c:pt idx="13">
                  <c:v>116</c:v>
                </c:pt>
                <c:pt idx="14">
                  <c:v>43</c:v>
                </c:pt>
                <c:pt idx="15">
                  <c:v>20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C91-84A5-96D51AD33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661</c:v>
                </c:pt>
                <c:pt idx="1">
                  <c:v>541</c:v>
                </c:pt>
                <c:pt idx="2">
                  <c:v>1027</c:v>
                </c:pt>
                <c:pt idx="3">
                  <c:v>341</c:v>
                </c:pt>
                <c:pt idx="4">
                  <c:v>213</c:v>
                </c:pt>
                <c:pt idx="5">
                  <c:v>302</c:v>
                </c:pt>
                <c:pt idx="6">
                  <c:v>683</c:v>
                </c:pt>
                <c:pt idx="7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4A-9863-942B58EC4DFF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409</c:v>
                </c:pt>
                <c:pt idx="1">
                  <c:v>992</c:v>
                </c:pt>
                <c:pt idx="2">
                  <c:v>242</c:v>
                </c:pt>
                <c:pt idx="3">
                  <c:v>891</c:v>
                </c:pt>
                <c:pt idx="4">
                  <c:v>915</c:v>
                </c:pt>
                <c:pt idx="5">
                  <c:v>597</c:v>
                </c:pt>
                <c:pt idx="6">
                  <c:v>53</c:v>
                </c:pt>
                <c:pt idx="7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D-404A-9863-942B58EC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5.3697183098591547E-2</c:v>
                </c:pt>
                <c:pt idx="1">
                  <c:v>2.8372156013001082E-2</c:v>
                </c:pt>
                <c:pt idx="2">
                  <c:v>8.5319609967497295E-2</c:v>
                </c:pt>
                <c:pt idx="3">
                  <c:v>5.1462621885157095E-3</c:v>
                </c:pt>
                <c:pt idx="4">
                  <c:v>5.4442036836403036E-2</c:v>
                </c:pt>
                <c:pt idx="5">
                  <c:v>2.6950162513542795E-2</c:v>
                </c:pt>
                <c:pt idx="6">
                  <c:v>0.10617551462621885</c:v>
                </c:pt>
                <c:pt idx="7">
                  <c:v>8.9043878656554706E-2</c:v>
                </c:pt>
                <c:pt idx="8">
                  <c:v>4.4623510292524378E-2</c:v>
                </c:pt>
                <c:pt idx="9">
                  <c:v>3.9274106175514623E-3</c:v>
                </c:pt>
                <c:pt idx="10">
                  <c:v>2.430931744312026E-2</c:v>
                </c:pt>
                <c:pt idx="11">
                  <c:v>1.4693932827735645E-2</c:v>
                </c:pt>
                <c:pt idx="12">
                  <c:v>2.8439869989165763E-2</c:v>
                </c:pt>
                <c:pt idx="13">
                  <c:v>8.2001625135427955E-2</c:v>
                </c:pt>
                <c:pt idx="14">
                  <c:v>4.9498916576381363E-2</c:v>
                </c:pt>
                <c:pt idx="15">
                  <c:v>6.1755146262188518E-2</c:v>
                </c:pt>
                <c:pt idx="16">
                  <c:v>0.16677952329360779</c:v>
                </c:pt>
                <c:pt idx="17">
                  <c:v>1.1375947995666305E-2</c:v>
                </c:pt>
                <c:pt idx="18">
                  <c:v>3.8800108342361861E-2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300-8376-49C866769D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A-4300-8376-49C86676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12.22'!$V$8:$Z$8</c:f>
              <c:numCache>
                <c:formatCode>#,##0</c:formatCode>
                <c:ptCount val="5"/>
                <c:pt idx="0">
                  <c:v>37674</c:v>
                </c:pt>
                <c:pt idx="1">
                  <c:v>38415</c:v>
                </c:pt>
                <c:pt idx="2">
                  <c:v>40601.760000000002</c:v>
                </c:pt>
                <c:pt idx="3">
                  <c:v>41466.39</c:v>
                </c:pt>
                <c:pt idx="4">
                  <c:v>43775.66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31C-8AF7-2EB2ABE40C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31C-8AF7-2EB2ABE4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1">
                  <c:v>9725</c:v>
                </c:pt>
                <c:pt idx="2">
                  <c:v>10341</c:v>
                </c:pt>
                <c:pt idx="3">
                  <c:v>10576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0F4-BA3E-49F6C3328129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1">
                  <c:v>6783</c:v>
                </c:pt>
                <c:pt idx="2">
                  <c:v>7229</c:v>
                </c:pt>
                <c:pt idx="3">
                  <c:v>7279</c:v>
                </c:pt>
                <c:pt idx="4">
                  <c:v>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0F4-BA3E-49F6C3328129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1">
                  <c:v>8496</c:v>
                </c:pt>
                <c:pt idx="2">
                  <c:v>9095</c:v>
                </c:pt>
                <c:pt idx="3">
                  <c:v>9339</c:v>
                </c:pt>
                <c:pt idx="4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0F4-BA3E-49F6C3328129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1">
                  <c:v>1221</c:v>
                </c:pt>
                <c:pt idx="2">
                  <c:v>1243</c:v>
                </c:pt>
                <c:pt idx="3">
                  <c:v>1230</c:v>
                </c:pt>
                <c:pt idx="4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0F4-BA3E-49F6C3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0.15213596692696371</c:v>
                </c:pt>
                <c:pt idx="1">
                  <c:v>6.6146072576940742E-3</c:v>
                </c:pt>
                <c:pt idx="2">
                  <c:v>7.2209462563160312E-2</c:v>
                </c:pt>
                <c:pt idx="3">
                  <c:v>8.3601286173633441E-3</c:v>
                </c:pt>
                <c:pt idx="4">
                  <c:v>6.7707854846118506E-2</c:v>
                </c:pt>
                <c:pt idx="5">
                  <c:v>4.1065686724850711E-2</c:v>
                </c:pt>
                <c:pt idx="6">
                  <c:v>8.7092328892971985E-2</c:v>
                </c:pt>
                <c:pt idx="7">
                  <c:v>6.3389986219568206E-2</c:v>
                </c:pt>
                <c:pt idx="8">
                  <c:v>3.6839687643546164E-2</c:v>
                </c:pt>
                <c:pt idx="9">
                  <c:v>2.3886081763895271E-3</c:v>
                </c:pt>
                <c:pt idx="10">
                  <c:v>3.0408819476343593E-2</c:v>
                </c:pt>
                <c:pt idx="11">
                  <c:v>1.7363344051446947E-2</c:v>
                </c:pt>
                <c:pt idx="12">
                  <c:v>3.3899862195682133E-2</c:v>
                </c:pt>
                <c:pt idx="13">
                  <c:v>5.4754248966467613E-2</c:v>
                </c:pt>
                <c:pt idx="14">
                  <c:v>3.9687643546164449E-2</c:v>
                </c:pt>
                <c:pt idx="15">
                  <c:v>5.4570509875976114E-2</c:v>
                </c:pt>
                <c:pt idx="16">
                  <c:v>0.12209462563160313</c:v>
                </c:pt>
                <c:pt idx="17">
                  <c:v>1.3780431786862656E-2</c:v>
                </c:pt>
                <c:pt idx="18">
                  <c:v>3.6104731281580156E-2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B-4A10-A517-ED8E5AA430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B-4A10-A517-ED8E5AA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5</c:v>
                </c:pt>
                <c:pt idx="1">
                  <c:v>125</c:v>
                </c:pt>
                <c:pt idx="2">
                  <c:v>295</c:v>
                </c:pt>
                <c:pt idx="3">
                  <c:v>469</c:v>
                </c:pt>
                <c:pt idx="4">
                  <c:v>625</c:v>
                </c:pt>
                <c:pt idx="5">
                  <c:v>544</c:v>
                </c:pt>
                <c:pt idx="6">
                  <c:v>441</c:v>
                </c:pt>
                <c:pt idx="7">
                  <c:v>424</c:v>
                </c:pt>
                <c:pt idx="8">
                  <c:v>506</c:v>
                </c:pt>
                <c:pt idx="9">
                  <c:v>514</c:v>
                </c:pt>
                <c:pt idx="10">
                  <c:v>533</c:v>
                </c:pt>
                <c:pt idx="11">
                  <c:v>457</c:v>
                </c:pt>
                <c:pt idx="12">
                  <c:v>275</c:v>
                </c:pt>
                <c:pt idx="13">
                  <c:v>107</c:v>
                </c:pt>
                <c:pt idx="14">
                  <c:v>44</c:v>
                </c:pt>
                <c:pt idx="15">
                  <c:v>18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0A8-B7E9-32CED94FD89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14</c:v>
                </c:pt>
                <c:pt idx="1">
                  <c:v>109</c:v>
                </c:pt>
                <c:pt idx="2">
                  <c:v>304</c:v>
                </c:pt>
                <c:pt idx="3">
                  <c:v>459</c:v>
                </c:pt>
                <c:pt idx="4">
                  <c:v>532</c:v>
                </c:pt>
                <c:pt idx="5">
                  <c:v>430</c:v>
                </c:pt>
                <c:pt idx="6">
                  <c:v>423</c:v>
                </c:pt>
                <c:pt idx="7">
                  <c:v>376</c:v>
                </c:pt>
                <c:pt idx="8">
                  <c:v>517</c:v>
                </c:pt>
                <c:pt idx="9">
                  <c:v>522</c:v>
                </c:pt>
                <c:pt idx="10">
                  <c:v>475</c:v>
                </c:pt>
                <c:pt idx="11">
                  <c:v>407</c:v>
                </c:pt>
                <c:pt idx="12">
                  <c:v>156</c:v>
                </c:pt>
                <c:pt idx="13">
                  <c:v>85</c:v>
                </c:pt>
                <c:pt idx="14">
                  <c:v>19</c:v>
                </c:pt>
                <c:pt idx="15">
                  <c:v>20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5-40A8-B7E9-32CED94F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459</c:v>
                </c:pt>
                <c:pt idx="1">
                  <c:v>253</c:v>
                </c:pt>
                <c:pt idx="2">
                  <c:v>715</c:v>
                </c:pt>
                <c:pt idx="3">
                  <c:v>135</c:v>
                </c:pt>
                <c:pt idx="4">
                  <c:v>105</c:v>
                </c:pt>
                <c:pt idx="5">
                  <c:v>171</c:v>
                </c:pt>
                <c:pt idx="6">
                  <c:v>523</c:v>
                </c:pt>
                <c:pt idx="7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48-BFD2-BE7EBBBD7EE2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243</c:v>
                </c:pt>
                <c:pt idx="1">
                  <c:v>515</c:v>
                </c:pt>
                <c:pt idx="2">
                  <c:v>170</c:v>
                </c:pt>
                <c:pt idx="3">
                  <c:v>568</c:v>
                </c:pt>
                <c:pt idx="4">
                  <c:v>549</c:v>
                </c:pt>
                <c:pt idx="5">
                  <c:v>420</c:v>
                </c:pt>
                <c:pt idx="6">
                  <c:v>43</c:v>
                </c:pt>
                <c:pt idx="7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48-BFD2-BE7EBBBD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1">
                  <c:v>35024</c:v>
                </c:pt>
                <c:pt idx="2">
                  <c:v>35618</c:v>
                </c:pt>
                <c:pt idx="3">
                  <c:v>38741.300000000003</c:v>
                </c:pt>
                <c:pt idx="4">
                  <c:v>38932.339999999997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E64-B293-703CF4CD0B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E64-B293-703CF4C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12.23'!$V$4:$Z$4</c:f>
              <c:numCache>
                <c:formatCode>#,##0</c:formatCode>
                <c:ptCount val="5"/>
                <c:pt idx="0">
                  <c:v>9725</c:v>
                </c:pt>
                <c:pt idx="1">
                  <c:v>10341</c:v>
                </c:pt>
                <c:pt idx="2">
                  <c:v>10576</c:v>
                </c:pt>
                <c:pt idx="3">
                  <c:v>10272</c:v>
                </c:pt>
                <c:pt idx="4">
                  <c:v>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102-B964-4BF3FC6A0900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12.23'!$V$7:$Z$7</c:f>
              <c:numCache>
                <c:formatCode>#,##0</c:formatCode>
                <c:ptCount val="5"/>
                <c:pt idx="0">
                  <c:v>6783</c:v>
                </c:pt>
                <c:pt idx="1">
                  <c:v>7229</c:v>
                </c:pt>
                <c:pt idx="2">
                  <c:v>7279</c:v>
                </c:pt>
                <c:pt idx="3">
                  <c:v>7339</c:v>
                </c:pt>
                <c:pt idx="4">
                  <c:v>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102-B964-4BF3FC6A0900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12.23'!$V$11:$Z$11</c:f>
              <c:numCache>
                <c:formatCode>#,##0</c:formatCode>
                <c:ptCount val="5"/>
                <c:pt idx="0">
                  <c:v>8496</c:v>
                </c:pt>
                <c:pt idx="1">
                  <c:v>9095</c:v>
                </c:pt>
                <c:pt idx="2">
                  <c:v>9339</c:v>
                </c:pt>
                <c:pt idx="3">
                  <c:v>9024</c:v>
                </c:pt>
                <c:pt idx="4">
                  <c:v>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2-4102-B964-4BF3FC6A0900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12.23'!$V$12:$Z$12</c:f>
              <c:numCache>
                <c:formatCode>#,##0</c:formatCode>
                <c:ptCount val="5"/>
                <c:pt idx="0">
                  <c:v>1221</c:v>
                </c:pt>
                <c:pt idx="1">
                  <c:v>1243</c:v>
                </c:pt>
                <c:pt idx="2">
                  <c:v>1230</c:v>
                </c:pt>
                <c:pt idx="3">
                  <c:v>1252</c:v>
                </c:pt>
                <c:pt idx="4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2-4102-B964-4BF3FC6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0.15213596692696371</c:v>
                </c:pt>
                <c:pt idx="1">
                  <c:v>6.6146072576940742E-3</c:v>
                </c:pt>
                <c:pt idx="2">
                  <c:v>7.2209462563160312E-2</c:v>
                </c:pt>
                <c:pt idx="3">
                  <c:v>8.3601286173633441E-3</c:v>
                </c:pt>
                <c:pt idx="4">
                  <c:v>6.7707854846118506E-2</c:v>
                </c:pt>
                <c:pt idx="5">
                  <c:v>4.1065686724850711E-2</c:v>
                </c:pt>
                <c:pt idx="6">
                  <c:v>8.7092328892971985E-2</c:v>
                </c:pt>
                <c:pt idx="7">
                  <c:v>6.3389986219568206E-2</c:v>
                </c:pt>
                <c:pt idx="8">
                  <c:v>3.6839687643546164E-2</c:v>
                </c:pt>
                <c:pt idx="9">
                  <c:v>2.3886081763895271E-3</c:v>
                </c:pt>
                <c:pt idx="10">
                  <c:v>3.0408819476343593E-2</c:v>
                </c:pt>
                <c:pt idx="11">
                  <c:v>1.7363344051446947E-2</c:v>
                </c:pt>
                <c:pt idx="12">
                  <c:v>3.3899862195682133E-2</c:v>
                </c:pt>
                <c:pt idx="13">
                  <c:v>5.4754248966467613E-2</c:v>
                </c:pt>
                <c:pt idx="14">
                  <c:v>3.9687643546164449E-2</c:v>
                </c:pt>
                <c:pt idx="15">
                  <c:v>5.4570509875976114E-2</c:v>
                </c:pt>
                <c:pt idx="16">
                  <c:v>0.12209462563160313</c:v>
                </c:pt>
                <c:pt idx="17">
                  <c:v>1.3780431786862656E-2</c:v>
                </c:pt>
                <c:pt idx="18">
                  <c:v>3.6104731281580156E-2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8-4C01-8338-C625DA7DF7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8-4C01-8338-C625DA7D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9</c:v>
                </c:pt>
                <c:pt idx="1">
                  <c:v>129</c:v>
                </c:pt>
                <c:pt idx="2">
                  <c:v>318</c:v>
                </c:pt>
                <c:pt idx="3">
                  <c:v>489</c:v>
                </c:pt>
                <c:pt idx="4">
                  <c:v>711</c:v>
                </c:pt>
                <c:pt idx="5">
                  <c:v>618</c:v>
                </c:pt>
                <c:pt idx="6">
                  <c:v>506</c:v>
                </c:pt>
                <c:pt idx="7">
                  <c:v>422</c:v>
                </c:pt>
                <c:pt idx="8">
                  <c:v>471</c:v>
                </c:pt>
                <c:pt idx="9">
                  <c:v>514</c:v>
                </c:pt>
                <c:pt idx="10">
                  <c:v>518</c:v>
                </c:pt>
                <c:pt idx="11">
                  <c:v>470</c:v>
                </c:pt>
                <c:pt idx="12">
                  <c:v>270</c:v>
                </c:pt>
                <c:pt idx="13">
                  <c:v>142</c:v>
                </c:pt>
                <c:pt idx="14">
                  <c:v>57</c:v>
                </c:pt>
                <c:pt idx="15">
                  <c:v>18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B-49E2-8A58-3D40FC7DFAB8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18</c:v>
                </c:pt>
                <c:pt idx="1">
                  <c:v>167</c:v>
                </c:pt>
                <c:pt idx="2">
                  <c:v>325</c:v>
                </c:pt>
                <c:pt idx="3">
                  <c:v>446</c:v>
                </c:pt>
                <c:pt idx="4">
                  <c:v>587</c:v>
                </c:pt>
                <c:pt idx="5">
                  <c:v>484</c:v>
                </c:pt>
                <c:pt idx="6">
                  <c:v>444</c:v>
                </c:pt>
                <c:pt idx="7">
                  <c:v>406</c:v>
                </c:pt>
                <c:pt idx="8">
                  <c:v>556</c:v>
                </c:pt>
                <c:pt idx="9">
                  <c:v>541</c:v>
                </c:pt>
                <c:pt idx="10">
                  <c:v>484</c:v>
                </c:pt>
                <c:pt idx="11">
                  <c:v>427</c:v>
                </c:pt>
                <c:pt idx="12">
                  <c:v>178</c:v>
                </c:pt>
                <c:pt idx="13">
                  <c:v>83</c:v>
                </c:pt>
                <c:pt idx="14">
                  <c:v>25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B-49E2-8A58-3D40FC7D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474</c:v>
                </c:pt>
                <c:pt idx="1">
                  <c:v>263</c:v>
                </c:pt>
                <c:pt idx="2">
                  <c:v>755</c:v>
                </c:pt>
                <c:pt idx="3">
                  <c:v>153</c:v>
                </c:pt>
                <c:pt idx="4">
                  <c:v>113</c:v>
                </c:pt>
                <c:pt idx="5">
                  <c:v>170</c:v>
                </c:pt>
                <c:pt idx="6">
                  <c:v>544</c:v>
                </c:pt>
                <c:pt idx="7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479-B297-7D9500D94C7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265</c:v>
                </c:pt>
                <c:pt idx="1">
                  <c:v>557</c:v>
                </c:pt>
                <c:pt idx="2">
                  <c:v>167</c:v>
                </c:pt>
                <c:pt idx="3">
                  <c:v>597</c:v>
                </c:pt>
                <c:pt idx="4">
                  <c:v>569</c:v>
                </c:pt>
                <c:pt idx="5">
                  <c:v>425</c:v>
                </c:pt>
                <c:pt idx="6">
                  <c:v>44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B-4479-B297-7D9500D9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11</c:v>
                </c:pt>
                <c:pt idx="1">
                  <c:v>164</c:v>
                </c:pt>
                <c:pt idx="2">
                  <c:v>420</c:v>
                </c:pt>
                <c:pt idx="3">
                  <c:v>683</c:v>
                </c:pt>
                <c:pt idx="4">
                  <c:v>877</c:v>
                </c:pt>
                <c:pt idx="5">
                  <c:v>748</c:v>
                </c:pt>
                <c:pt idx="6">
                  <c:v>623</c:v>
                </c:pt>
                <c:pt idx="7">
                  <c:v>627</c:v>
                </c:pt>
                <c:pt idx="8">
                  <c:v>644</c:v>
                </c:pt>
                <c:pt idx="9">
                  <c:v>719</c:v>
                </c:pt>
                <c:pt idx="10">
                  <c:v>631</c:v>
                </c:pt>
                <c:pt idx="11">
                  <c:v>507</c:v>
                </c:pt>
                <c:pt idx="12">
                  <c:v>233</c:v>
                </c:pt>
                <c:pt idx="13">
                  <c:v>91</c:v>
                </c:pt>
                <c:pt idx="14">
                  <c:v>40</c:v>
                </c:pt>
                <c:pt idx="15">
                  <c:v>13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B34-868E-8E2501F70C4D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18</c:v>
                </c:pt>
                <c:pt idx="1">
                  <c:v>216</c:v>
                </c:pt>
                <c:pt idx="2">
                  <c:v>451</c:v>
                </c:pt>
                <c:pt idx="3">
                  <c:v>635</c:v>
                </c:pt>
                <c:pt idx="4">
                  <c:v>764</c:v>
                </c:pt>
                <c:pt idx="5">
                  <c:v>597</c:v>
                </c:pt>
                <c:pt idx="6">
                  <c:v>574</c:v>
                </c:pt>
                <c:pt idx="7">
                  <c:v>531</c:v>
                </c:pt>
                <c:pt idx="8">
                  <c:v>721</c:v>
                </c:pt>
                <c:pt idx="9">
                  <c:v>679</c:v>
                </c:pt>
                <c:pt idx="10">
                  <c:v>618</c:v>
                </c:pt>
                <c:pt idx="11">
                  <c:v>451</c:v>
                </c:pt>
                <c:pt idx="12">
                  <c:v>164</c:v>
                </c:pt>
                <c:pt idx="13">
                  <c:v>60</c:v>
                </c:pt>
                <c:pt idx="14">
                  <c:v>28</c:v>
                </c:pt>
                <c:pt idx="15">
                  <c:v>15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B34-868E-8E2501F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12.23'!$V$8:$Z$8</c:f>
              <c:numCache>
                <c:formatCode>#,##0</c:formatCode>
                <c:ptCount val="5"/>
                <c:pt idx="0">
                  <c:v>35024</c:v>
                </c:pt>
                <c:pt idx="1">
                  <c:v>35618</c:v>
                </c:pt>
                <c:pt idx="2">
                  <c:v>38741.300000000003</c:v>
                </c:pt>
                <c:pt idx="3">
                  <c:v>38932.339999999997</c:v>
                </c:pt>
                <c:pt idx="4">
                  <c:v>41334.480000000003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87-ABF7-03E968DEBA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87-ABF7-03E968DE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1">
                  <c:v>10664</c:v>
                </c:pt>
                <c:pt idx="2">
                  <c:v>11219</c:v>
                </c:pt>
                <c:pt idx="3">
                  <c:v>11775</c:v>
                </c:pt>
                <c:pt idx="4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6B9-B57C-25F35BA78FF2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1">
                  <c:v>7764</c:v>
                </c:pt>
                <c:pt idx="2">
                  <c:v>8206</c:v>
                </c:pt>
                <c:pt idx="3">
                  <c:v>8530</c:v>
                </c:pt>
                <c:pt idx="4">
                  <c:v>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6B9-B57C-25F35BA78FF2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1">
                  <c:v>9290</c:v>
                </c:pt>
                <c:pt idx="2">
                  <c:v>9781</c:v>
                </c:pt>
                <c:pt idx="3">
                  <c:v>10365</c:v>
                </c:pt>
                <c:pt idx="4">
                  <c:v>10569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9-46B9-B57C-25F35BA78FF2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1">
                  <c:v>1374</c:v>
                </c:pt>
                <c:pt idx="2">
                  <c:v>1435</c:v>
                </c:pt>
                <c:pt idx="3">
                  <c:v>1407</c:v>
                </c:pt>
                <c:pt idx="4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9-46B9-B57C-25F35BA7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4.5322669175880188E-2</c:v>
                </c:pt>
                <c:pt idx="1">
                  <c:v>2.1955618285893516E-3</c:v>
                </c:pt>
                <c:pt idx="2">
                  <c:v>6.0534776131106409E-2</c:v>
                </c:pt>
                <c:pt idx="3">
                  <c:v>1.4035913118481926E-2</c:v>
                </c:pt>
                <c:pt idx="4">
                  <c:v>0.1075041166784286</c:v>
                </c:pt>
                <c:pt idx="5">
                  <c:v>2.3210225045087431E-2</c:v>
                </c:pt>
                <c:pt idx="6">
                  <c:v>9.6839959225280325E-2</c:v>
                </c:pt>
                <c:pt idx="7">
                  <c:v>6.9709088057711907E-2</c:v>
                </c:pt>
                <c:pt idx="8">
                  <c:v>3.9833764604406803E-2</c:v>
                </c:pt>
                <c:pt idx="9">
                  <c:v>6.5866854857680544E-3</c:v>
                </c:pt>
                <c:pt idx="10">
                  <c:v>3.5050576334980002E-2</c:v>
                </c:pt>
                <c:pt idx="11">
                  <c:v>1.9054340155257588E-2</c:v>
                </c:pt>
                <c:pt idx="12">
                  <c:v>4.1950913510546535E-2</c:v>
                </c:pt>
                <c:pt idx="13">
                  <c:v>5.9750646906610208E-2</c:v>
                </c:pt>
                <c:pt idx="14">
                  <c:v>7.3943385869991371E-2</c:v>
                </c:pt>
                <c:pt idx="15">
                  <c:v>7.6295773543479967E-2</c:v>
                </c:pt>
                <c:pt idx="16">
                  <c:v>0.12812671528267858</c:v>
                </c:pt>
                <c:pt idx="17">
                  <c:v>2.2582921665490474E-2</c:v>
                </c:pt>
                <c:pt idx="18">
                  <c:v>4.367599780443817E-2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F91-B33B-D84A40D74A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F91-B33B-D84A40D7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0</c:v>
                </c:pt>
                <c:pt idx="1">
                  <c:v>133</c:v>
                </c:pt>
                <c:pt idx="2">
                  <c:v>313</c:v>
                </c:pt>
                <c:pt idx="3">
                  <c:v>439</c:v>
                </c:pt>
                <c:pt idx="4">
                  <c:v>646</c:v>
                </c:pt>
                <c:pt idx="5">
                  <c:v>752</c:v>
                </c:pt>
                <c:pt idx="6">
                  <c:v>630</c:v>
                </c:pt>
                <c:pt idx="7">
                  <c:v>588</c:v>
                </c:pt>
                <c:pt idx="8">
                  <c:v>553</c:v>
                </c:pt>
                <c:pt idx="9">
                  <c:v>493</c:v>
                </c:pt>
                <c:pt idx="10">
                  <c:v>614</c:v>
                </c:pt>
                <c:pt idx="11">
                  <c:v>482</c:v>
                </c:pt>
                <c:pt idx="12">
                  <c:v>215</c:v>
                </c:pt>
                <c:pt idx="13">
                  <c:v>100</c:v>
                </c:pt>
                <c:pt idx="14">
                  <c:v>21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4CE-8084-6CD4C876855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5</c:v>
                </c:pt>
                <c:pt idx="1">
                  <c:v>137</c:v>
                </c:pt>
                <c:pt idx="2">
                  <c:v>351</c:v>
                </c:pt>
                <c:pt idx="3">
                  <c:v>473</c:v>
                </c:pt>
                <c:pt idx="4">
                  <c:v>658</c:v>
                </c:pt>
                <c:pt idx="5">
                  <c:v>682</c:v>
                </c:pt>
                <c:pt idx="6">
                  <c:v>597</c:v>
                </c:pt>
                <c:pt idx="7">
                  <c:v>578</c:v>
                </c:pt>
                <c:pt idx="8">
                  <c:v>573</c:v>
                </c:pt>
                <c:pt idx="9">
                  <c:v>557</c:v>
                </c:pt>
                <c:pt idx="10">
                  <c:v>612</c:v>
                </c:pt>
                <c:pt idx="11">
                  <c:v>490</c:v>
                </c:pt>
                <c:pt idx="12">
                  <c:v>170</c:v>
                </c:pt>
                <c:pt idx="13">
                  <c:v>63</c:v>
                </c:pt>
                <c:pt idx="14">
                  <c:v>14</c:v>
                </c:pt>
                <c:pt idx="15">
                  <c:v>5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44CE-8084-6CD4C876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516</c:v>
                </c:pt>
                <c:pt idx="1">
                  <c:v>402</c:v>
                </c:pt>
                <c:pt idx="2">
                  <c:v>1043</c:v>
                </c:pt>
                <c:pt idx="3">
                  <c:v>278</c:v>
                </c:pt>
                <c:pt idx="4">
                  <c:v>212</c:v>
                </c:pt>
                <c:pt idx="5">
                  <c:v>230</c:v>
                </c:pt>
                <c:pt idx="6">
                  <c:v>398</c:v>
                </c:pt>
                <c:pt idx="7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1-419A-B998-06FAB0D21226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385</c:v>
                </c:pt>
                <c:pt idx="1">
                  <c:v>707</c:v>
                </c:pt>
                <c:pt idx="2">
                  <c:v>176</c:v>
                </c:pt>
                <c:pt idx="3">
                  <c:v>847</c:v>
                </c:pt>
                <c:pt idx="4">
                  <c:v>833</c:v>
                </c:pt>
                <c:pt idx="5">
                  <c:v>488</c:v>
                </c:pt>
                <c:pt idx="6">
                  <c:v>38</c:v>
                </c:pt>
                <c:pt idx="7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1-419A-B998-06FAB0D2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1">
                  <c:v>41262</c:v>
                </c:pt>
                <c:pt idx="2">
                  <c:v>41921.64</c:v>
                </c:pt>
                <c:pt idx="3">
                  <c:v>43972.19</c:v>
                </c:pt>
                <c:pt idx="4">
                  <c:v>44672.61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AD6-95B8-7F4E510702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AD6-95B8-7F4E5107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12.24'!$V$4:$Z$4</c:f>
              <c:numCache>
                <c:formatCode>#,##0</c:formatCode>
                <c:ptCount val="5"/>
                <c:pt idx="0">
                  <c:v>10664</c:v>
                </c:pt>
                <c:pt idx="1">
                  <c:v>11219</c:v>
                </c:pt>
                <c:pt idx="2">
                  <c:v>11775</c:v>
                </c:pt>
                <c:pt idx="3">
                  <c:v>12000</c:v>
                </c:pt>
                <c:pt idx="4">
                  <c:v>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2DF-B20A-587B5566606C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12.24'!$V$7:$Z$7</c:f>
              <c:numCache>
                <c:formatCode>#,##0</c:formatCode>
                <c:ptCount val="5"/>
                <c:pt idx="0">
                  <c:v>7764</c:v>
                </c:pt>
                <c:pt idx="1">
                  <c:v>8206</c:v>
                </c:pt>
                <c:pt idx="2">
                  <c:v>8530</c:v>
                </c:pt>
                <c:pt idx="3">
                  <c:v>8918</c:v>
                </c:pt>
                <c:pt idx="4">
                  <c:v>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2DF-B20A-587B5566606C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12.24'!$V$11:$Z$11</c:f>
              <c:numCache>
                <c:formatCode>#,##0</c:formatCode>
                <c:ptCount val="5"/>
                <c:pt idx="0">
                  <c:v>9290</c:v>
                </c:pt>
                <c:pt idx="1">
                  <c:v>9781</c:v>
                </c:pt>
                <c:pt idx="2">
                  <c:v>10365</c:v>
                </c:pt>
                <c:pt idx="3">
                  <c:v>10569</c:v>
                </c:pt>
                <c:pt idx="4">
                  <c:v>11267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D-42DF-B20A-587B5566606C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12.24'!$V$12:$Z$12</c:f>
              <c:numCache>
                <c:formatCode>#,##0</c:formatCode>
                <c:ptCount val="5"/>
                <c:pt idx="0">
                  <c:v>1374</c:v>
                </c:pt>
                <c:pt idx="1">
                  <c:v>1435</c:v>
                </c:pt>
                <c:pt idx="2">
                  <c:v>1407</c:v>
                </c:pt>
                <c:pt idx="3">
                  <c:v>1434</c:v>
                </c:pt>
                <c:pt idx="4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D-42DF-B20A-587B5566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4.5322669175880188E-2</c:v>
                </c:pt>
                <c:pt idx="1">
                  <c:v>2.1955618285893516E-3</c:v>
                </c:pt>
                <c:pt idx="2">
                  <c:v>6.0534776131106409E-2</c:v>
                </c:pt>
                <c:pt idx="3">
                  <c:v>1.4035913118481926E-2</c:v>
                </c:pt>
                <c:pt idx="4">
                  <c:v>0.1075041166784286</c:v>
                </c:pt>
                <c:pt idx="5">
                  <c:v>2.3210225045087431E-2</c:v>
                </c:pt>
                <c:pt idx="6">
                  <c:v>9.6839959225280325E-2</c:v>
                </c:pt>
                <c:pt idx="7">
                  <c:v>6.9709088057711907E-2</c:v>
                </c:pt>
                <c:pt idx="8">
                  <c:v>3.9833764604406803E-2</c:v>
                </c:pt>
                <c:pt idx="9">
                  <c:v>6.5866854857680544E-3</c:v>
                </c:pt>
                <c:pt idx="10">
                  <c:v>3.5050576334980002E-2</c:v>
                </c:pt>
                <c:pt idx="11">
                  <c:v>1.9054340155257588E-2</c:v>
                </c:pt>
                <c:pt idx="12">
                  <c:v>4.1950913510546535E-2</c:v>
                </c:pt>
                <c:pt idx="13">
                  <c:v>5.9750646906610208E-2</c:v>
                </c:pt>
                <c:pt idx="14">
                  <c:v>7.3943385869991371E-2</c:v>
                </c:pt>
                <c:pt idx="15">
                  <c:v>7.6295773543479967E-2</c:v>
                </c:pt>
                <c:pt idx="16">
                  <c:v>0.12812671528267858</c:v>
                </c:pt>
                <c:pt idx="17">
                  <c:v>2.2582921665490474E-2</c:v>
                </c:pt>
                <c:pt idx="18">
                  <c:v>4.367599780443817E-2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1-4CE9-B6C2-C8B4665C157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1-4CE9-B6C2-C8B4665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5</c:v>
                </c:pt>
                <c:pt idx="1">
                  <c:v>154</c:v>
                </c:pt>
                <c:pt idx="2">
                  <c:v>327</c:v>
                </c:pt>
                <c:pt idx="3">
                  <c:v>485</c:v>
                </c:pt>
                <c:pt idx="4">
                  <c:v>757</c:v>
                </c:pt>
                <c:pt idx="5">
                  <c:v>829</c:v>
                </c:pt>
                <c:pt idx="6">
                  <c:v>697</c:v>
                </c:pt>
                <c:pt idx="7">
                  <c:v>557</c:v>
                </c:pt>
                <c:pt idx="8">
                  <c:v>586</c:v>
                </c:pt>
                <c:pt idx="9">
                  <c:v>538</c:v>
                </c:pt>
                <c:pt idx="10">
                  <c:v>609</c:v>
                </c:pt>
                <c:pt idx="11">
                  <c:v>518</c:v>
                </c:pt>
                <c:pt idx="12">
                  <c:v>239</c:v>
                </c:pt>
                <c:pt idx="13">
                  <c:v>105</c:v>
                </c:pt>
                <c:pt idx="14">
                  <c:v>31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94-9611-7F96DB6EC555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9</c:v>
                </c:pt>
                <c:pt idx="1">
                  <c:v>171</c:v>
                </c:pt>
                <c:pt idx="2">
                  <c:v>372</c:v>
                </c:pt>
                <c:pt idx="3">
                  <c:v>533</c:v>
                </c:pt>
                <c:pt idx="4">
                  <c:v>712</c:v>
                </c:pt>
                <c:pt idx="5">
                  <c:v>738</c:v>
                </c:pt>
                <c:pt idx="6">
                  <c:v>637</c:v>
                </c:pt>
                <c:pt idx="7">
                  <c:v>597</c:v>
                </c:pt>
                <c:pt idx="8">
                  <c:v>500</c:v>
                </c:pt>
                <c:pt idx="9">
                  <c:v>590</c:v>
                </c:pt>
                <c:pt idx="10">
                  <c:v>612</c:v>
                </c:pt>
                <c:pt idx="11">
                  <c:v>511</c:v>
                </c:pt>
                <c:pt idx="12">
                  <c:v>200</c:v>
                </c:pt>
                <c:pt idx="13">
                  <c:v>75</c:v>
                </c:pt>
                <c:pt idx="14">
                  <c:v>18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0-4294-9611-7F96DB6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543</c:v>
                </c:pt>
                <c:pt idx="1">
                  <c:v>419</c:v>
                </c:pt>
                <c:pt idx="2">
                  <c:v>1067</c:v>
                </c:pt>
                <c:pt idx="3">
                  <c:v>320</c:v>
                </c:pt>
                <c:pt idx="4">
                  <c:v>224</c:v>
                </c:pt>
                <c:pt idx="5">
                  <c:v>228</c:v>
                </c:pt>
                <c:pt idx="6">
                  <c:v>429</c:v>
                </c:pt>
                <c:pt idx="7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8-4CD3-A652-56D5EF93A15B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375</c:v>
                </c:pt>
                <c:pt idx="1">
                  <c:v>727</c:v>
                </c:pt>
                <c:pt idx="2">
                  <c:v>191</c:v>
                </c:pt>
                <c:pt idx="3">
                  <c:v>825</c:v>
                </c:pt>
                <c:pt idx="4">
                  <c:v>878</c:v>
                </c:pt>
                <c:pt idx="5">
                  <c:v>502</c:v>
                </c:pt>
                <c:pt idx="6">
                  <c:v>38</c:v>
                </c:pt>
                <c:pt idx="7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8-4CD3-A652-56D5EF93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431</c:v>
                </c:pt>
                <c:pt idx="1">
                  <c:v>540</c:v>
                </c:pt>
                <c:pt idx="2">
                  <c:v>1138</c:v>
                </c:pt>
                <c:pt idx="3">
                  <c:v>321</c:v>
                </c:pt>
                <c:pt idx="4">
                  <c:v>221</c:v>
                </c:pt>
                <c:pt idx="5">
                  <c:v>283</c:v>
                </c:pt>
                <c:pt idx="6">
                  <c:v>697</c:v>
                </c:pt>
                <c:pt idx="7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1A7-8655-2F57B4E447C7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311</c:v>
                </c:pt>
                <c:pt idx="1">
                  <c:v>778</c:v>
                </c:pt>
                <c:pt idx="2">
                  <c:v>190</c:v>
                </c:pt>
                <c:pt idx="3">
                  <c:v>936</c:v>
                </c:pt>
                <c:pt idx="4">
                  <c:v>801</c:v>
                </c:pt>
                <c:pt idx="5">
                  <c:v>692</c:v>
                </c:pt>
                <c:pt idx="6">
                  <c:v>54</c:v>
                </c:pt>
                <c:pt idx="7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1A7-8655-2F57B4E4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12.24'!$V$8:$Z$8</c:f>
              <c:numCache>
                <c:formatCode>#,##0</c:formatCode>
                <c:ptCount val="5"/>
                <c:pt idx="0">
                  <c:v>41262</c:v>
                </c:pt>
                <c:pt idx="1">
                  <c:v>41921.64</c:v>
                </c:pt>
                <c:pt idx="2">
                  <c:v>43972.19</c:v>
                </c:pt>
                <c:pt idx="3">
                  <c:v>44672.61</c:v>
                </c:pt>
                <c:pt idx="4">
                  <c:v>45323.63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433-BFD0-57E6D513DA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433-BFD0-57E6D513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1">
                  <c:v>4597</c:v>
                </c:pt>
                <c:pt idx="2">
                  <c:v>4936</c:v>
                </c:pt>
                <c:pt idx="3">
                  <c:v>4979</c:v>
                </c:pt>
                <c:pt idx="4">
                  <c:v>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630-9B5E-661868DAAC74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1">
                  <c:v>3123</c:v>
                </c:pt>
                <c:pt idx="2">
                  <c:v>3279</c:v>
                </c:pt>
                <c:pt idx="3">
                  <c:v>3379</c:v>
                </c:pt>
                <c:pt idx="4">
                  <c:v>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630-9B5E-661868DAAC74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1">
                  <c:v>3870</c:v>
                </c:pt>
                <c:pt idx="2">
                  <c:v>4157</c:v>
                </c:pt>
                <c:pt idx="3">
                  <c:v>4252</c:v>
                </c:pt>
                <c:pt idx="4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3-4630-9B5E-661868DAAC74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1">
                  <c:v>732</c:v>
                </c:pt>
                <c:pt idx="2">
                  <c:v>787</c:v>
                </c:pt>
                <c:pt idx="3">
                  <c:v>729</c:v>
                </c:pt>
                <c:pt idx="4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3-4630-9B5E-661868DA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0.16561220692221809</c:v>
                </c:pt>
                <c:pt idx="1">
                  <c:v>4.6520282843319685E-3</c:v>
                </c:pt>
                <c:pt idx="2">
                  <c:v>6.6617045031633793E-2</c:v>
                </c:pt>
                <c:pt idx="3">
                  <c:v>1.1164867882396725E-2</c:v>
                </c:pt>
                <c:pt idx="4">
                  <c:v>8.4480833643468548E-2</c:v>
                </c:pt>
                <c:pt idx="5">
                  <c:v>4.3915147004093782E-2</c:v>
                </c:pt>
                <c:pt idx="6">
                  <c:v>7.0152586527726088E-2</c:v>
                </c:pt>
                <c:pt idx="7">
                  <c:v>4.2240416821734274E-2</c:v>
                </c:pt>
                <c:pt idx="8">
                  <c:v>3.4797171566803127E-2</c:v>
                </c:pt>
                <c:pt idx="9">
                  <c:v>3.1633792333457386E-3</c:v>
                </c:pt>
                <c:pt idx="10">
                  <c:v>2.3074060290286566E-2</c:v>
                </c:pt>
                <c:pt idx="11">
                  <c:v>1.8422032005954596E-2</c:v>
                </c:pt>
                <c:pt idx="12">
                  <c:v>3.1261630070710832E-2</c:v>
                </c:pt>
                <c:pt idx="13">
                  <c:v>5.1358392259024936E-2</c:v>
                </c:pt>
                <c:pt idx="14">
                  <c:v>5.3219203572757723E-2</c:v>
                </c:pt>
                <c:pt idx="15">
                  <c:v>5.6382582806103462E-2</c:v>
                </c:pt>
                <c:pt idx="16">
                  <c:v>0.10197245999255676</c:v>
                </c:pt>
                <c:pt idx="17">
                  <c:v>1.804986974320804E-2</c:v>
                </c:pt>
                <c:pt idx="18">
                  <c:v>3.6657982880535914E-2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560-A9B3-82133A47DE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D-4560-A9B3-82133A47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0</c:v>
                </c:pt>
                <c:pt idx="1">
                  <c:v>55</c:v>
                </c:pt>
                <c:pt idx="2">
                  <c:v>146</c:v>
                </c:pt>
                <c:pt idx="3">
                  <c:v>239</c:v>
                </c:pt>
                <c:pt idx="4">
                  <c:v>264</c:v>
                </c:pt>
                <c:pt idx="5">
                  <c:v>235</c:v>
                </c:pt>
                <c:pt idx="6">
                  <c:v>281</c:v>
                </c:pt>
                <c:pt idx="7">
                  <c:v>227</c:v>
                </c:pt>
                <c:pt idx="8">
                  <c:v>262</c:v>
                </c:pt>
                <c:pt idx="9">
                  <c:v>324</c:v>
                </c:pt>
                <c:pt idx="10">
                  <c:v>270</c:v>
                </c:pt>
                <c:pt idx="11">
                  <c:v>247</c:v>
                </c:pt>
                <c:pt idx="12">
                  <c:v>123</c:v>
                </c:pt>
                <c:pt idx="13">
                  <c:v>53</c:v>
                </c:pt>
                <c:pt idx="14">
                  <c:v>32</c:v>
                </c:pt>
                <c:pt idx="15">
                  <c:v>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4-4028-BB03-7DA746F67A9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3</c:v>
                </c:pt>
                <c:pt idx="1">
                  <c:v>55</c:v>
                </c:pt>
                <c:pt idx="2">
                  <c:v>110</c:v>
                </c:pt>
                <c:pt idx="3">
                  <c:v>224</c:v>
                </c:pt>
                <c:pt idx="4">
                  <c:v>219</c:v>
                </c:pt>
                <c:pt idx="5">
                  <c:v>217</c:v>
                </c:pt>
                <c:pt idx="6">
                  <c:v>195</c:v>
                </c:pt>
                <c:pt idx="7">
                  <c:v>200</c:v>
                </c:pt>
                <c:pt idx="8">
                  <c:v>239</c:v>
                </c:pt>
                <c:pt idx="9">
                  <c:v>294</c:v>
                </c:pt>
                <c:pt idx="10">
                  <c:v>219</c:v>
                </c:pt>
                <c:pt idx="11">
                  <c:v>164</c:v>
                </c:pt>
                <c:pt idx="12">
                  <c:v>55</c:v>
                </c:pt>
                <c:pt idx="13">
                  <c:v>35</c:v>
                </c:pt>
                <c:pt idx="14">
                  <c:v>12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4-4028-BB03-7DA746F6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166</c:v>
                </c:pt>
                <c:pt idx="1">
                  <c:v>88</c:v>
                </c:pt>
                <c:pt idx="2">
                  <c:v>428</c:v>
                </c:pt>
                <c:pt idx="3">
                  <c:v>73</c:v>
                </c:pt>
                <c:pt idx="4">
                  <c:v>43</c:v>
                </c:pt>
                <c:pt idx="5">
                  <c:v>78</c:v>
                </c:pt>
                <c:pt idx="6">
                  <c:v>251</c:v>
                </c:pt>
                <c:pt idx="7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737-998A-BE1A250D44D1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121</c:v>
                </c:pt>
                <c:pt idx="1">
                  <c:v>185</c:v>
                </c:pt>
                <c:pt idx="2">
                  <c:v>80</c:v>
                </c:pt>
                <c:pt idx="3">
                  <c:v>319</c:v>
                </c:pt>
                <c:pt idx="4">
                  <c:v>244</c:v>
                </c:pt>
                <c:pt idx="5">
                  <c:v>197</c:v>
                </c:pt>
                <c:pt idx="6">
                  <c:v>20</c:v>
                </c:pt>
                <c:pt idx="7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0-4737-998A-BE1A250D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1">
                  <c:v>36087.599999999999</c:v>
                </c:pt>
                <c:pt idx="2">
                  <c:v>34887</c:v>
                </c:pt>
                <c:pt idx="3">
                  <c:v>37488.949999999997</c:v>
                </c:pt>
                <c:pt idx="4">
                  <c:v>39690.370000000003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798-AA64-F14E8056FD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798-AA64-F14E8056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12.25'!$V$4:$Z$4</c:f>
              <c:numCache>
                <c:formatCode>#,##0</c:formatCode>
                <c:ptCount val="5"/>
                <c:pt idx="0">
                  <c:v>4597</c:v>
                </c:pt>
                <c:pt idx="1">
                  <c:v>4936</c:v>
                </c:pt>
                <c:pt idx="2">
                  <c:v>4979</c:v>
                </c:pt>
                <c:pt idx="3">
                  <c:v>5014</c:v>
                </c:pt>
                <c:pt idx="4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34C-B61A-09CAB11C8830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12.25'!$V$7:$Z$7</c:f>
              <c:numCache>
                <c:formatCode>#,##0</c:formatCode>
                <c:ptCount val="5"/>
                <c:pt idx="0">
                  <c:v>3123</c:v>
                </c:pt>
                <c:pt idx="1">
                  <c:v>3279</c:v>
                </c:pt>
                <c:pt idx="2">
                  <c:v>3379</c:v>
                </c:pt>
                <c:pt idx="3">
                  <c:v>3501</c:v>
                </c:pt>
                <c:pt idx="4">
                  <c:v>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34C-B61A-09CAB11C8830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12.25'!$V$11:$Z$11</c:f>
              <c:numCache>
                <c:formatCode>#,##0</c:formatCode>
                <c:ptCount val="5"/>
                <c:pt idx="0">
                  <c:v>3870</c:v>
                </c:pt>
                <c:pt idx="1">
                  <c:v>4157</c:v>
                </c:pt>
                <c:pt idx="2">
                  <c:v>4252</c:v>
                </c:pt>
                <c:pt idx="3">
                  <c:v>4251</c:v>
                </c:pt>
                <c:pt idx="4">
                  <c:v>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C-434C-B61A-09CAB11C8830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12.25'!$V$12:$Z$12</c:f>
              <c:numCache>
                <c:formatCode>#,##0</c:formatCode>
                <c:ptCount val="5"/>
                <c:pt idx="0">
                  <c:v>732</c:v>
                </c:pt>
                <c:pt idx="1">
                  <c:v>787</c:v>
                </c:pt>
                <c:pt idx="2">
                  <c:v>729</c:v>
                </c:pt>
                <c:pt idx="3">
                  <c:v>756</c:v>
                </c:pt>
                <c:pt idx="4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C-434C-B61A-09CAB11C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0.16561220692221809</c:v>
                </c:pt>
                <c:pt idx="1">
                  <c:v>4.6520282843319685E-3</c:v>
                </c:pt>
                <c:pt idx="2">
                  <c:v>6.6617045031633793E-2</c:v>
                </c:pt>
                <c:pt idx="3">
                  <c:v>1.1164867882396725E-2</c:v>
                </c:pt>
                <c:pt idx="4">
                  <c:v>8.4480833643468548E-2</c:v>
                </c:pt>
                <c:pt idx="5">
                  <c:v>4.3915147004093782E-2</c:v>
                </c:pt>
                <c:pt idx="6">
                  <c:v>7.0152586527726088E-2</c:v>
                </c:pt>
                <c:pt idx="7">
                  <c:v>4.2240416821734274E-2</c:v>
                </c:pt>
                <c:pt idx="8">
                  <c:v>3.4797171566803127E-2</c:v>
                </c:pt>
                <c:pt idx="9">
                  <c:v>3.1633792333457386E-3</c:v>
                </c:pt>
                <c:pt idx="10">
                  <c:v>2.3074060290286566E-2</c:v>
                </c:pt>
                <c:pt idx="11">
                  <c:v>1.8422032005954596E-2</c:v>
                </c:pt>
                <c:pt idx="12">
                  <c:v>3.1261630070710832E-2</c:v>
                </c:pt>
                <c:pt idx="13">
                  <c:v>5.1358392259024936E-2</c:v>
                </c:pt>
                <c:pt idx="14">
                  <c:v>5.3219203572757723E-2</c:v>
                </c:pt>
                <c:pt idx="15">
                  <c:v>5.6382582806103462E-2</c:v>
                </c:pt>
                <c:pt idx="16">
                  <c:v>0.10197245999255676</c:v>
                </c:pt>
                <c:pt idx="17">
                  <c:v>1.804986974320804E-2</c:v>
                </c:pt>
                <c:pt idx="18">
                  <c:v>3.6657982880535914E-2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4FD-98AF-367D93BD39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4FD-98AF-367D93B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5</c:v>
                </c:pt>
                <c:pt idx="1">
                  <c:v>68</c:v>
                </c:pt>
                <c:pt idx="2">
                  <c:v>185</c:v>
                </c:pt>
                <c:pt idx="3">
                  <c:v>245</c:v>
                </c:pt>
                <c:pt idx="4">
                  <c:v>276</c:v>
                </c:pt>
                <c:pt idx="5">
                  <c:v>300</c:v>
                </c:pt>
                <c:pt idx="6">
                  <c:v>279</c:v>
                </c:pt>
                <c:pt idx="7">
                  <c:v>237</c:v>
                </c:pt>
                <c:pt idx="8">
                  <c:v>266</c:v>
                </c:pt>
                <c:pt idx="9">
                  <c:v>305</c:v>
                </c:pt>
                <c:pt idx="10">
                  <c:v>298</c:v>
                </c:pt>
                <c:pt idx="11">
                  <c:v>237</c:v>
                </c:pt>
                <c:pt idx="12">
                  <c:v>142</c:v>
                </c:pt>
                <c:pt idx="13">
                  <c:v>48</c:v>
                </c:pt>
                <c:pt idx="14">
                  <c:v>34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820-B6ED-9B8A0108FB8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5</c:v>
                </c:pt>
                <c:pt idx="1">
                  <c:v>76</c:v>
                </c:pt>
                <c:pt idx="2">
                  <c:v>152</c:v>
                </c:pt>
                <c:pt idx="3">
                  <c:v>254</c:v>
                </c:pt>
                <c:pt idx="4">
                  <c:v>235</c:v>
                </c:pt>
                <c:pt idx="5">
                  <c:v>243</c:v>
                </c:pt>
                <c:pt idx="6">
                  <c:v>217</c:v>
                </c:pt>
                <c:pt idx="7">
                  <c:v>198</c:v>
                </c:pt>
                <c:pt idx="8">
                  <c:v>214</c:v>
                </c:pt>
                <c:pt idx="9">
                  <c:v>298</c:v>
                </c:pt>
                <c:pt idx="10">
                  <c:v>247</c:v>
                </c:pt>
                <c:pt idx="11">
                  <c:v>177</c:v>
                </c:pt>
                <c:pt idx="12">
                  <c:v>62</c:v>
                </c:pt>
                <c:pt idx="13">
                  <c:v>35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820-B6ED-9B8A010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166</c:v>
                </c:pt>
                <c:pt idx="1">
                  <c:v>95</c:v>
                </c:pt>
                <c:pt idx="2">
                  <c:v>438</c:v>
                </c:pt>
                <c:pt idx="3">
                  <c:v>74</c:v>
                </c:pt>
                <c:pt idx="4">
                  <c:v>47</c:v>
                </c:pt>
                <c:pt idx="5">
                  <c:v>81</c:v>
                </c:pt>
                <c:pt idx="6">
                  <c:v>258</c:v>
                </c:pt>
                <c:pt idx="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8C2-A4ED-4E2C6AA7034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111</c:v>
                </c:pt>
                <c:pt idx="1">
                  <c:v>194</c:v>
                </c:pt>
                <c:pt idx="2">
                  <c:v>83</c:v>
                </c:pt>
                <c:pt idx="3">
                  <c:v>341</c:v>
                </c:pt>
                <c:pt idx="4">
                  <c:v>259</c:v>
                </c:pt>
                <c:pt idx="5">
                  <c:v>203</c:v>
                </c:pt>
                <c:pt idx="6">
                  <c:v>14</c:v>
                </c:pt>
                <c:pt idx="7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8C2-A4ED-4E2C6AA7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1">
                  <c:v>38561</c:v>
                </c:pt>
                <c:pt idx="2">
                  <c:v>40226</c:v>
                </c:pt>
                <c:pt idx="3">
                  <c:v>42948.67</c:v>
                </c:pt>
                <c:pt idx="4">
                  <c:v>45280.94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6C5-9EB5-6D1407052A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6C5-9EB5-6D14070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12.25'!$V$8:$Z$8</c:f>
              <c:numCache>
                <c:formatCode>#,##0</c:formatCode>
                <c:ptCount val="5"/>
                <c:pt idx="0">
                  <c:v>36087.599999999999</c:v>
                </c:pt>
                <c:pt idx="1">
                  <c:v>34887</c:v>
                </c:pt>
                <c:pt idx="2">
                  <c:v>37488.949999999997</c:v>
                </c:pt>
                <c:pt idx="3">
                  <c:v>39690.370000000003</c:v>
                </c:pt>
                <c:pt idx="4">
                  <c:v>39420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6C4-B98D-53BC213EA6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6C4-B98D-53BC213E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1">
                  <c:v>1535</c:v>
                </c:pt>
                <c:pt idx="2">
                  <c:v>1611</c:v>
                </c:pt>
                <c:pt idx="3">
                  <c:v>1581</c:v>
                </c:pt>
                <c:pt idx="4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7FF-8841-E4FBF70416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1">
                  <c:v>1102</c:v>
                </c:pt>
                <c:pt idx="2">
                  <c:v>1169</c:v>
                </c:pt>
                <c:pt idx="3">
                  <c:v>1141</c:v>
                </c:pt>
                <c:pt idx="4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7FF-8841-E4FBF70416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1">
                  <c:v>1227</c:v>
                </c:pt>
                <c:pt idx="2">
                  <c:v>1285</c:v>
                </c:pt>
                <c:pt idx="3">
                  <c:v>1253</c:v>
                </c:pt>
                <c:pt idx="4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B-47FF-8841-E4FBF70416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1">
                  <c:v>312</c:v>
                </c:pt>
                <c:pt idx="2">
                  <c:v>325</c:v>
                </c:pt>
                <c:pt idx="3">
                  <c:v>332</c:v>
                </c:pt>
                <c:pt idx="4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B-47FF-8841-E4FBF704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9.3827160493827166E-2</c:v>
                </c:pt>
                <c:pt idx="1">
                  <c:v>1.1728395061728396E-2</c:v>
                </c:pt>
                <c:pt idx="2">
                  <c:v>4.6296296296296294E-2</c:v>
                </c:pt>
                <c:pt idx="3">
                  <c:v>8.024691358024692E-3</c:v>
                </c:pt>
                <c:pt idx="4">
                  <c:v>7.098765432098765E-2</c:v>
                </c:pt>
                <c:pt idx="5">
                  <c:v>1.3580246913580247E-2</c:v>
                </c:pt>
                <c:pt idx="6">
                  <c:v>6.6666666666666666E-2</c:v>
                </c:pt>
                <c:pt idx="7">
                  <c:v>0.11481481481481481</c:v>
                </c:pt>
                <c:pt idx="8">
                  <c:v>3.0246913580246913E-2</c:v>
                </c:pt>
                <c:pt idx="9">
                  <c:v>7.4074074074074077E-3</c:v>
                </c:pt>
                <c:pt idx="10">
                  <c:v>2.3456790123456792E-2</c:v>
                </c:pt>
                <c:pt idx="11">
                  <c:v>1.1111111111111112E-2</c:v>
                </c:pt>
                <c:pt idx="12">
                  <c:v>0.05</c:v>
                </c:pt>
                <c:pt idx="13">
                  <c:v>6.0493827160493827E-2</c:v>
                </c:pt>
                <c:pt idx="14">
                  <c:v>4.5061728395061729E-2</c:v>
                </c:pt>
                <c:pt idx="15">
                  <c:v>7.160493827160494E-2</c:v>
                </c:pt>
                <c:pt idx="16">
                  <c:v>8.8271604938271603E-2</c:v>
                </c:pt>
                <c:pt idx="17">
                  <c:v>8.5185185185185183E-2</c:v>
                </c:pt>
                <c:pt idx="18">
                  <c:v>2.4691358024691357E-2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811-AFAC-3B1A1B8369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811-AFAC-3B1A1B83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33</c:v>
                </c:pt>
                <c:pt idx="3">
                  <c:v>38</c:v>
                </c:pt>
                <c:pt idx="4">
                  <c:v>52</c:v>
                </c:pt>
                <c:pt idx="5">
                  <c:v>57</c:v>
                </c:pt>
                <c:pt idx="6">
                  <c:v>72</c:v>
                </c:pt>
                <c:pt idx="7">
                  <c:v>44</c:v>
                </c:pt>
                <c:pt idx="8">
                  <c:v>80</c:v>
                </c:pt>
                <c:pt idx="9">
                  <c:v>75</c:v>
                </c:pt>
                <c:pt idx="10">
                  <c:v>104</c:v>
                </c:pt>
                <c:pt idx="11">
                  <c:v>97</c:v>
                </c:pt>
                <c:pt idx="12">
                  <c:v>68</c:v>
                </c:pt>
                <c:pt idx="13">
                  <c:v>26</c:v>
                </c:pt>
                <c:pt idx="14">
                  <c:v>12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4DF-925E-7C1ECE27EE79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0</c:v>
                </c:pt>
                <c:pt idx="1">
                  <c:v>22</c:v>
                </c:pt>
                <c:pt idx="2">
                  <c:v>41</c:v>
                </c:pt>
                <c:pt idx="3">
                  <c:v>20</c:v>
                </c:pt>
                <c:pt idx="4">
                  <c:v>60</c:v>
                </c:pt>
                <c:pt idx="5">
                  <c:v>40</c:v>
                </c:pt>
                <c:pt idx="6">
                  <c:v>68</c:v>
                </c:pt>
                <c:pt idx="7">
                  <c:v>79</c:v>
                </c:pt>
                <c:pt idx="8">
                  <c:v>76</c:v>
                </c:pt>
                <c:pt idx="9">
                  <c:v>89</c:v>
                </c:pt>
                <c:pt idx="10">
                  <c:v>87</c:v>
                </c:pt>
                <c:pt idx="11">
                  <c:v>107</c:v>
                </c:pt>
                <c:pt idx="12">
                  <c:v>37</c:v>
                </c:pt>
                <c:pt idx="13">
                  <c:v>21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8-44DF-925E-7C1ECE2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58</c:v>
                </c:pt>
                <c:pt idx="1">
                  <c:v>50</c:v>
                </c:pt>
                <c:pt idx="2">
                  <c:v>91</c:v>
                </c:pt>
                <c:pt idx="3">
                  <c:v>45</c:v>
                </c:pt>
                <c:pt idx="4">
                  <c:v>9</c:v>
                </c:pt>
                <c:pt idx="5">
                  <c:v>6</c:v>
                </c:pt>
                <c:pt idx="6">
                  <c:v>43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5-4567-A255-67454FA1EB34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42</c:v>
                </c:pt>
                <c:pt idx="1">
                  <c:v>86</c:v>
                </c:pt>
                <c:pt idx="2">
                  <c:v>23</c:v>
                </c:pt>
                <c:pt idx="3">
                  <c:v>111</c:v>
                </c:pt>
                <c:pt idx="4">
                  <c:v>63</c:v>
                </c:pt>
                <c:pt idx="5">
                  <c:v>42</c:v>
                </c:pt>
                <c:pt idx="6">
                  <c:v>0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5-4567-A255-67454FA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1">
                  <c:v>31324</c:v>
                </c:pt>
                <c:pt idx="2">
                  <c:v>30117.18</c:v>
                </c:pt>
                <c:pt idx="3">
                  <c:v>33965</c:v>
                </c:pt>
                <c:pt idx="4">
                  <c:v>33162.14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A5-8BBF-B22F9491D5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A5-8BBF-B22F9491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12.26'!$V$4:$Z$4</c:f>
              <c:numCache>
                <c:formatCode>#,##0</c:formatCode>
                <c:ptCount val="5"/>
                <c:pt idx="0">
                  <c:v>1535</c:v>
                </c:pt>
                <c:pt idx="1">
                  <c:v>1611</c:v>
                </c:pt>
                <c:pt idx="2">
                  <c:v>1581</c:v>
                </c:pt>
                <c:pt idx="3">
                  <c:v>1536</c:v>
                </c:pt>
                <c:pt idx="4">
                  <c:v>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EBC-A54E-945E6041F140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12.26'!$V$7:$Z$7</c:f>
              <c:numCache>
                <c:formatCode>#,##0</c:formatCode>
                <c:ptCount val="5"/>
                <c:pt idx="0">
                  <c:v>1102</c:v>
                </c:pt>
                <c:pt idx="1">
                  <c:v>1169</c:v>
                </c:pt>
                <c:pt idx="2">
                  <c:v>1141</c:v>
                </c:pt>
                <c:pt idx="3">
                  <c:v>1184</c:v>
                </c:pt>
                <c:pt idx="4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EBC-A54E-945E6041F140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12.26'!$V$11:$Z$11</c:f>
              <c:numCache>
                <c:formatCode>#,##0</c:formatCode>
                <c:ptCount val="5"/>
                <c:pt idx="0">
                  <c:v>1227</c:v>
                </c:pt>
                <c:pt idx="1">
                  <c:v>1285</c:v>
                </c:pt>
                <c:pt idx="2">
                  <c:v>1253</c:v>
                </c:pt>
                <c:pt idx="3">
                  <c:v>1210</c:v>
                </c:pt>
                <c:pt idx="4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2-4EBC-A54E-945E6041F140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12.26'!$V$12:$Z$12</c:f>
              <c:numCache>
                <c:formatCode>#,##0</c:formatCode>
                <c:ptCount val="5"/>
                <c:pt idx="0">
                  <c:v>312</c:v>
                </c:pt>
                <c:pt idx="1">
                  <c:v>325</c:v>
                </c:pt>
                <c:pt idx="2">
                  <c:v>332</c:v>
                </c:pt>
                <c:pt idx="3">
                  <c:v>331</c:v>
                </c:pt>
                <c:pt idx="4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82-4EBC-A54E-945E6041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9.3827160493827166E-2</c:v>
                </c:pt>
                <c:pt idx="1">
                  <c:v>1.1728395061728396E-2</c:v>
                </c:pt>
                <c:pt idx="2">
                  <c:v>4.6296296296296294E-2</c:v>
                </c:pt>
                <c:pt idx="3">
                  <c:v>8.024691358024692E-3</c:v>
                </c:pt>
                <c:pt idx="4">
                  <c:v>7.098765432098765E-2</c:v>
                </c:pt>
                <c:pt idx="5">
                  <c:v>1.3580246913580247E-2</c:v>
                </c:pt>
                <c:pt idx="6">
                  <c:v>6.6666666666666666E-2</c:v>
                </c:pt>
                <c:pt idx="7">
                  <c:v>0.11481481481481481</c:v>
                </c:pt>
                <c:pt idx="8">
                  <c:v>3.0246913580246913E-2</c:v>
                </c:pt>
                <c:pt idx="9">
                  <c:v>7.4074074074074077E-3</c:v>
                </c:pt>
                <c:pt idx="10">
                  <c:v>2.3456790123456792E-2</c:v>
                </c:pt>
                <c:pt idx="11">
                  <c:v>1.1111111111111112E-2</c:v>
                </c:pt>
                <c:pt idx="12">
                  <c:v>0.05</c:v>
                </c:pt>
                <c:pt idx="13">
                  <c:v>6.0493827160493827E-2</c:v>
                </c:pt>
                <c:pt idx="14">
                  <c:v>4.5061728395061729E-2</c:v>
                </c:pt>
                <c:pt idx="15">
                  <c:v>7.160493827160494E-2</c:v>
                </c:pt>
                <c:pt idx="16">
                  <c:v>8.8271604938271603E-2</c:v>
                </c:pt>
                <c:pt idx="17">
                  <c:v>8.5185185185185183E-2</c:v>
                </c:pt>
                <c:pt idx="18">
                  <c:v>2.4691358024691357E-2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5AF-A0AB-3E040EDF57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5AF-A0AB-3E040EDF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53</c:v>
                </c:pt>
                <c:pt idx="4">
                  <c:v>58</c:v>
                </c:pt>
                <c:pt idx="5">
                  <c:v>58</c:v>
                </c:pt>
                <c:pt idx="6">
                  <c:v>92</c:v>
                </c:pt>
                <c:pt idx="7">
                  <c:v>49</c:v>
                </c:pt>
                <c:pt idx="8">
                  <c:v>74</c:v>
                </c:pt>
                <c:pt idx="9">
                  <c:v>66</c:v>
                </c:pt>
                <c:pt idx="10">
                  <c:v>109</c:v>
                </c:pt>
                <c:pt idx="11">
                  <c:v>90</c:v>
                </c:pt>
                <c:pt idx="12">
                  <c:v>73</c:v>
                </c:pt>
                <c:pt idx="13">
                  <c:v>33</c:v>
                </c:pt>
                <c:pt idx="14">
                  <c:v>9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CAA-8BBC-B0D232D8E64C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5</c:v>
                </c:pt>
                <c:pt idx="1">
                  <c:v>22</c:v>
                </c:pt>
                <c:pt idx="2">
                  <c:v>41</c:v>
                </c:pt>
                <c:pt idx="3">
                  <c:v>21</c:v>
                </c:pt>
                <c:pt idx="4">
                  <c:v>59</c:v>
                </c:pt>
                <c:pt idx="5">
                  <c:v>54</c:v>
                </c:pt>
                <c:pt idx="6">
                  <c:v>63</c:v>
                </c:pt>
                <c:pt idx="7">
                  <c:v>72</c:v>
                </c:pt>
                <c:pt idx="8">
                  <c:v>74</c:v>
                </c:pt>
                <c:pt idx="9">
                  <c:v>82</c:v>
                </c:pt>
                <c:pt idx="10">
                  <c:v>111</c:v>
                </c:pt>
                <c:pt idx="11">
                  <c:v>112</c:v>
                </c:pt>
                <c:pt idx="12">
                  <c:v>45</c:v>
                </c:pt>
                <c:pt idx="13">
                  <c:v>27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0-4CAA-8BBC-B0D232D8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59</c:v>
                </c:pt>
                <c:pt idx="1">
                  <c:v>55</c:v>
                </c:pt>
                <c:pt idx="2">
                  <c:v>76</c:v>
                </c:pt>
                <c:pt idx="3">
                  <c:v>46</c:v>
                </c:pt>
                <c:pt idx="4">
                  <c:v>12</c:v>
                </c:pt>
                <c:pt idx="5">
                  <c:v>6</c:v>
                </c:pt>
                <c:pt idx="6">
                  <c:v>48</c:v>
                </c:pt>
                <c:pt idx="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C4-87ED-97BD7382305C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39</c:v>
                </c:pt>
                <c:pt idx="1">
                  <c:v>107</c:v>
                </c:pt>
                <c:pt idx="2">
                  <c:v>25</c:v>
                </c:pt>
                <c:pt idx="3">
                  <c:v>103</c:v>
                </c:pt>
                <c:pt idx="4">
                  <c:v>66</c:v>
                </c:pt>
                <c:pt idx="5">
                  <c:v>38</c:v>
                </c:pt>
                <c:pt idx="6">
                  <c:v>0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C4-87ED-97BD7382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12.3'!$V$4:$Z$4</c:f>
              <c:numCache>
                <c:formatCode>#,##0</c:formatCode>
                <c:ptCount val="5"/>
                <c:pt idx="0">
                  <c:v>13000</c:v>
                </c:pt>
                <c:pt idx="1">
                  <c:v>13528</c:v>
                </c:pt>
                <c:pt idx="2">
                  <c:v>13535</c:v>
                </c:pt>
                <c:pt idx="3">
                  <c:v>13584</c:v>
                </c:pt>
                <c:pt idx="4">
                  <c:v>14768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CB7-9E34-9AD93A02E283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12.3'!$V$7:$Z$7</c:f>
              <c:numCache>
                <c:formatCode>#,##0</c:formatCode>
                <c:ptCount val="5"/>
                <c:pt idx="0">
                  <c:v>9560</c:v>
                </c:pt>
                <c:pt idx="1">
                  <c:v>9869</c:v>
                </c:pt>
                <c:pt idx="2">
                  <c:v>9975</c:v>
                </c:pt>
                <c:pt idx="3">
                  <c:v>10076</c:v>
                </c:pt>
                <c:pt idx="4">
                  <c:v>10550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CB7-9E34-9AD93A02E283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12.3'!$V$11:$Z$11</c:f>
              <c:numCache>
                <c:formatCode>#,##0</c:formatCode>
                <c:ptCount val="5"/>
                <c:pt idx="0">
                  <c:v>11932</c:v>
                </c:pt>
                <c:pt idx="1">
                  <c:v>12467</c:v>
                </c:pt>
                <c:pt idx="2">
                  <c:v>12520</c:v>
                </c:pt>
                <c:pt idx="3">
                  <c:v>12537</c:v>
                </c:pt>
                <c:pt idx="4">
                  <c:v>13642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CB7-9E34-9AD93A02E283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12.3'!$V$12:$Z$12</c:f>
              <c:numCache>
                <c:formatCode>#,##0</c:formatCode>
                <c:ptCount val="5"/>
                <c:pt idx="0">
                  <c:v>1068</c:v>
                </c:pt>
                <c:pt idx="1">
                  <c:v>1060</c:v>
                </c:pt>
                <c:pt idx="2">
                  <c:v>1022</c:v>
                </c:pt>
                <c:pt idx="3">
                  <c:v>1048</c:v>
                </c:pt>
                <c:pt idx="4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B-4CB7-9E34-9AD93A02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12.26'!$V$8:$Z$8</c:f>
              <c:numCache>
                <c:formatCode>#,##0</c:formatCode>
                <c:ptCount val="5"/>
                <c:pt idx="0">
                  <c:v>31324</c:v>
                </c:pt>
                <c:pt idx="1">
                  <c:v>30117.18</c:v>
                </c:pt>
                <c:pt idx="2">
                  <c:v>33965</c:v>
                </c:pt>
                <c:pt idx="3">
                  <c:v>33162.14</c:v>
                </c:pt>
                <c:pt idx="4">
                  <c:v>36707.75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870-B595-F7405310F0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870-B595-F7405310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1">
                  <c:v>9216</c:v>
                </c:pt>
                <c:pt idx="2">
                  <c:v>9429</c:v>
                </c:pt>
                <c:pt idx="3">
                  <c:v>9520</c:v>
                </c:pt>
                <c:pt idx="4">
                  <c:v>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266-911F-423ABB5598B3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1">
                  <c:v>6672</c:v>
                </c:pt>
                <c:pt idx="2">
                  <c:v>6779</c:v>
                </c:pt>
                <c:pt idx="3">
                  <c:v>6877</c:v>
                </c:pt>
                <c:pt idx="4">
                  <c:v>6960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266-911F-423ABB5598B3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1">
                  <c:v>8169</c:v>
                </c:pt>
                <c:pt idx="2">
                  <c:v>8322</c:v>
                </c:pt>
                <c:pt idx="3">
                  <c:v>8431</c:v>
                </c:pt>
                <c:pt idx="4">
                  <c:v>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0-4266-911F-423ABB5598B3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1">
                  <c:v>1048</c:v>
                </c:pt>
                <c:pt idx="2">
                  <c:v>1107</c:v>
                </c:pt>
                <c:pt idx="3">
                  <c:v>1087</c:v>
                </c:pt>
                <c:pt idx="4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0-4266-911F-423ABB55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8.5093481556341583E-2</c:v>
                </c:pt>
                <c:pt idx="1">
                  <c:v>3.7695805962607375E-2</c:v>
                </c:pt>
                <c:pt idx="2">
                  <c:v>8.2971197574532599E-2</c:v>
                </c:pt>
                <c:pt idx="3">
                  <c:v>5.053057099545225E-3</c:v>
                </c:pt>
                <c:pt idx="4">
                  <c:v>6.7407781707933295E-2</c:v>
                </c:pt>
                <c:pt idx="5">
                  <c:v>2.5972713491662455E-2</c:v>
                </c:pt>
                <c:pt idx="6">
                  <c:v>9.509853461344113E-2</c:v>
                </c:pt>
                <c:pt idx="7">
                  <c:v>6.0131379484588174E-2</c:v>
                </c:pt>
                <c:pt idx="8">
                  <c:v>4.5174330469934312E-2</c:v>
                </c:pt>
                <c:pt idx="9">
                  <c:v>3.3350176856998485E-3</c:v>
                </c:pt>
                <c:pt idx="10">
                  <c:v>2.0717534108135423E-2</c:v>
                </c:pt>
                <c:pt idx="11">
                  <c:v>1.2329459322890349E-2</c:v>
                </c:pt>
                <c:pt idx="12">
                  <c:v>3.1834259727134918E-2</c:v>
                </c:pt>
                <c:pt idx="13">
                  <c:v>6.882263769580596E-2</c:v>
                </c:pt>
                <c:pt idx="14">
                  <c:v>5.1844365841334006E-2</c:v>
                </c:pt>
                <c:pt idx="15">
                  <c:v>7.0641738251642244E-2</c:v>
                </c:pt>
                <c:pt idx="16">
                  <c:v>0.1529055078322385</c:v>
                </c:pt>
                <c:pt idx="17">
                  <c:v>8.9944416371905006E-3</c:v>
                </c:pt>
                <c:pt idx="18">
                  <c:v>3.3148054573016672E-2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A-40E4-912A-DD084741FE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A-40E4-912A-DD084741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11</c:v>
                </c:pt>
                <c:pt idx="1">
                  <c:v>139</c:v>
                </c:pt>
                <c:pt idx="2">
                  <c:v>255</c:v>
                </c:pt>
                <c:pt idx="3">
                  <c:v>402</c:v>
                </c:pt>
                <c:pt idx="4">
                  <c:v>505</c:v>
                </c:pt>
                <c:pt idx="5">
                  <c:v>435</c:v>
                </c:pt>
                <c:pt idx="6">
                  <c:v>499</c:v>
                </c:pt>
                <c:pt idx="7">
                  <c:v>416</c:v>
                </c:pt>
                <c:pt idx="8">
                  <c:v>462</c:v>
                </c:pt>
                <c:pt idx="9">
                  <c:v>493</c:v>
                </c:pt>
                <c:pt idx="10">
                  <c:v>577</c:v>
                </c:pt>
                <c:pt idx="11">
                  <c:v>425</c:v>
                </c:pt>
                <c:pt idx="12">
                  <c:v>239</c:v>
                </c:pt>
                <c:pt idx="13">
                  <c:v>91</c:v>
                </c:pt>
                <c:pt idx="14">
                  <c:v>32</c:v>
                </c:pt>
                <c:pt idx="15">
                  <c:v>16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F47-8FE6-3012AD14A93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7</c:v>
                </c:pt>
                <c:pt idx="1">
                  <c:v>114</c:v>
                </c:pt>
                <c:pt idx="2">
                  <c:v>313</c:v>
                </c:pt>
                <c:pt idx="3">
                  <c:v>348</c:v>
                </c:pt>
                <c:pt idx="4">
                  <c:v>421</c:v>
                </c:pt>
                <c:pt idx="5">
                  <c:v>418</c:v>
                </c:pt>
                <c:pt idx="6">
                  <c:v>421</c:v>
                </c:pt>
                <c:pt idx="7">
                  <c:v>399</c:v>
                </c:pt>
                <c:pt idx="8">
                  <c:v>437</c:v>
                </c:pt>
                <c:pt idx="9">
                  <c:v>560</c:v>
                </c:pt>
                <c:pt idx="10">
                  <c:v>492</c:v>
                </c:pt>
                <c:pt idx="11">
                  <c:v>394</c:v>
                </c:pt>
                <c:pt idx="12">
                  <c:v>142</c:v>
                </c:pt>
                <c:pt idx="13">
                  <c:v>63</c:v>
                </c:pt>
                <c:pt idx="14">
                  <c:v>28</c:v>
                </c:pt>
                <c:pt idx="15">
                  <c:v>13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3-4F47-8FE6-3012AD14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326</c:v>
                </c:pt>
                <c:pt idx="1">
                  <c:v>315</c:v>
                </c:pt>
                <c:pt idx="2">
                  <c:v>813</c:v>
                </c:pt>
                <c:pt idx="3">
                  <c:v>182</c:v>
                </c:pt>
                <c:pt idx="4">
                  <c:v>105</c:v>
                </c:pt>
                <c:pt idx="5">
                  <c:v>132</c:v>
                </c:pt>
                <c:pt idx="6">
                  <c:v>508</c:v>
                </c:pt>
                <c:pt idx="7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B-4C34-9CAB-16428AC2E7A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172</c:v>
                </c:pt>
                <c:pt idx="1">
                  <c:v>606</c:v>
                </c:pt>
                <c:pt idx="2">
                  <c:v>140</c:v>
                </c:pt>
                <c:pt idx="3">
                  <c:v>647</c:v>
                </c:pt>
                <c:pt idx="4">
                  <c:v>507</c:v>
                </c:pt>
                <c:pt idx="5">
                  <c:v>366</c:v>
                </c:pt>
                <c:pt idx="6">
                  <c:v>43</c:v>
                </c:pt>
                <c:pt idx="7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B-4C34-9CAB-16428AC2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1">
                  <c:v>38007</c:v>
                </c:pt>
                <c:pt idx="2">
                  <c:v>40757</c:v>
                </c:pt>
                <c:pt idx="3">
                  <c:v>42412.62</c:v>
                </c:pt>
                <c:pt idx="4">
                  <c:v>43763.1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24E-BE10-1E4D902470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24E-BE10-1E4D9024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12.27'!$V$4:$Z$4</c:f>
              <c:numCache>
                <c:formatCode>#,##0</c:formatCode>
                <c:ptCount val="5"/>
                <c:pt idx="0">
                  <c:v>9216</c:v>
                </c:pt>
                <c:pt idx="1">
                  <c:v>9429</c:v>
                </c:pt>
                <c:pt idx="2">
                  <c:v>9520</c:v>
                </c:pt>
                <c:pt idx="3">
                  <c:v>9574</c:v>
                </c:pt>
                <c:pt idx="4">
                  <c:v>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53F-9D24-0C3D91344855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12.27'!$V$7:$Z$7</c:f>
              <c:numCache>
                <c:formatCode>#,##0</c:formatCode>
                <c:ptCount val="5"/>
                <c:pt idx="0">
                  <c:v>6672</c:v>
                </c:pt>
                <c:pt idx="1">
                  <c:v>6779</c:v>
                </c:pt>
                <c:pt idx="2">
                  <c:v>6877</c:v>
                </c:pt>
                <c:pt idx="3">
                  <c:v>6960</c:v>
                </c:pt>
                <c:pt idx="4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53F-9D24-0C3D91344855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12.27'!$V$11:$Z$11</c:f>
              <c:numCache>
                <c:formatCode>#,##0</c:formatCode>
                <c:ptCount val="5"/>
                <c:pt idx="0">
                  <c:v>8169</c:v>
                </c:pt>
                <c:pt idx="1">
                  <c:v>8322</c:v>
                </c:pt>
                <c:pt idx="2">
                  <c:v>8431</c:v>
                </c:pt>
                <c:pt idx="3">
                  <c:v>8469</c:v>
                </c:pt>
                <c:pt idx="4">
                  <c:v>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2-453F-9D24-0C3D91344855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12.27'!$V$12:$Z$12</c:f>
              <c:numCache>
                <c:formatCode>#,##0</c:formatCode>
                <c:ptCount val="5"/>
                <c:pt idx="0">
                  <c:v>1048</c:v>
                </c:pt>
                <c:pt idx="1">
                  <c:v>1107</c:v>
                </c:pt>
                <c:pt idx="2">
                  <c:v>1087</c:v>
                </c:pt>
                <c:pt idx="3">
                  <c:v>1108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2-453F-9D24-0C3D9134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8.5093481556341583E-2</c:v>
                </c:pt>
                <c:pt idx="1">
                  <c:v>3.7695805962607375E-2</c:v>
                </c:pt>
                <c:pt idx="2">
                  <c:v>8.2971197574532599E-2</c:v>
                </c:pt>
                <c:pt idx="3">
                  <c:v>5.053057099545225E-3</c:v>
                </c:pt>
                <c:pt idx="4">
                  <c:v>6.7407781707933295E-2</c:v>
                </c:pt>
                <c:pt idx="5">
                  <c:v>2.5972713491662455E-2</c:v>
                </c:pt>
                <c:pt idx="6">
                  <c:v>9.509853461344113E-2</c:v>
                </c:pt>
                <c:pt idx="7">
                  <c:v>6.0131379484588174E-2</c:v>
                </c:pt>
                <c:pt idx="8">
                  <c:v>4.5174330469934312E-2</c:v>
                </c:pt>
                <c:pt idx="9">
                  <c:v>3.3350176856998485E-3</c:v>
                </c:pt>
                <c:pt idx="10">
                  <c:v>2.0717534108135423E-2</c:v>
                </c:pt>
                <c:pt idx="11">
                  <c:v>1.2329459322890349E-2</c:v>
                </c:pt>
                <c:pt idx="12">
                  <c:v>3.1834259727134918E-2</c:v>
                </c:pt>
                <c:pt idx="13">
                  <c:v>6.882263769580596E-2</c:v>
                </c:pt>
                <c:pt idx="14">
                  <c:v>5.1844365841334006E-2</c:v>
                </c:pt>
                <c:pt idx="15">
                  <c:v>7.0641738251642244E-2</c:v>
                </c:pt>
                <c:pt idx="16">
                  <c:v>0.1529055078322385</c:v>
                </c:pt>
                <c:pt idx="17">
                  <c:v>8.9944416371905006E-3</c:v>
                </c:pt>
                <c:pt idx="18">
                  <c:v>3.3148054573016672E-2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A8A-BCA5-9AC2AEF969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1-4A8A-BCA5-9AC2AEF9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14</c:v>
                </c:pt>
                <c:pt idx="1">
                  <c:v>134</c:v>
                </c:pt>
                <c:pt idx="2">
                  <c:v>268</c:v>
                </c:pt>
                <c:pt idx="3">
                  <c:v>407</c:v>
                </c:pt>
                <c:pt idx="4">
                  <c:v>499</c:v>
                </c:pt>
                <c:pt idx="5">
                  <c:v>480</c:v>
                </c:pt>
                <c:pt idx="6">
                  <c:v>508</c:v>
                </c:pt>
                <c:pt idx="7">
                  <c:v>421</c:v>
                </c:pt>
                <c:pt idx="8">
                  <c:v>444</c:v>
                </c:pt>
                <c:pt idx="9">
                  <c:v>478</c:v>
                </c:pt>
                <c:pt idx="10">
                  <c:v>573</c:v>
                </c:pt>
                <c:pt idx="11">
                  <c:v>423</c:v>
                </c:pt>
                <c:pt idx="12">
                  <c:v>248</c:v>
                </c:pt>
                <c:pt idx="13">
                  <c:v>100</c:v>
                </c:pt>
                <c:pt idx="14">
                  <c:v>30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5AD-A663-DCD139B96F8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15</c:v>
                </c:pt>
                <c:pt idx="1">
                  <c:v>145</c:v>
                </c:pt>
                <c:pt idx="2">
                  <c:v>339</c:v>
                </c:pt>
                <c:pt idx="3">
                  <c:v>411</c:v>
                </c:pt>
                <c:pt idx="4">
                  <c:v>397</c:v>
                </c:pt>
                <c:pt idx="5">
                  <c:v>413</c:v>
                </c:pt>
                <c:pt idx="6">
                  <c:v>501</c:v>
                </c:pt>
                <c:pt idx="7">
                  <c:v>428</c:v>
                </c:pt>
                <c:pt idx="8">
                  <c:v>442</c:v>
                </c:pt>
                <c:pt idx="9">
                  <c:v>588</c:v>
                </c:pt>
                <c:pt idx="10">
                  <c:v>510</c:v>
                </c:pt>
                <c:pt idx="11">
                  <c:v>376</c:v>
                </c:pt>
                <c:pt idx="12">
                  <c:v>181</c:v>
                </c:pt>
                <c:pt idx="13">
                  <c:v>62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1-45AD-A663-DCD139B9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327</c:v>
                </c:pt>
                <c:pt idx="1">
                  <c:v>317</c:v>
                </c:pt>
                <c:pt idx="2">
                  <c:v>820</c:v>
                </c:pt>
                <c:pt idx="3">
                  <c:v>186</c:v>
                </c:pt>
                <c:pt idx="4">
                  <c:v>94</c:v>
                </c:pt>
                <c:pt idx="5">
                  <c:v>139</c:v>
                </c:pt>
                <c:pt idx="6">
                  <c:v>505</c:v>
                </c:pt>
                <c:pt idx="7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FE5-A789-97AC2462B0E1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198</c:v>
                </c:pt>
                <c:pt idx="1">
                  <c:v>604</c:v>
                </c:pt>
                <c:pt idx="2">
                  <c:v>125</c:v>
                </c:pt>
                <c:pt idx="3">
                  <c:v>658</c:v>
                </c:pt>
                <c:pt idx="4">
                  <c:v>524</c:v>
                </c:pt>
                <c:pt idx="5">
                  <c:v>392</c:v>
                </c:pt>
                <c:pt idx="6">
                  <c:v>53</c:v>
                </c:pt>
                <c:pt idx="7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1-4FE5-A789-97AC2462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5.3697183098591547E-2</c:v>
                </c:pt>
                <c:pt idx="1">
                  <c:v>2.8372156013001082E-2</c:v>
                </c:pt>
                <c:pt idx="2">
                  <c:v>8.5319609967497295E-2</c:v>
                </c:pt>
                <c:pt idx="3">
                  <c:v>5.1462621885157095E-3</c:v>
                </c:pt>
                <c:pt idx="4">
                  <c:v>5.4442036836403036E-2</c:v>
                </c:pt>
                <c:pt idx="5">
                  <c:v>2.6950162513542795E-2</c:v>
                </c:pt>
                <c:pt idx="6">
                  <c:v>0.10617551462621885</c:v>
                </c:pt>
                <c:pt idx="7">
                  <c:v>8.9043878656554706E-2</c:v>
                </c:pt>
                <c:pt idx="8">
                  <c:v>4.4623510292524378E-2</c:v>
                </c:pt>
                <c:pt idx="9">
                  <c:v>3.9274106175514623E-3</c:v>
                </c:pt>
                <c:pt idx="10">
                  <c:v>2.430931744312026E-2</c:v>
                </c:pt>
                <c:pt idx="11">
                  <c:v>1.4693932827735645E-2</c:v>
                </c:pt>
                <c:pt idx="12">
                  <c:v>2.8439869989165763E-2</c:v>
                </c:pt>
                <c:pt idx="13">
                  <c:v>8.2001625135427955E-2</c:v>
                </c:pt>
                <c:pt idx="14">
                  <c:v>4.9498916576381363E-2</c:v>
                </c:pt>
                <c:pt idx="15">
                  <c:v>6.1755146262188518E-2</c:v>
                </c:pt>
                <c:pt idx="16">
                  <c:v>0.16677952329360779</c:v>
                </c:pt>
                <c:pt idx="17">
                  <c:v>1.1375947995666305E-2</c:v>
                </c:pt>
                <c:pt idx="18">
                  <c:v>3.8800108342361861E-2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ED9-835C-98FE699848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ED9-835C-98FE6998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12.27'!$V$8:$Z$8</c:f>
              <c:numCache>
                <c:formatCode>#,##0</c:formatCode>
                <c:ptCount val="5"/>
                <c:pt idx="0">
                  <c:v>38007</c:v>
                </c:pt>
                <c:pt idx="1">
                  <c:v>40757</c:v>
                </c:pt>
                <c:pt idx="2">
                  <c:v>42412.62</c:v>
                </c:pt>
                <c:pt idx="3">
                  <c:v>43763.1</c:v>
                </c:pt>
                <c:pt idx="4">
                  <c:v>44049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7-4505-9BA4-0F9C167AC2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7-4505-9BA4-0F9C167A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1">
                  <c:v>2683</c:v>
                </c:pt>
                <c:pt idx="2">
                  <c:v>2783</c:v>
                </c:pt>
                <c:pt idx="3">
                  <c:v>2661</c:v>
                </c:pt>
                <c:pt idx="4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632-A707-01CFEBAAD1ED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1">
                  <c:v>1924</c:v>
                </c:pt>
                <c:pt idx="2">
                  <c:v>2037</c:v>
                </c:pt>
                <c:pt idx="3">
                  <c:v>1977</c:v>
                </c:pt>
                <c:pt idx="4">
                  <c:v>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632-A707-01CFEBAAD1ED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1">
                  <c:v>2493</c:v>
                </c:pt>
                <c:pt idx="2">
                  <c:v>2573</c:v>
                </c:pt>
                <c:pt idx="3">
                  <c:v>2491</c:v>
                </c:pt>
                <c:pt idx="4">
                  <c:v>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4-4632-A707-01CFEBAAD1ED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1">
                  <c:v>188</c:v>
                </c:pt>
                <c:pt idx="2">
                  <c:v>210</c:v>
                </c:pt>
                <c:pt idx="3">
                  <c:v>173</c:v>
                </c:pt>
                <c:pt idx="4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4-4632-A707-01CFEBA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4.320113314447592E-2</c:v>
                </c:pt>
                <c:pt idx="1">
                  <c:v>0.1643059490084986</c:v>
                </c:pt>
                <c:pt idx="2">
                  <c:v>4.2847025495750708E-2</c:v>
                </c:pt>
                <c:pt idx="3">
                  <c:v>7.7903682719546738E-3</c:v>
                </c:pt>
                <c:pt idx="4">
                  <c:v>5.2762039660056659E-2</c:v>
                </c:pt>
                <c:pt idx="5">
                  <c:v>7.4362606232294621E-3</c:v>
                </c:pt>
                <c:pt idx="6">
                  <c:v>8.2152974504249299E-2</c:v>
                </c:pt>
                <c:pt idx="7">
                  <c:v>0.19157223796033995</c:v>
                </c:pt>
                <c:pt idx="8">
                  <c:v>3.2577903682719546E-2</c:v>
                </c:pt>
                <c:pt idx="9">
                  <c:v>3.5410764872521247E-3</c:v>
                </c:pt>
                <c:pt idx="10">
                  <c:v>1.69971671388102E-2</c:v>
                </c:pt>
                <c:pt idx="11">
                  <c:v>1.0977337110481586E-2</c:v>
                </c:pt>
                <c:pt idx="12">
                  <c:v>3.6473087818696882E-2</c:v>
                </c:pt>
                <c:pt idx="13">
                  <c:v>4.0368271954674219E-2</c:v>
                </c:pt>
                <c:pt idx="14">
                  <c:v>8.2507082152974504E-2</c:v>
                </c:pt>
                <c:pt idx="15">
                  <c:v>6.019830028328612E-2</c:v>
                </c:pt>
                <c:pt idx="16">
                  <c:v>6.8342776203966005E-2</c:v>
                </c:pt>
                <c:pt idx="17">
                  <c:v>7.4362606232294621E-3</c:v>
                </c:pt>
                <c:pt idx="18">
                  <c:v>2.2662889518413599E-2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0C1-8989-340FEDD9F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0C1-8989-340FEDD9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0</c:v>
                </c:pt>
                <c:pt idx="1">
                  <c:v>23</c:v>
                </c:pt>
                <c:pt idx="2">
                  <c:v>51</c:v>
                </c:pt>
                <c:pt idx="3">
                  <c:v>95</c:v>
                </c:pt>
                <c:pt idx="4">
                  <c:v>176</c:v>
                </c:pt>
                <c:pt idx="5">
                  <c:v>129</c:v>
                </c:pt>
                <c:pt idx="6">
                  <c:v>160</c:v>
                </c:pt>
                <c:pt idx="7">
                  <c:v>118</c:v>
                </c:pt>
                <c:pt idx="8">
                  <c:v>142</c:v>
                </c:pt>
                <c:pt idx="9">
                  <c:v>157</c:v>
                </c:pt>
                <c:pt idx="10">
                  <c:v>141</c:v>
                </c:pt>
                <c:pt idx="11">
                  <c:v>121</c:v>
                </c:pt>
                <c:pt idx="12">
                  <c:v>76</c:v>
                </c:pt>
                <c:pt idx="13">
                  <c:v>12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3B5-8DB2-E7328E65DDFC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50</c:v>
                </c:pt>
                <c:pt idx="3">
                  <c:v>89</c:v>
                </c:pt>
                <c:pt idx="4">
                  <c:v>167</c:v>
                </c:pt>
                <c:pt idx="5">
                  <c:v>131</c:v>
                </c:pt>
                <c:pt idx="6">
                  <c:v>94</c:v>
                </c:pt>
                <c:pt idx="7">
                  <c:v>103</c:v>
                </c:pt>
                <c:pt idx="8">
                  <c:v>123</c:v>
                </c:pt>
                <c:pt idx="9">
                  <c:v>149</c:v>
                </c:pt>
                <c:pt idx="10">
                  <c:v>133</c:v>
                </c:pt>
                <c:pt idx="11">
                  <c:v>99</c:v>
                </c:pt>
                <c:pt idx="12">
                  <c:v>45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3B5-8DB2-E7328E6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77</c:v>
                </c:pt>
                <c:pt idx="1">
                  <c:v>75</c:v>
                </c:pt>
                <c:pt idx="2">
                  <c:v>236</c:v>
                </c:pt>
                <c:pt idx="3">
                  <c:v>48</c:v>
                </c:pt>
                <c:pt idx="4">
                  <c:v>17</c:v>
                </c:pt>
                <c:pt idx="5">
                  <c:v>25</c:v>
                </c:pt>
                <c:pt idx="6">
                  <c:v>259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DD3-8D7A-FEAAFEF50AC0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72</c:v>
                </c:pt>
                <c:pt idx="1">
                  <c:v>95</c:v>
                </c:pt>
                <c:pt idx="2">
                  <c:v>43</c:v>
                </c:pt>
                <c:pt idx="3">
                  <c:v>171</c:v>
                </c:pt>
                <c:pt idx="4">
                  <c:v>101</c:v>
                </c:pt>
                <c:pt idx="5">
                  <c:v>107</c:v>
                </c:pt>
                <c:pt idx="6">
                  <c:v>20</c:v>
                </c:pt>
                <c:pt idx="7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DD3-8D7A-FEAAFEF5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1">
                  <c:v>40475.129999999997</c:v>
                </c:pt>
                <c:pt idx="2">
                  <c:v>44063</c:v>
                </c:pt>
                <c:pt idx="3">
                  <c:v>45322.26</c:v>
                </c:pt>
                <c:pt idx="4">
                  <c:v>44838.16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CDF-8963-6C8CAA616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CDF-8963-6C8CAA61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12.28'!$V$4:$Z$4</c:f>
              <c:numCache>
                <c:formatCode>#,##0</c:formatCode>
                <c:ptCount val="5"/>
                <c:pt idx="0">
                  <c:v>2683</c:v>
                </c:pt>
                <c:pt idx="1">
                  <c:v>2783</c:v>
                </c:pt>
                <c:pt idx="2">
                  <c:v>2661</c:v>
                </c:pt>
                <c:pt idx="3">
                  <c:v>2637</c:v>
                </c:pt>
                <c:pt idx="4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E54-80F7-2559B6B605FB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12.28'!$V$7:$Z$7</c:f>
              <c:numCache>
                <c:formatCode>#,##0</c:formatCode>
                <c:ptCount val="5"/>
                <c:pt idx="0">
                  <c:v>1924</c:v>
                </c:pt>
                <c:pt idx="1">
                  <c:v>2037</c:v>
                </c:pt>
                <c:pt idx="2">
                  <c:v>1977</c:v>
                </c:pt>
                <c:pt idx="3">
                  <c:v>2028</c:v>
                </c:pt>
                <c:pt idx="4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54-80F7-2559B6B605FB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12.28'!$V$11:$Z$11</c:f>
              <c:numCache>
                <c:formatCode>#,##0</c:formatCode>
                <c:ptCount val="5"/>
                <c:pt idx="0">
                  <c:v>2493</c:v>
                </c:pt>
                <c:pt idx="1">
                  <c:v>2573</c:v>
                </c:pt>
                <c:pt idx="2">
                  <c:v>2491</c:v>
                </c:pt>
                <c:pt idx="3">
                  <c:v>2451</c:v>
                </c:pt>
                <c:pt idx="4">
                  <c:v>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E54-80F7-2559B6B605FB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12.28'!$V$12:$Z$12</c:f>
              <c:numCache>
                <c:formatCode>#,##0</c:formatCode>
                <c:ptCount val="5"/>
                <c:pt idx="0">
                  <c:v>188</c:v>
                </c:pt>
                <c:pt idx="1">
                  <c:v>210</c:v>
                </c:pt>
                <c:pt idx="2">
                  <c:v>173</c:v>
                </c:pt>
                <c:pt idx="3">
                  <c:v>189</c:v>
                </c:pt>
                <c:pt idx="4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D-4E54-80F7-2559B6B6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4.320113314447592E-2</c:v>
                </c:pt>
                <c:pt idx="1">
                  <c:v>0.1643059490084986</c:v>
                </c:pt>
                <c:pt idx="2">
                  <c:v>4.2847025495750708E-2</c:v>
                </c:pt>
                <c:pt idx="3">
                  <c:v>7.7903682719546738E-3</c:v>
                </c:pt>
                <c:pt idx="4">
                  <c:v>5.2762039660056659E-2</c:v>
                </c:pt>
                <c:pt idx="5">
                  <c:v>7.4362606232294621E-3</c:v>
                </c:pt>
                <c:pt idx="6">
                  <c:v>8.2152974504249299E-2</c:v>
                </c:pt>
                <c:pt idx="7">
                  <c:v>0.19157223796033995</c:v>
                </c:pt>
                <c:pt idx="8">
                  <c:v>3.2577903682719546E-2</c:v>
                </c:pt>
                <c:pt idx="9">
                  <c:v>3.5410764872521247E-3</c:v>
                </c:pt>
                <c:pt idx="10">
                  <c:v>1.69971671388102E-2</c:v>
                </c:pt>
                <c:pt idx="11">
                  <c:v>1.0977337110481586E-2</c:v>
                </c:pt>
                <c:pt idx="12">
                  <c:v>3.6473087818696882E-2</c:v>
                </c:pt>
                <c:pt idx="13">
                  <c:v>4.0368271954674219E-2</c:v>
                </c:pt>
                <c:pt idx="14">
                  <c:v>8.2507082152974504E-2</c:v>
                </c:pt>
                <c:pt idx="15">
                  <c:v>6.019830028328612E-2</c:v>
                </c:pt>
                <c:pt idx="16">
                  <c:v>6.8342776203966005E-2</c:v>
                </c:pt>
                <c:pt idx="17">
                  <c:v>7.4362606232294621E-3</c:v>
                </c:pt>
                <c:pt idx="18">
                  <c:v>2.2662889518413599E-2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2A5-9138-59D1D540F8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2-42A5-9138-59D1D540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4</c:v>
                </c:pt>
                <c:pt idx="1">
                  <c:v>30</c:v>
                </c:pt>
                <c:pt idx="2">
                  <c:v>73</c:v>
                </c:pt>
                <c:pt idx="3">
                  <c:v>88</c:v>
                </c:pt>
                <c:pt idx="4">
                  <c:v>154</c:v>
                </c:pt>
                <c:pt idx="5">
                  <c:v>157</c:v>
                </c:pt>
                <c:pt idx="6">
                  <c:v>164</c:v>
                </c:pt>
                <c:pt idx="7">
                  <c:v>105</c:v>
                </c:pt>
                <c:pt idx="8">
                  <c:v>123</c:v>
                </c:pt>
                <c:pt idx="9">
                  <c:v>168</c:v>
                </c:pt>
                <c:pt idx="10">
                  <c:v>153</c:v>
                </c:pt>
                <c:pt idx="11">
                  <c:v>115</c:v>
                </c:pt>
                <c:pt idx="12">
                  <c:v>89</c:v>
                </c:pt>
                <c:pt idx="13">
                  <c:v>16</c:v>
                </c:pt>
                <c:pt idx="14">
                  <c:v>9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771-9E12-65F8C8DDD69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3</c:v>
                </c:pt>
                <c:pt idx="1">
                  <c:v>36</c:v>
                </c:pt>
                <c:pt idx="2">
                  <c:v>68</c:v>
                </c:pt>
                <c:pt idx="3">
                  <c:v>112</c:v>
                </c:pt>
                <c:pt idx="4">
                  <c:v>190</c:v>
                </c:pt>
                <c:pt idx="5">
                  <c:v>137</c:v>
                </c:pt>
                <c:pt idx="6">
                  <c:v>116</c:v>
                </c:pt>
                <c:pt idx="7">
                  <c:v>109</c:v>
                </c:pt>
                <c:pt idx="8">
                  <c:v>112</c:v>
                </c:pt>
                <c:pt idx="9">
                  <c:v>156</c:v>
                </c:pt>
                <c:pt idx="10">
                  <c:v>131</c:v>
                </c:pt>
                <c:pt idx="11">
                  <c:v>120</c:v>
                </c:pt>
                <c:pt idx="12">
                  <c:v>57</c:v>
                </c:pt>
                <c:pt idx="13">
                  <c:v>21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771-9E12-65F8C8DD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80</c:v>
                </c:pt>
                <c:pt idx="1">
                  <c:v>74</c:v>
                </c:pt>
                <c:pt idx="2">
                  <c:v>234</c:v>
                </c:pt>
                <c:pt idx="3">
                  <c:v>50</c:v>
                </c:pt>
                <c:pt idx="4">
                  <c:v>18</c:v>
                </c:pt>
                <c:pt idx="5">
                  <c:v>22</c:v>
                </c:pt>
                <c:pt idx="6">
                  <c:v>228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235-9084-4DBCBA0C7E26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73</c:v>
                </c:pt>
                <c:pt idx="1">
                  <c:v>97</c:v>
                </c:pt>
                <c:pt idx="2">
                  <c:v>37</c:v>
                </c:pt>
                <c:pt idx="3">
                  <c:v>174</c:v>
                </c:pt>
                <c:pt idx="4">
                  <c:v>104</c:v>
                </c:pt>
                <c:pt idx="5">
                  <c:v>98</c:v>
                </c:pt>
                <c:pt idx="6">
                  <c:v>25</c:v>
                </c:pt>
                <c:pt idx="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E-4235-9084-4DBCBA0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24</c:v>
                </c:pt>
                <c:pt idx="1">
                  <c:v>217</c:v>
                </c:pt>
                <c:pt idx="2">
                  <c:v>462</c:v>
                </c:pt>
                <c:pt idx="3">
                  <c:v>759</c:v>
                </c:pt>
                <c:pt idx="4">
                  <c:v>1042</c:v>
                </c:pt>
                <c:pt idx="5">
                  <c:v>840</c:v>
                </c:pt>
                <c:pt idx="6">
                  <c:v>600</c:v>
                </c:pt>
                <c:pt idx="7">
                  <c:v>596</c:v>
                </c:pt>
                <c:pt idx="8">
                  <c:v>666</c:v>
                </c:pt>
                <c:pt idx="9">
                  <c:v>713</c:v>
                </c:pt>
                <c:pt idx="10">
                  <c:v>641</c:v>
                </c:pt>
                <c:pt idx="11">
                  <c:v>509</c:v>
                </c:pt>
                <c:pt idx="12">
                  <c:v>272</c:v>
                </c:pt>
                <c:pt idx="13">
                  <c:v>100</c:v>
                </c:pt>
                <c:pt idx="14">
                  <c:v>36</c:v>
                </c:pt>
                <c:pt idx="15">
                  <c:v>16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E1E-A69D-6C5E0624149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17</c:v>
                </c:pt>
                <c:pt idx="1">
                  <c:v>277</c:v>
                </c:pt>
                <c:pt idx="2">
                  <c:v>525</c:v>
                </c:pt>
                <c:pt idx="3">
                  <c:v>785</c:v>
                </c:pt>
                <c:pt idx="4">
                  <c:v>867</c:v>
                </c:pt>
                <c:pt idx="5">
                  <c:v>708</c:v>
                </c:pt>
                <c:pt idx="6">
                  <c:v>646</c:v>
                </c:pt>
                <c:pt idx="7">
                  <c:v>644</c:v>
                </c:pt>
                <c:pt idx="8">
                  <c:v>671</c:v>
                </c:pt>
                <c:pt idx="9">
                  <c:v>717</c:v>
                </c:pt>
                <c:pt idx="10">
                  <c:v>650</c:v>
                </c:pt>
                <c:pt idx="11">
                  <c:v>463</c:v>
                </c:pt>
                <c:pt idx="12">
                  <c:v>194</c:v>
                </c:pt>
                <c:pt idx="13">
                  <c:v>45</c:v>
                </c:pt>
                <c:pt idx="14">
                  <c:v>21</c:v>
                </c:pt>
                <c:pt idx="15">
                  <c:v>11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5-4E1E-A69D-6C5E0624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12.28'!$V$8:$Z$8</c:f>
              <c:numCache>
                <c:formatCode>#,##0</c:formatCode>
                <c:ptCount val="5"/>
                <c:pt idx="0">
                  <c:v>40475.129999999997</c:v>
                </c:pt>
                <c:pt idx="1">
                  <c:v>44063</c:v>
                </c:pt>
                <c:pt idx="2">
                  <c:v>45322.26</c:v>
                </c:pt>
                <c:pt idx="3">
                  <c:v>44838.16</c:v>
                </c:pt>
                <c:pt idx="4">
                  <c:v>43638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3B8-A502-FCC47C2D66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3B8-A502-FCC47C2D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1">
                  <c:v>17050</c:v>
                </c:pt>
                <c:pt idx="2">
                  <c:v>17832</c:v>
                </c:pt>
                <c:pt idx="3">
                  <c:v>18237</c:v>
                </c:pt>
                <c:pt idx="4">
                  <c:v>18251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D02-B20D-FEFA008C5BF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1">
                  <c:v>12197</c:v>
                </c:pt>
                <c:pt idx="2">
                  <c:v>12659</c:v>
                </c:pt>
                <c:pt idx="3">
                  <c:v>13134</c:v>
                </c:pt>
                <c:pt idx="4">
                  <c:v>13340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D02-B20D-FEFA008C5BF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1">
                  <c:v>15150</c:v>
                </c:pt>
                <c:pt idx="2">
                  <c:v>15846</c:v>
                </c:pt>
                <c:pt idx="3">
                  <c:v>16268</c:v>
                </c:pt>
                <c:pt idx="4">
                  <c:v>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3-4D02-B20D-FEFA008C5BF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1">
                  <c:v>1897</c:v>
                </c:pt>
                <c:pt idx="2">
                  <c:v>1989</c:v>
                </c:pt>
                <c:pt idx="3">
                  <c:v>1970</c:v>
                </c:pt>
                <c:pt idx="4">
                  <c:v>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3-4D02-B20D-FEFA008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4.6486261881265256E-2</c:v>
                </c:pt>
                <c:pt idx="1">
                  <c:v>1.4231548330130369E-2</c:v>
                </c:pt>
                <c:pt idx="2">
                  <c:v>5.9263491403937052E-2</c:v>
                </c:pt>
                <c:pt idx="3">
                  <c:v>9.4011322910715206E-3</c:v>
                </c:pt>
                <c:pt idx="4">
                  <c:v>6.809328416350699E-2</c:v>
                </c:pt>
                <c:pt idx="5">
                  <c:v>3.0956214615904015E-2</c:v>
                </c:pt>
                <c:pt idx="6">
                  <c:v>9.1206565210616528E-2</c:v>
                </c:pt>
                <c:pt idx="7">
                  <c:v>7.5105178413753707E-2</c:v>
                </c:pt>
                <c:pt idx="8">
                  <c:v>3.4955591336415105E-2</c:v>
                </c:pt>
                <c:pt idx="9">
                  <c:v>7.0638342076559495E-3</c:v>
                </c:pt>
                <c:pt idx="10">
                  <c:v>3.9786007375473949E-2</c:v>
                </c:pt>
                <c:pt idx="11">
                  <c:v>1.6724666285773647E-2</c:v>
                </c:pt>
                <c:pt idx="12">
                  <c:v>5.6926193320521477E-2</c:v>
                </c:pt>
                <c:pt idx="13">
                  <c:v>5.7237833064976887E-2</c:v>
                </c:pt>
                <c:pt idx="14">
                  <c:v>4.6174622136809847E-2</c:v>
                </c:pt>
                <c:pt idx="15">
                  <c:v>8.9336726743884071E-2</c:v>
                </c:pt>
                <c:pt idx="16">
                  <c:v>0.15717031112034488</c:v>
                </c:pt>
                <c:pt idx="17">
                  <c:v>2.0827922921103206E-2</c:v>
                </c:pt>
                <c:pt idx="18">
                  <c:v>3.916272788656313E-2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B55-BF34-AF1494B846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1-4B55-BF34-AF1494B8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15</c:v>
                </c:pt>
                <c:pt idx="1">
                  <c:v>212</c:v>
                </c:pt>
                <c:pt idx="2">
                  <c:v>596</c:v>
                </c:pt>
                <c:pt idx="3">
                  <c:v>758</c:v>
                </c:pt>
                <c:pt idx="4">
                  <c:v>1023</c:v>
                </c:pt>
                <c:pt idx="5">
                  <c:v>900</c:v>
                </c:pt>
                <c:pt idx="6">
                  <c:v>848</c:v>
                </c:pt>
                <c:pt idx="7">
                  <c:v>785</c:v>
                </c:pt>
                <c:pt idx="8">
                  <c:v>854</c:v>
                </c:pt>
                <c:pt idx="9">
                  <c:v>960</c:v>
                </c:pt>
                <c:pt idx="10">
                  <c:v>815</c:v>
                </c:pt>
                <c:pt idx="11">
                  <c:v>762</c:v>
                </c:pt>
                <c:pt idx="12">
                  <c:v>391</c:v>
                </c:pt>
                <c:pt idx="13">
                  <c:v>177</c:v>
                </c:pt>
                <c:pt idx="14">
                  <c:v>86</c:v>
                </c:pt>
                <c:pt idx="15">
                  <c:v>17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8B4-A613-4B73DC8C4B90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19</c:v>
                </c:pt>
                <c:pt idx="1">
                  <c:v>252</c:v>
                </c:pt>
                <c:pt idx="2">
                  <c:v>535</c:v>
                </c:pt>
                <c:pt idx="3">
                  <c:v>797</c:v>
                </c:pt>
                <c:pt idx="4">
                  <c:v>845</c:v>
                </c:pt>
                <c:pt idx="5">
                  <c:v>802</c:v>
                </c:pt>
                <c:pt idx="6">
                  <c:v>848</c:v>
                </c:pt>
                <c:pt idx="7">
                  <c:v>820</c:v>
                </c:pt>
                <c:pt idx="8">
                  <c:v>1015</c:v>
                </c:pt>
                <c:pt idx="9">
                  <c:v>933</c:v>
                </c:pt>
                <c:pt idx="10">
                  <c:v>933</c:v>
                </c:pt>
                <c:pt idx="11">
                  <c:v>717</c:v>
                </c:pt>
                <c:pt idx="12">
                  <c:v>327</c:v>
                </c:pt>
                <c:pt idx="13">
                  <c:v>110</c:v>
                </c:pt>
                <c:pt idx="14">
                  <c:v>45</c:v>
                </c:pt>
                <c:pt idx="15">
                  <c:v>27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C-48B4-A613-4B73DC8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728</c:v>
                </c:pt>
                <c:pt idx="1">
                  <c:v>988</c:v>
                </c:pt>
                <c:pt idx="2">
                  <c:v>1303</c:v>
                </c:pt>
                <c:pt idx="3">
                  <c:v>409</c:v>
                </c:pt>
                <c:pt idx="4">
                  <c:v>267</c:v>
                </c:pt>
                <c:pt idx="5">
                  <c:v>366</c:v>
                </c:pt>
                <c:pt idx="6">
                  <c:v>623</c:v>
                </c:pt>
                <c:pt idx="7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B47-B121-D655DF6190AF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500</c:v>
                </c:pt>
                <c:pt idx="1">
                  <c:v>1460</c:v>
                </c:pt>
                <c:pt idx="2">
                  <c:v>240</c:v>
                </c:pt>
                <c:pt idx="3">
                  <c:v>1095</c:v>
                </c:pt>
                <c:pt idx="4">
                  <c:v>1059</c:v>
                </c:pt>
                <c:pt idx="5">
                  <c:v>697</c:v>
                </c:pt>
                <c:pt idx="6">
                  <c:v>39</c:v>
                </c:pt>
                <c:pt idx="7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B-4B47-B121-D655DF6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1">
                  <c:v>37446.980000000003</c:v>
                </c:pt>
                <c:pt idx="2">
                  <c:v>37979</c:v>
                </c:pt>
                <c:pt idx="3">
                  <c:v>41778</c:v>
                </c:pt>
                <c:pt idx="4">
                  <c:v>41377.64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561-9801-22FEE62E0A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561-9801-22FEE62E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12.29'!$V$4:$Z$4</c:f>
              <c:numCache>
                <c:formatCode>#,##0</c:formatCode>
                <c:ptCount val="5"/>
                <c:pt idx="0">
                  <c:v>17050</c:v>
                </c:pt>
                <c:pt idx="1">
                  <c:v>17832</c:v>
                </c:pt>
                <c:pt idx="2">
                  <c:v>18237</c:v>
                </c:pt>
                <c:pt idx="3">
                  <c:v>18251</c:v>
                </c:pt>
                <c:pt idx="4">
                  <c:v>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35E-96CE-E3FAC54F540C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12.29'!$V$7:$Z$7</c:f>
              <c:numCache>
                <c:formatCode>#,##0</c:formatCode>
                <c:ptCount val="5"/>
                <c:pt idx="0">
                  <c:v>12197</c:v>
                </c:pt>
                <c:pt idx="1">
                  <c:v>12659</c:v>
                </c:pt>
                <c:pt idx="2">
                  <c:v>13134</c:v>
                </c:pt>
                <c:pt idx="3">
                  <c:v>13340</c:v>
                </c:pt>
                <c:pt idx="4">
                  <c:v>13571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35E-96CE-E3FAC54F540C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12.29'!$V$11:$Z$11</c:f>
              <c:numCache>
                <c:formatCode>#,##0</c:formatCode>
                <c:ptCount val="5"/>
                <c:pt idx="0">
                  <c:v>15150</c:v>
                </c:pt>
                <c:pt idx="1">
                  <c:v>15846</c:v>
                </c:pt>
                <c:pt idx="2">
                  <c:v>16268</c:v>
                </c:pt>
                <c:pt idx="3">
                  <c:v>16163</c:v>
                </c:pt>
                <c:pt idx="4">
                  <c:v>17070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5E-96CE-E3FAC54F540C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12.29'!$V$12:$Z$12</c:f>
              <c:numCache>
                <c:formatCode>#,##0</c:formatCode>
                <c:ptCount val="5"/>
                <c:pt idx="0">
                  <c:v>1897</c:v>
                </c:pt>
                <c:pt idx="1">
                  <c:v>1989</c:v>
                </c:pt>
                <c:pt idx="2">
                  <c:v>1970</c:v>
                </c:pt>
                <c:pt idx="3">
                  <c:v>2093</c:v>
                </c:pt>
                <c:pt idx="4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8-435E-96CE-E3FAC54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4.6486261881265256E-2</c:v>
                </c:pt>
                <c:pt idx="1">
                  <c:v>1.4231548330130369E-2</c:v>
                </c:pt>
                <c:pt idx="2">
                  <c:v>5.9263491403937052E-2</c:v>
                </c:pt>
                <c:pt idx="3">
                  <c:v>9.4011322910715206E-3</c:v>
                </c:pt>
                <c:pt idx="4">
                  <c:v>6.809328416350699E-2</c:v>
                </c:pt>
                <c:pt idx="5">
                  <c:v>3.0956214615904015E-2</c:v>
                </c:pt>
                <c:pt idx="6">
                  <c:v>9.1206565210616528E-2</c:v>
                </c:pt>
                <c:pt idx="7">
                  <c:v>7.5105178413753707E-2</c:v>
                </c:pt>
                <c:pt idx="8">
                  <c:v>3.4955591336415105E-2</c:v>
                </c:pt>
                <c:pt idx="9">
                  <c:v>7.0638342076559495E-3</c:v>
                </c:pt>
                <c:pt idx="10">
                  <c:v>3.9786007375473949E-2</c:v>
                </c:pt>
                <c:pt idx="11">
                  <c:v>1.6724666285773647E-2</c:v>
                </c:pt>
                <c:pt idx="12">
                  <c:v>5.6926193320521477E-2</c:v>
                </c:pt>
                <c:pt idx="13">
                  <c:v>5.7237833064976887E-2</c:v>
                </c:pt>
                <c:pt idx="14">
                  <c:v>4.6174622136809847E-2</c:v>
                </c:pt>
                <c:pt idx="15">
                  <c:v>8.9336726743884071E-2</c:v>
                </c:pt>
                <c:pt idx="16">
                  <c:v>0.15717031112034488</c:v>
                </c:pt>
                <c:pt idx="17">
                  <c:v>2.0827922921103206E-2</c:v>
                </c:pt>
                <c:pt idx="18">
                  <c:v>3.916272788656313E-2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31C-9BBC-9F36BE7A2A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31C-9BBC-9F36BE7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17</c:v>
                </c:pt>
                <c:pt idx="1">
                  <c:v>260</c:v>
                </c:pt>
                <c:pt idx="2">
                  <c:v>608</c:v>
                </c:pt>
                <c:pt idx="3">
                  <c:v>768</c:v>
                </c:pt>
                <c:pt idx="4">
                  <c:v>1032</c:v>
                </c:pt>
                <c:pt idx="5">
                  <c:v>1016</c:v>
                </c:pt>
                <c:pt idx="6">
                  <c:v>896</c:v>
                </c:pt>
                <c:pt idx="7">
                  <c:v>848</c:v>
                </c:pt>
                <c:pt idx="8">
                  <c:v>816</c:v>
                </c:pt>
                <c:pt idx="9">
                  <c:v>989</c:v>
                </c:pt>
                <c:pt idx="10">
                  <c:v>892</c:v>
                </c:pt>
                <c:pt idx="11">
                  <c:v>744</c:v>
                </c:pt>
                <c:pt idx="12">
                  <c:v>411</c:v>
                </c:pt>
                <c:pt idx="13">
                  <c:v>189</c:v>
                </c:pt>
                <c:pt idx="14">
                  <c:v>85</c:v>
                </c:pt>
                <c:pt idx="15">
                  <c:v>26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3F-BD0A-F423586B570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23</c:v>
                </c:pt>
                <c:pt idx="1">
                  <c:v>299</c:v>
                </c:pt>
                <c:pt idx="2">
                  <c:v>662</c:v>
                </c:pt>
                <c:pt idx="3">
                  <c:v>751</c:v>
                </c:pt>
                <c:pt idx="4">
                  <c:v>963</c:v>
                </c:pt>
                <c:pt idx="5">
                  <c:v>877</c:v>
                </c:pt>
                <c:pt idx="6">
                  <c:v>891</c:v>
                </c:pt>
                <c:pt idx="7">
                  <c:v>871</c:v>
                </c:pt>
                <c:pt idx="8">
                  <c:v>1017</c:v>
                </c:pt>
                <c:pt idx="9">
                  <c:v>999</c:v>
                </c:pt>
                <c:pt idx="10">
                  <c:v>940</c:v>
                </c:pt>
                <c:pt idx="11">
                  <c:v>755</c:v>
                </c:pt>
                <c:pt idx="12">
                  <c:v>375</c:v>
                </c:pt>
                <c:pt idx="13">
                  <c:v>122</c:v>
                </c:pt>
                <c:pt idx="14">
                  <c:v>48</c:v>
                </c:pt>
                <c:pt idx="15">
                  <c:v>18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3F-BD0A-F423586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738</c:v>
                </c:pt>
                <c:pt idx="1">
                  <c:v>999</c:v>
                </c:pt>
                <c:pt idx="2">
                  <c:v>1379</c:v>
                </c:pt>
                <c:pt idx="3">
                  <c:v>449</c:v>
                </c:pt>
                <c:pt idx="4">
                  <c:v>291</c:v>
                </c:pt>
                <c:pt idx="5">
                  <c:v>379</c:v>
                </c:pt>
                <c:pt idx="6">
                  <c:v>632</c:v>
                </c:pt>
                <c:pt idx="7">
                  <c:v>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A-40AE-8EE2-53546C720DA9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508</c:v>
                </c:pt>
                <c:pt idx="1">
                  <c:v>1481</c:v>
                </c:pt>
                <c:pt idx="2">
                  <c:v>252</c:v>
                </c:pt>
                <c:pt idx="3">
                  <c:v>1162</c:v>
                </c:pt>
                <c:pt idx="4">
                  <c:v>1086</c:v>
                </c:pt>
                <c:pt idx="5">
                  <c:v>697</c:v>
                </c:pt>
                <c:pt idx="6">
                  <c:v>48</c:v>
                </c:pt>
                <c:pt idx="7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A-40AE-8EE2-53546C7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443</c:v>
                </c:pt>
                <c:pt idx="1">
                  <c:v>544</c:v>
                </c:pt>
                <c:pt idx="2">
                  <c:v>1150</c:v>
                </c:pt>
                <c:pt idx="3">
                  <c:v>353</c:v>
                </c:pt>
                <c:pt idx="4">
                  <c:v>222</c:v>
                </c:pt>
                <c:pt idx="5">
                  <c:v>305</c:v>
                </c:pt>
                <c:pt idx="6">
                  <c:v>747</c:v>
                </c:pt>
                <c:pt idx="7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7-4D22-8C60-9A8B7B28A3C5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299</c:v>
                </c:pt>
                <c:pt idx="1">
                  <c:v>851</c:v>
                </c:pt>
                <c:pt idx="2">
                  <c:v>206</c:v>
                </c:pt>
                <c:pt idx="3">
                  <c:v>1007</c:v>
                </c:pt>
                <c:pt idx="4">
                  <c:v>811</c:v>
                </c:pt>
                <c:pt idx="5">
                  <c:v>702</c:v>
                </c:pt>
                <c:pt idx="6">
                  <c:v>65</c:v>
                </c:pt>
                <c:pt idx="7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7-4D22-8C60-9A8B7B2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12.29'!$V$8:$Z$8</c:f>
              <c:numCache>
                <c:formatCode>#,##0</c:formatCode>
                <c:ptCount val="5"/>
                <c:pt idx="0">
                  <c:v>37446.980000000003</c:v>
                </c:pt>
                <c:pt idx="1">
                  <c:v>37979</c:v>
                </c:pt>
                <c:pt idx="2">
                  <c:v>41778</c:v>
                </c:pt>
                <c:pt idx="3">
                  <c:v>41377.64</c:v>
                </c:pt>
                <c:pt idx="4">
                  <c:v>43038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620-937F-9EF9EAA7B2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620-937F-9EF9EAA7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8</c:v>
                </c:pt>
                <c:pt idx="1">
                  <c:v>44</c:v>
                </c:pt>
                <c:pt idx="2">
                  <c:v>65</c:v>
                </c:pt>
                <c:pt idx="3">
                  <c:v>115</c:v>
                </c:pt>
                <c:pt idx="4">
                  <c:v>175</c:v>
                </c:pt>
                <c:pt idx="5">
                  <c:v>149</c:v>
                </c:pt>
                <c:pt idx="6">
                  <c:v>150</c:v>
                </c:pt>
                <c:pt idx="7">
                  <c:v>169</c:v>
                </c:pt>
                <c:pt idx="8">
                  <c:v>174</c:v>
                </c:pt>
                <c:pt idx="9">
                  <c:v>178</c:v>
                </c:pt>
                <c:pt idx="10">
                  <c:v>236</c:v>
                </c:pt>
                <c:pt idx="11">
                  <c:v>216</c:v>
                </c:pt>
                <c:pt idx="12">
                  <c:v>128</c:v>
                </c:pt>
                <c:pt idx="13">
                  <c:v>43</c:v>
                </c:pt>
                <c:pt idx="14">
                  <c:v>18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DA4-93C9-D9FA6446D964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7</c:v>
                </c:pt>
                <c:pt idx="1">
                  <c:v>48</c:v>
                </c:pt>
                <c:pt idx="2">
                  <c:v>93</c:v>
                </c:pt>
                <c:pt idx="3">
                  <c:v>127</c:v>
                </c:pt>
                <c:pt idx="4">
                  <c:v>160</c:v>
                </c:pt>
                <c:pt idx="5">
                  <c:v>153</c:v>
                </c:pt>
                <c:pt idx="6">
                  <c:v>174</c:v>
                </c:pt>
                <c:pt idx="7">
                  <c:v>179</c:v>
                </c:pt>
                <c:pt idx="8">
                  <c:v>223</c:v>
                </c:pt>
                <c:pt idx="9">
                  <c:v>230</c:v>
                </c:pt>
                <c:pt idx="10">
                  <c:v>248</c:v>
                </c:pt>
                <c:pt idx="11">
                  <c:v>218</c:v>
                </c:pt>
                <c:pt idx="12">
                  <c:v>95</c:v>
                </c:pt>
                <c:pt idx="13">
                  <c:v>38</c:v>
                </c:pt>
                <c:pt idx="14">
                  <c:v>20</c:v>
                </c:pt>
                <c:pt idx="15">
                  <c:v>3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DA4-93C9-D9FA6446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12.3'!$V$8:$Z$8</c:f>
              <c:numCache>
                <c:formatCode>#,##0</c:formatCode>
                <c:ptCount val="5"/>
                <c:pt idx="0">
                  <c:v>38561</c:v>
                </c:pt>
                <c:pt idx="1">
                  <c:v>40226</c:v>
                </c:pt>
                <c:pt idx="2">
                  <c:v>42948.67</c:v>
                </c:pt>
                <c:pt idx="3">
                  <c:v>45280.94</c:v>
                </c:pt>
                <c:pt idx="4">
                  <c:v>43695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DFE-9AC7-57D8D37D20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DFE-9AC7-57D8D37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1">
                  <c:v>15585</c:v>
                </c:pt>
                <c:pt idx="2">
                  <c:v>15826</c:v>
                </c:pt>
                <c:pt idx="3">
                  <c:v>16242</c:v>
                </c:pt>
                <c:pt idx="4">
                  <c:v>16388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55E-ACC4-B9B53C5AC0F6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1">
                  <c:v>11169</c:v>
                </c:pt>
                <c:pt idx="2">
                  <c:v>11389</c:v>
                </c:pt>
                <c:pt idx="3">
                  <c:v>11555</c:v>
                </c:pt>
                <c:pt idx="4">
                  <c:v>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55E-ACC4-B9B53C5AC0F6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1">
                  <c:v>13731</c:v>
                </c:pt>
                <c:pt idx="2">
                  <c:v>13897</c:v>
                </c:pt>
                <c:pt idx="3">
                  <c:v>14372</c:v>
                </c:pt>
                <c:pt idx="4">
                  <c:v>14456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55E-ACC4-B9B53C5AC0F6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1">
                  <c:v>1848</c:v>
                </c:pt>
                <c:pt idx="2">
                  <c:v>1924</c:v>
                </c:pt>
                <c:pt idx="3">
                  <c:v>1863</c:v>
                </c:pt>
                <c:pt idx="4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55E-ACC4-B9B53C5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7.4900536239404944E-2</c:v>
                </c:pt>
                <c:pt idx="1">
                  <c:v>1.810528743585308E-2</c:v>
                </c:pt>
                <c:pt idx="2">
                  <c:v>8.4126160410540274E-2</c:v>
                </c:pt>
                <c:pt idx="3">
                  <c:v>7.9571008476042211E-3</c:v>
                </c:pt>
                <c:pt idx="4">
                  <c:v>7.5131176843683325E-2</c:v>
                </c:pt>
                <c:pt idx="5">
                  <c:v>2.5082165715274173E-2</c:v>
                </c:pt>
                <c:pt idx="6">
                  <c:v>8.7239808568298452E-2</c:v>
                </c:pt>
                <c:pt idx="7">
                  <c:v>6.8846220377097395E-2</c:v>
                </c:pt>
                <c:pt idx="8">
                  <c:v>4.3302773453266448E-2</c:v>
                </c:pt>
                <c:pt idx="9">
                  <c:v>3.228968459897365E-3</c:v>
                </c:pt>
                <c:pt idx="10">
                  <c:v>2.6293028887735687E-2</c:v>
                </c:pt>
                <c:pt idx="11">
                  <c:v>1.0782448250014415E-2</c:v>
                </c:pt>
                <c:pt idx="12">
                  <c:v>3.7363777893098082E-2</c:v>
                </c:pt>
                <c:pt idx="13">
                  <c:v>7.9398028022833425E-2</c:v>
                </c:pt>
                <c:pt idx="14">
                  <c:v>4.5493859193911086E-2</c:v>
                </c:pt>
                <c:pt idx="15">
                  <c:v>7.6169059562936056E-2</c:v>
                </c:pt>
                <c:pt idx="16">
                  <c:v>0.14265121374618001</c:v>
                </c:pt>
                <c:pt idx="17">
                  <c:v>1.2339272328893501E-2</c:v>
                </c:pt>
                <c:pt idx="18">
                  <c:v>3.7133137288819694E-2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9EC-B460-C0D7000D0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9EC-B460-C0D7000D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12</c:v>
                </c:pt>
                <c:pt idx="1">
                  <c:v>211</c:v>
                </c:pt>
                <c:pt idx="2">
                  <c:v>425</c:v>
                </c:pt>
                <c:pt idx="3">
                  <c:v>675</c:v>
                </c:pt>
                <c:pt idx="4">
                  <c:v>988</c:v>
                </c:pt>
                <c:pt idx="5">
                  <c:v>790</c:v>
                </c:pt>
                <c:pt idx="6">
                  <c:v>700</c:v>
                </c:pt>
                <c:pt idx="7">
                  <c:v>663</c:v>
                </c:pt>
                <c:pt idx="8">
                  <c:v>750</c:v>
                </c:pt>
                <c:pt idx="9">
                  <c:v>783</c:v>
                </c:pt>
                <c:pt idx="10">
                  <c:v>910</c:v>
                </c:pt>
                <c:pt idx="11">
                  <c:v>743</c:v>
                </c:pt>
                <c:pt idx="12">
                  <c:v>406</c:v>
                </c:pt>
                <c:pt idx="13">
                  <c:v>168</c:v>
                </c:pt>
                <c:pt idx="14">
                  <c:v>68</c:v>
                </c:pt>
                <c:pt idx="15">
                  <c:v>27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E4D-A2C6-6BCFAA24C19E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8</c:v>
                </c:pt>
                <c:pt idx="1">
                  <c:v>257</c:v>
                </c:pt>
                <c:pt idx="2">
                  <c:v>487</c:v>
                </c:pt>
                <c:pt idx="3">
                  <c:v>704</c:v>
                </c:pt>
                <c:pt idx="4">
                  <c:v>802</c:v>
                </c:pt>
                <c:pt idx="5">
                  <c:v>711</c:v>
                </c:pt>
                <c:pt idx="6">
                  <c:v>642</c:v>
                </c:pt>
                <c:pt idx="7">
                  <c:v>716</c:v>
                </c:pt>
                <c:pt idx="8">
                  <c:v>824</c:v>
                </c:pt>
                <c:pt idx="9">
                  <c:v>944</c:v>
                </c:pt>
                <c:pt idx="10">
                  <c:v>873</c:v>
                </c:pt>
                <c:pt idx="11">
                  <c:v>635</c:v>
                </c:pt>
                <c:pt idx="12">
                  <c:v>274</c:v>
                </c:pt>
                <c:pt idx="13">
                  <c:v>111</c:v>
                </c:pt>
                <c:pt idx="14">
                  <c:v>40</c:v>
                </c:pt>
                <c:pt idx="15">
                  <c:v>18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E4D-A2C6-6BCFA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559</c:v>
                </c:pt>
                <c:pt idx="1">
                  <c:v>599</c:v>
                </c:pt>
                <c:pt idx="2">
                  <c:v>1346</c:v>
                </c:pt>
                <c:pt idx="3">
                  <c:v>304</c:v>
                </c:pt>
                <c:pt idx="4">
                  <c:v>194</c:v>
                </c:pt>
                <c:pt idx="5">
                  <c:v>257</c:v>
                </c:pt>
                <c:pt idx="6">
                  <c:v>763</c:v>
                </c:pt>
                <c:pt idx="7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416-8463-0383F9E48DEA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336</c:v>
                </c:pt>
                <c:pt idx="1">
                  <c:v>1069</c:v>
                </c:pt>
                <c:pt idx="2">
                  <c:v>215</c:v>
                </c:pt>
                <c:pt idx="3">
                  <c:v>1045</c:v>
                </c:pt>
                <c:pt idx="4">
                  <c:v>820</c:v>
                </c:pt>
                <c:pt idx="5">
                  <c:v>676</c:v>
                </c:pt>
                <c:pt idx="6">
                  <c:v>62</c:v>
                </c:pt>
                <c:pt idx="7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416-8463-0383F9E4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1">
                  <c:v>36912.35</c:v>
                </c:pt>
                <c:pt idx="2">
                  <c:v>40110.94</c:v>
                </c:pt>
                <c:pt idx="3">
                  <c:v>40402.5</c:v>
                </c:pt>
                <c:pt idx="4">
                  <c:v>41853.33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5D-8FC4-87FDAB8C66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5D-8FC4-87FDAB8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12.4'!$V$4:$Z$4</c:f>
              <c:numCache>
                <c:formatCode>#,##0</c:formatCode>
                <c:ptCount val="5"/>
                <c:pt idx="0">
                  <c:v>15585</c:v>
                </c:pt>
                <c:pt idx="1">
                  <c:v>15826</c:v>
                </c:pt>
                <c:pt idx="2">
                  <c:v>16242</c:v>
                </c:pt>
                <c:pt idx="3">
                  <c:v>16388</c:v>
                </c:pt>
                <c:pt idx="4">
                  <c:v>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CE6-A7DB-8FA4904FA1B0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12.4'!$V$7:$Z$7</c:f>
              <c:numCache>
                <c:formatCode>#,##0</c:formatCode>
                <c:ptCount val="5"/>
                <c:pt idx="0">
                  <c:v>11169</c:v>
                </c:pt>
                <c:pt idx="1">
                  <c:v>11389</c:v>
                </c:pt>
                <c:pt idx="2">
                  <c:v>11555</c:v>
                </c:pt>
                <c:pt idx="3">
                  <c:v>11812</c:v>
                </c:pt>
                <c:pt idx="4">
                  <c:v>12166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CE6-A7DB-8FA4904FA1B0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12.4'!$V$11:$Z$11</c:f>
              <c:numCache>
                <c:formatCode>#,##0</c:formatCode>
                <c:ptCount val="5"/>
                <c:pt idx="0">
                  <c:v>13731</c:v>
                </c:pt>
                <c:pt idx="1">
                  <c:v>13897</c:v>
                </c:pt>
                <c:pt idx="2">
                  <c:v>14372</c:v>
                </c:pt>
                <c:pt idx="3">
                  <c:v>14456</c:v>
                </c:pt>
                <c:pt idx="4">
                  <c:v>15377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6-4CE6-A7DB-8FA4904FA1B0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12.4'!$V$12:$Z$12</c:f>
              <c:numCache>
                <c:formatCode>#,##0</c:formatCode>
                <c:ptCount val="5"/>
                <c:pt idx="0">
                  <c:v>1848</c:v>
                </c:pt>
                <c:pt idx="1">
                  <c:v>1924</c:v>
                </c:pt>
                <c:pt idx="2">
                  <c:v>1863</c:v>
                </c:pt>
                <c:pt idx="3">
                  <c:v>1935</c:v>
                </c:pt>
                <c:pt idx="4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6-4CE6-A7DB-8FA4904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7.4900536239404944E-2</c:v>
                </c:pt>
                <c:pt idx="1">
                  <c:v>1.810528743585308E-2</c:v>
                </c:pt>
                <c:pt idx="2">
                  <c:v>8.4126160410540274E-2</c:v>
                </c:pt>
                <c:pt idx="3">
                  <c:v>7.9571008476042211E-3</c:v>
                </c:pt>
                <c:pt idx="4">
                  <c:v>7.5131176843683325E-2</c:v>
                </c:pt>
                <c:pt idx="5">
                  <c:v>2.5082165715274173E-2</c:v>
                </c:pt>
                <c:pt idx="6">
                  <c:v>8.7239808568298452E-2</c:v>
                </c:pt>
                <c:pt idx="7">
                  <c:v>6.8846220377097395E-2</c:v>
                </c:pt>
                <c:pt idx="8">
                  <c:v>4.3302773453266448E-2</c:v>
                </c:pt>
                <c:pt idx="9">
                  <c:v>3.228968459897365E-3</c:v>
                </c:pt>
                <c:pt idx="10">
                  <c:v>2.6293028887735687E-2</c:v>
                </c:pt>
                <c:pt idx="11">
                  <c:v>1.0782448250014415E-2</c:v>
                </c:pt>
                <c:pt idx="12">
                  <c:v>3.7363777893098082E-2</c:v>
                </c:pt>
                <c:pt idx="13">
                  <c:v>7.9398028022833425E-2</c:v>
                </c:pt>
                <c:pt idx="14">
                  <c:v>4.5493859193911086E-2</c:v>
                </c:pt>
                <c:pt idx="15">
                  <c:v>7.6169059562936056E-2</c:v>
                </c:pt>
                <c:pt idx="16">
                  <c:v>0.14265121374618001</c:v>
                </c:pt>
                <c:pt idx="17">
                  <c:v>1.2339272328893501E-2</c:v>
                </c:pt>
                <c:pt idx="18">
                  <c:v>3.7133137288819694E-2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F7A-BB3F-400591D2E8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4-4F7A-BB3F-400591D2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10</c:v>
                </c:pt>
                <c:pt idx="1">
                  <c:v>268</c:v>
                </c:pt>
                <c:pt idx="2">
                  <c:v>539</c:v>
                </c:pt>
                <c:pt idx="3">
                  <c:v>652</c:v>
                </c:pt>
                <c:pt idx="4">
                  <c:v>1017</c:v>
                </c:pt>
                <c:pt idx="5">
                  <c:v>824</c:v>
                </c:pt>
                <c:pt idx="6">
                  <c:v>778</c:v>
                </c:pt>
                <c:pt idx="7">
                  <c:v>713</c:v>
                </c:pt>
                <c:pt idx="8">
                  <c:v>752</c:v>
                </c:pt>
                <c:pt idx="9">
                  <c:v>817</c:v>
                </c:pt>
                <c:pt idx="10">
                  <c:v>903</c:v>
                </c:pt>
                <c:pt idx="11">
                  <c:v>778</c:v>
                </c:pt>
                <c:pt idx="12">
                  <c:v>422</c:v>
                </c:pt>
                <c:pt idx="13">
                  <c:v>180</c:v>
                </c:pt>
                <c:pt idx="14">
                  <c:v>57</c:v>
                </c:pt>
                <c:pt idx="15">
                  <c:v>31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F3-B8A3-0DC9D73F1560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35</c:v>
                </c:pt>
                <c:pt idx="1">
                  <c:v>321</c:v>
                </c:pt>
                <c:pt idx="2">
                  <c:v>591</c:v>
                </c:pt>
                <c:pt idx="3">
                  <c:v>755</c:v>
                </c:pt>
                <c:pt idx="4">
                  <c:v>786</c:v>
                </c:pt>
                <c:pt idx="5">
                  <c:v>824</c:v>
                </c:pt>
                <c:pt idx="6">
                  <c:v>705</c:v>
                </c:pt>
                <c:pt idx="7">
                  <c:v>683</c:v>
                </c:pt>
                <c:pt idx="8">
                  <c:v>808</c:v>
                </c:pt>
                <c:pt idx="9">
                  <c:v>957</c:v>
                </c:pt>
                <c:pt idx="10">
                  <c:v>966</c:v>
                </c:pt>
                <c:pt idx="11">
                  <c:v>681</c:v>
                </c:pt>
                <c:pt idx="12">
                  <c:v>271</c:v>
                </c:pt>
                <c:pt idx="13">
                  <c:v>112</c:v>
                </c:pt>
                <c:pt idx="14">
                  <c:v>45</c:v>
                </c:pt>
                <c:pt idx="15">
                  <c:v>21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F3-B8A3-0DC9D73F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577</c:v>
                </c:pt>
                <c:pt idx="1">
                  <c:v>588</c:v>
                </c:pt>
                <c:pt idx="2">
                  <c:v>1402</c:v>
                </c:pt>
                <c:pt idx="3">
                  <c:v>328</c:v>
                </c:pt>
                <c:pt idx="4">
                  <c:v>193</c:v>
                </c:pt>
                <c:pt idx="5">
                  <c:v>272</c:v>
                </c:pt>
                <c:pt idx="6">
                  <c:v>771</c:v>
                </c:pt>
                <c:pt idx="7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578-88D4-F9573FC4946E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366</c:v>
                </c:pt>
                <c:pt idx="1">
                  <c:v>1085</c:v>
                </c:pt>
                <c:pt idx="2">
                  <c:v>230</c:v>
                </c:pt>
                <c:pt idx="3">
                  <c:v>1136</c:v>
                </c:pt>
                <c:pt idx="4">
                  <c:v>833</c:v>
                </c:pt>
                <c:pt idx="5">
                  <c:v>695</c:v>
                </c:pt>
                <c:pt idx="6">
                  <c:v>68</c:v>
                </c:pt>
                <c:pt idx="7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578-88D4-F9573FC4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137</c:v>
                </c:pt>
                <c:pt idx="1">
                  <c:v>104</c:v>
                </c:pt>
                <c:pt idx="2">
                  <c:v>193</c:v>
                </c:pt>
                <c:pt idx="3">
                  <c:v>70</c:v>
                </c:pt>
                <c:pt idx="4">
                  <c:v>34</c:v>
                </c:pt>
                <c:pt idx="5">
                  <c:v>61</c:v>
                </c:pt>
                <c:pt idx="6">
                  <c:v>161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3-4E61-9E8B-EAE92E85B948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102</c:v>
                </c:pt>
                <c:pt idx="1">
                  <c:v>183</c:v>
                </c:pt>
                <c:pt idx="2">
                  <c:v>53</c:v>
                </c:pt>
                <c:pt idx="3">
                  <c:v>250</c:v>
                </c:pt>
                <c:pt idx="4">
                  <c:v>165</c:v>
                </c:pt>
                <c:pt idx="5">
                  <c:v>161</c:v>
                </c:pt>
                <c:pt idx="6">
                  <c:v>10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3-4E61-9E8B-EAE92E8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12.4'!$V$8:$Z$8</c:f>
              <c:numCache>
                <c:formatCode>#,##0</c:formatCode>
                <c:ptCount val="5"/>
                <c:pt idx="0">
                  <c:v>36912.35</c:v>
                </c:pt>
                <c:pt idx="1">
                  <c:v>40110.94</c:v>
                </c:pt>
                <c:pt idx="2">
                  <c:v>40402.5</c:v>
                </c:pt>
                <c:pt idx="3">
                  <c:v>41853.33</c:v>
                </c:pt>
                <c:pt idx="4">
                  <c:v>42477.99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40B-9445-EE743740AD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40B-9445-EE74374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1">
                  <c:v>1618</c:v>
                </c:pt>
                <c:pt idx="2">
                  <c:v>1851</c:v>
                </c:pt>
                <c:pt idx="3">
                  <c:v>1879</c:v>
                </c:pt>
                <c:pt idx="4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599-808B-752490CFF6F7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1">
                  <c:v>1045</c:v>
                </c:pt>
                <c:pt idx="2">
                  <c:v>1161</c:v>
                </c:pt>
                <c:pt idx="3">
                  <c:v>1190</c:v>
                </c:pt>
                <c:pt idx="4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599-808B-752490CFF6F7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1">
                  <c:v>1377</c:v>
                </c:pt>
                <c:pt idx="2">
                  <c:v>1552</c:v>
                </c:pt>
                <c:pt idx="3">
                  <c:v>1617</c:v>
                </c:pt>
                <c:pt idx="4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2-4599-808B-752490CFF6F7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1">
                  <c:v>239</c:v>
                </c:pt>
                <c:pt idx="2">
                  <c:v>301</c:v>
                </c:pt>
                <c:pt idx="3">
                  <c:v>267</c:v>
                </c:pt>
                <c:pt idx="4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2-4599-808B-752490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0.29697900665642601</c:v>
                </c:pt>
                <c:pt idx="1">
                  <c:v>3.5842293906810036E-3</c:v>
                </c:pt>
                <c:pt idx="2">
                  <c:v>4.3522785458269327E-2</c:v>
                </c:pt>
                <c:pt idx="3">
                  <c:v>1.6385048643113159E-2</c:v>
                </c:pt>
                <c:pt idx="4">
                  <c:v>5.3763440860215055E-2</c:v>
                </c:pt>
                <c:pt idx="5">
                  <c:v>1.4336917562724014E-2</c:v>
                </c:pt>
                <c:pt idx="6">
                  <c:v>4.4034818228366614E-2</c:v>
                </c:pt>
                <c:pt idx="7">
                  <c:v>8.4997439836149519E-2</c:v>
                </c:pt>
                <c:pt idx="8">
                  <c:v>4.4034818228366614E-2</c:v>
                </c:pt>
                <c:pt idx="9">
                  <c:v>4.0962621607782898E-3</c:v>
                </c:pt>
                <c:pt idx="10">
                  <c:v>1.7409114183307733E-2</c:v>
                </c:pt>
                <c:pt idx="11">
                  <c:v>9.7286226318484392E-3</c:v>
                </c:pt>
                <c:pt idx="12">
                  <c:v>3.840245775729647E-2</c:v>
                </c:pt>
                <c:pt idx="13">
                  <c:v>5.2227342549923193E-2</c:v>
                </c:pt>
                <c:pt idx="14">
                  <c:v>4.8131080389144903E-2</c:v>
                </c:pt>
                <c:pt idx="15">
                  <c:v>3.9426523297491037E-2</c:v>
                </c:pt>
                <c:pt idx="16">
                  <c:v>6.8100358422939072E-2</c:v>
                </c:pt>
                <c:pt idx="17">
                  <c:v>1.0752688172043012E-2</c:v>
                </c:pt>
                <c:pt idx="18">
                  <c:v>1.8945212493599591E-2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12-A18D-F21C58B46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7-4312-A18D-F21C58B4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23</c:v>
                </c:pt>
                <c:pt idx="2">
                  <c:v>36</c:v>
                </c:pt>
                <c:pt idx="3">
                  <c:v>77</c:v>
                </c:pt>
                <c:pt idx="4">
                  <c:v>123</c:v>
                </c:pt>
                <c:pt idx="5">
                  <c:v>83</c:v>
                </c:pt>
                <c:pt idx="6">
                  <c:v>68</c:v>
                </c:pt>
                <c:pt idx="7">
                  <c:v>91</c:v>
                </c:pt>
                <c:pt idx="8">
                  <c:v>114</c:v>
                </c:pt>
                <c:pt idx="9">
                  <c:v>106</c:v>
                </c:pt>
                <c:pt idx="10">
                  <c:v>137</c:v>
                </c:pt>
                <c:pt idx="11">
                  <c:v>90</c:v>
                </c:pt>
                <c:pt idx="12">
                  <c:v>64</c:v>
                </c:pt>
                <c:pt idx="13">
                  <c:v>25</c:v>
                </c:pt>
                <c:pt idx="14">
                  <c:v>14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0-4197-8EFE-F1111D36835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20</c:v>
                </c:pt>
                <c:pt idx="2">
                  <c:v>36</c:v>
                </c:pt>
                <c:pt idx="3">
                  <c:v>62</c:v>
                </c:pt>
                <c:pt idx="4">
                  <c:v>84</c:v>
                </c:pt>
                <c:pt idx="5">
                  <c:v>81</c:v>
                </c:pt>
                <c:pt idx="6">
                  <c:v>85</c:v>
                </c:pt>
                <c:pt idx="7">
                  <c:v>50</c:v>
                </c:pt>
                <c:pt idx="8">
                  <c:v>63</c:v>
                </c:pt>
                <c:pt idx="9">
                  <c:v>77</c:v>
                </c:pt>
                <c:pt idx="10">
                  <c:v>59</c:v>
                </c:pt>
                <c:pt idx="11">
                  <c:v>74</c:v>
                </c:pt>
                <c:pt idx="12">
                  <c:v>35</c:v>
                </c:pt>
                <c:pt idx="13">
                  <c:v>18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0-4197-8EFE-F1111D368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83</c:v>
                </c:pt>
                <c:pt idx="1">
                  <c:v>28</c:v>
                </c:pt>
                <c:pt idx="2">
                  <c:v>121</c:v>
                </c:pt>
                <c:pt idx="3">
                  <c:v>23</c:v>
                </c:pt>
                <c:pt idx="4">
                  <c:v>11</c:v>
                </c:pt>
                <c:pt idx="5">
                  <c:v>8</c:v>
                </c:pt>
                <c:pt idx="6">
                  <c:v>83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5-4B24-B08C-5C3C01DB1F44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37</c:v>
                </c:pt>
                <c:pt idx="1">
                  <c:v>49</c:v>
                </c:pt>
                <c:pt idx="2">
                  <c:v>24</c:v>
                </c:pt>
                <c:pt idx="3">
                  <c:v>66</c:v>
                </c:pt>
                <c:pt idx="4">
                  <c:v>55</c:v>
                </c:pt>
                <c:pt idx="5">
                  <c:v>35</c:v>
                </c:pt>
                <c:pt idx="6">
                  <c:v>11</c:v>
                </c:pt>
                <c:pt idx="7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5-4B24-B08C-5C3C01DB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1">
                  <c:v>25726</c:v>
                </c:pt>
                <c:pt idx="2">
                  <c:v>26731.27</c:v>
                </c:pt>
                <c:pt idx="3">
                  <c:v>28323</c:v>
                </c:pt>
                <c:pt idx="4">
                  <c:v>30954.19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EF-A984-077D594978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EF-A984-077D5949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12.5'!$V$4:$Z$4</c:f>
              <c:numCache>
                <c:formatCode>#,##0</c:formatCode>
                <c:ptCount val="5"/>
                <c:pt idx="0">
                  <c:v>1618</c:v>
                </c:pt>
                <c:pt idx="1">
                  <c:v>1851</c:v>
                </c:pt>
                <c:pt idx="2">
                  <c:v>1879</c:v>
                </c:pt>
                <c:pt idx="3">
                  <c:v>1833</c:v>
                </c:pt>
                <c:pt idx="4">
                  <c:v>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D0-8726-6363DFB2FAC0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12.5'!$V$7:$Z$7</c:f>
              <c:numCache>
                <c:formatCode>#,##0</c:formatCode>
                <c:ptCount val="5"/>
                <c:pt idx="0">
                  <c:v>1045</c:v>
                </c:pt>
                <c:pt idx="1">
                  <c:v>1161</c:v>
                </c:pt>
                <c:pt idx="2">
                  <c:v>1190</c:v>
                </c:pt>
                <c:pt idx="3">
                  <c:v>1236</c:v>
                </c:pt>
                <c:pt idx="4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D0-8726-6363DFB2FAC0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12.5'!$V$11:$Z$11</c:f>
              <c:numCache>
                <c:formatCode>#,##0</c:formatCode>
                <c:ptCount val="5"/>
                <c:pt idx="0">
                  <c:v>1377</c:v>
                </c:pt>
                <c:pt idx="1">
                  <c:v>1552</c:v>
                </c:pt>
                <c:pt idx="2">
                  <c:v>1617</c:v>
                </c:pt>
                <c:pt idx="3">
                  <c:v>1520</c:v>
                </c:pt>
                <c:pt idx="4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E-40D0-8726-6363DFB2FAC0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12.5'!$V$12:$Z$12</c:f>
              <c:numCache>
                <c:formatCode>#,##0</c:formatCode>
                <c:ptCount val="5"/>
                <c:pt idx="0">
                  <c:v>239</c:v>
                </c:pt>
                <c:pt idx="1">
                  <c:v>301</c:v>
                </c:pt>
                <c:pt idx="2">
                  <c:v>267</c:v>
                </c:pt>
                <c:pt idx="3">
                  <c:v>312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E-40D0-8726-6363DFB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0.29697900665642601</c:v>
                </c:pt>
                <c:pt idx="1">
                  <c:v>3.5842293906810036E-3</c:v>
                </c:pt>
                <c:pt idx="2">
                  <c:v>4.3522785458269327E-2</c:v>
                </c:pt>
                <c:pt idx="3">
                  <c:v>1.6385048643113159E-2</c:v>
                </c:pt>
                <c:pt idx="4">
                  <c:v>5.3763440860215055E-2</c:v>
                </c:pt>
                <c:pt idx="5">
                  <c:v>1.4336917562724014E-2</c:v>
                </c:pt>
                <c:pt idx="6">
                  <c:v>4.4034818228366614E-2</c:v>
                </c:pt>
                <c:pt idx="7">
                  <c:v>8.4997439836149519E-2</c:v>
                </c:pt>
                <c:pt idx="8">
                  <c:v>4.4034818228366614E-2</c:v>
                </c:pt>
                <c:pt idx="9">
                  <c:v>4.0962621607782898E-3</c:v>
                </c:pt>
                <c:pt idx="10">
                  <c:v>1.7409114183307733E-2</c:v>
                </c:pt>
                <c:pt idx="11">
                  <c:v>9.7286226318484392E-3</c:v>
                </c:pt>
                <c:pt idx="12">
                  <c:v>3.840245775729647E-2</c:v>
                </c:pt>
                <c:pt idx="13">
                  <c:v>5.2227342549923193E-2</c:v>
                </c:pt>
                <c:pt idx="14">
                  <c:v>4.8131080389144903E-2</c:v>
                </c:pt>
                <c:pt idx="15">
                  <c:v>3.9426523297491037E-2</c:v>
                </c:pt>
                <c:pt idx="16">
                  <c:v>6.8100358422939072E-2</c:v>
                </c:pt>
                <c:pt idx="17">
                  <c:v>1.0752688172043012E-2</c:v>
                </c:pt>
                <c:pt idx="18">
                  <c:v>1.8945212493599591E-2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316-8DE2-74A18DF9FC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316-8DE2-74A18DF9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1</c:v>
                </c:pt>
                <c:pt idx="1">
                  <c:v>28</c:v>
                </c:pt>
                <c:pt idx="2">
                  <c:v>58</c:v>
                </c:pt>
                <c:pt idx="3">
                  <c:v>95</c:v>
                </c:pt>
                <c:pt idx="4">
                  <c:v>128</c:v>
                </c:pt>
                <c:pt idx="5">
                  <c:v>104</c:v>
                </c:pt>
                <c:pt idx="6">
                  <c:v>114</c:v>
                </c:pt>
                <c:pt idx="7">
                  <c:v>70</c:v>
                </c:pt>
                <c:pt idx="8">
                  <c:v>87</c:v>
                </c:pt>
                <c:pt idx="9">
                  <c:v>105</c:v>
                </c:pt>
                <c:pt idx="10">
                  <c:v>148</c:v>
                </c:pt>
                <c:pt idx="11">
                  <c:v>84</c:v>
                </c:pt>
                <c:pt idx="12">
                  <c:v>62</c:v>
                </c:pt>
                <c:pt idx="13">
                  <c:v>35</c:v>
                </c:pt>
                <c:pt idx="14">
                  <c:v>18</c:v>
                </c:pt>
                <c:pt idx="15">
                  <c:v>6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089-9119-844697431E5A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4</c:v>
                </c:pt>
                <c:pt idx="1">
                  <c:v>25</c:v>
                </c:pt>
                <c:pt idx="2">
                  <c:v>50</c:v>
                </c:pt>
                <c:pt idx="3">
                  <c:v>77</c:v>
                </c:pt>
                <c:pt idx="4">
                  <c:v>75</c:v>
                </c:pt>
                <c:pt idx="5">
                  <c:v>66</c:v>
                </c:pt>
                <c:pt idx="6">
                  <c:v>75</c:v>
                </c:pt>
                <c:pt idx="7">
                  <c:v>70</c:v>
                </c:pt>
                <c:pt idx="8">
                  <c:v>68</c:v>
                </c:pt>
                <c:pt idx="9">
                  <c:v>73</c:v>
                </c:pt>
                <c:pt idx="10">
                  <c:v>72</c:v>
                </c:pt>
                <c:pt idx="11">
                  <c:v>72</c:v>
                </c:pt>
                <c:pt idx="12">
                  <c:v>46</c:v>
                </c:pt>
                <c:pt idx="13">
                  <c:v>20</c:v>
                </c:pt>
                <c:pt idx="14">
                  <c:v>12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D-4089-9119-84469743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81</c:v>
                </c:pt>
                <c:pt idx="1">
                  <c:v>29</c:v>
                </c:pt>
                <c:pt idx="2">
                  <c:v>124</c:v>
                </c:pt>
                <c:pt idx="3">
                  <c:v>24</c:v>
                </c:pt>
                <c:pt idx="4">
                  <c:v>12</c:v>
                </c:pt>
                <c:pt idx="5">
                  <c:v>7</c:v>
                </c:pt>
                <c:pt idx="6">
                  <c:v>96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087-A14D-AE7E98A0290E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45</c:v>
                </c:pt>
                <c:pt idx="1">
                  <c:v>52</c:v>
                </c:pt>
                <c:pt idx="2">
                  <c:v>23</c:v>
                </c:pt>
                <c:pt idx="3">
                  <c:v>80</c:v>
                </c:pt>
                <c:pt idx="4">
                  <c:v>59</c:v>
                </c:pt>
                <c:pt idx="5">
                  <c:v>38</c:v>
                </c:pt>
                <c:pt idx="6">
                  <c:v>14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087-A14D-AE7E98A0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1">
                  <c:v>28122.53</c:v>
                </c:pt>
                <c:pt idx="2">
                  <c:v>29820.21</c:v>
                </c:pt>
                <c:pt idx="3">
                  <c:v>30845.65</c:v>
                </c:pt>
                <c:pt idx="4">
                  <c:v>29489.21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260-87B2-174154794A7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260-87B2-1741547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12.5'!$V$8:$Z$8</c:f>
              <c:numCache>
                <c:formatCode>#,##0</c:formatCode>
                <c:ptCount val="5"/>
                <c:pt idx="0">
                  <c:v>25726</c:v>
                </c:pt>
                <c:pt idx="1">
                  <c:v>26731.27</c:v>
                </c:pt>
                <c:pt idx="2">
                  <c:v>28323</c:v>
                </c:pt>
                <c:pt idx="3">
                  <c:v>30954.19</c:v>
                </c:pt>
                <c:pt idx="4">
                  <c:v>29666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42F-B187-65EC99C543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42F-B187-65EC99C5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1">
                  <c:v>6288</c:v>
                </c:pt>
                <c:pt idx="2">
                  <c:v>6546</c:v>
                </c:pt>
                <c:pt idx="3">
                  <c:v>6680</c:v>
                </c:pt>
                <c:pt idx="4">
                  <c:v>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971-9C31-F97D70E95AD3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1">
                  <c:v>4414</c:v>
                </c:pt>
                <c:pt idx="2">
                  <c:v>4514</c:v>
                </c:pt>
                <c:pt idx="3">
                  <c:v>4568</c:v>
                </c:pt>
                <c:pt idx="4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971-9C31-F97D70E95AD3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1">
                  <c:v>5169</c:v>
                </c:pt>
                <c:pt idx="2">
                  <c:v>5429</c:v>
                </c:pt>
                <c:pt idx="3">
                  <c:v>5624</c:v>
                </c:pt>
                <c:pt idx="4">
                  <c:v>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9-4971-9C31-F97D70E95AD3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1">
                  <c:v>1121</c:v>
                </c:pt>
                <c:pt idx="2">
                  <c:v>1112</c:v>
                </c:pt>
                <c:pt idx="3">
                  <c:v>1063</c:v>
                </c:pt>
                <c:pt idx="4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9-4971-9C31-F97D70E9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0.24128881761189677</c:v>
                </c:pt>
                <c:pt idx="1">
                  <c:v>1.5016766292462458E-2</c:v>
                </c:pt>
                <c:pt idx="2">
                  <c:v>0.10657530252223356</c:v>
                </c:pt>
                <c:pt idx="3">
                  <c:v>4.0822277299897942E-3</c:v>
                </c:pt>
                <c:pt idx="4">
                  <c:v>3.8781163434903045E-2</c:v>
                </c:pt>
                <c:pt idx="5">
                  <c:v>2.1723283277445691E-2</c:v>
                </c:pt>
                <c:pt idx="6">
                  <c:v>6.6190406764834522E-2</c:v>
                </c:pt>
                <c:pt idx="7">
                  <c:v>5.6713806677358217E-2</c:v>
                </c:pt>
                <c:pt idx="8">
                  <c:v>4.0968071147397582E-2</c:v>
                </c:pt>
                <c:pt idx="9">
                  <c:v>5.8317538999854205E-4</c:v>
                </c:pt>
                <c:pt idx="10">
                  <c:v>1.399620935996501E-2</c:v>
                </c:pt>
                <c:pt idx="11">
                  <c:v>1.2684064732468289E-2</c:v>
                </c:pt>
                <c:pt idx="12">
                  <c:v>2.0265344802449337E-2</c:v>
                </c:pt>
                <c:pt idx="13">
                  <c:v>8.3539874617291149E-2</c:v>
                </c:pt>
                <c:pt idx="14">
                  <c:v>3.4407348009913984E-2</c:v>
                </c:pt>
                <c:pt idx="15">
                  <c:v>5.7734363609855663E-2</c:v>
                </c:pt>
                <c:pt idx="16">
                  <c:v>6.48782621373378E-2</c:v>
                </c:pt>
                <c:pt idx="17">
                  <c:v>6.5607231374835984E-3</c:v>
                </c:pt>
                <c:pt idx="18">
                  <c:v>3.8635369587403413E-2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B-44E8-81E9-68B04BA3C1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B-44E8-81E9-68B04BA3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14</c:v>
                </c:pt>
                <c:pt idx="1">
                  <c:v>100</c:v>
                </c:pt>
                <c:pt idx="2">
                  <c:v>236</c:v>
                </c:pt>
                <c:pt idx="3">
                  <c:v>363</c:v>
                </c:pt>
                <c:pt idx="4">
                  <c:v>514</c:v>
                </c:pt>
                <c:pt idx="5">
                  <c:v>383</c:v>
                </c:pt>
                <c:pt idx="6">
                  <c:v>322</c:v>
                </c:pt>
                <c:pt idx="7">
                  <c:v>279</c:v>
                </c:pt>
                <c:pt idx="8">
                  <c:v>293</c:v>
                </c:pt>
                <c:pt idx="9">
                  <c:v>275</c:v>
                </c:pt>
                <c:pt idx="10">
                  <c:v>326</c:v>
                </c:pt>
                <c:pt idx="11">
                  <c:v>265</c:v>
                </c:pt>
                <c:pt idx="12">
                  <c:v>152</c:v>
                </c:pt>
                <c:pt idx="13">
                  <c:v>59</c:v>
                </c:pt>
                <c:pt idx="14">
                  <c:v>37</c:v>
                </c:pt>
                <c:pt idx="15">
                  <c:v>17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CAD-83EA-2E6C598B44D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16</c:v>
                </c:pt>
                <c:pt idx="1">
                  <c:v>83</c:v>
                </c:pt>
                <c:pt idx="2">
                  <c:v>196</c:v>
                </c:pt>
                <c:pt idx="3">
                  <c:v>274</c:v>
                </c:pt>
                <c:pt idx="4">
                  <c:v>362</c:v>
                </c:pt>
                <c:pt idx="5">
                  <c:v>283</c:v>
                </c:pt>
                <c:pt idx="6">
                  <c:v>283</c:v>
                </c:pt>
                <c:pt idx="7">
                  <c:v>271</c:v>
                </c:pt>
                <c:pt idx="8">
                  <c:v>282</c:v>
                </c:pt>
                <c:pt idx="9">
                  <c:v>319</c:v>
                </c:pt>
                <c:pt idx="10">
                  <c:v>333</c:v>
                </c:pt>
                <c:pt idx="11">
                  <c:v>221</c:v>
                </c:pt>
                <c:pt idx="12">
                  <c:v>101</c:v>
                </c:pt>
                <c:pt idx="13">
                  <c:v>37</c:v>
                </c:pt>
                <c:pt idx="14">
                  <c:v>27</c:v>
                </c:pt>
                <c:pt idx="15">
                  <c:v>12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3-4CAD-83EA-2E6C598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282</c:v>
                </c:pt>
                <c:pt idx="1">
                  <c:v>110</c:v>
                </c:pt>
                <c:pt idx="2">
                  <c:v>345</c:v>
                </c:pt>
                <c:pt idx="3">
                  <c:v>74</c:v>
                </c:pt>
                <c:pt idx="4">
                  <c:v>42</c:v>
                </c:pt>
                <c:pt idx="5">
                  <c:v>54</c:v>
                </c:pt>
                <c:pt idx="6">
                  <c:v>309</c:v>
                </c:pt>
                <c:pt idx="7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3-4447-8F9F-9D6B0AC3077F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136</c:v>
                </c:pt>
                <c:pt idx="1">
                  <c:v>215</c:v>
                </c:pt>
                <c:pt idx="2">
                  <c:v>78</c:v>
                </c:pt>
                <c:pt idx="3">
                  <c:v>327</c:v>
                </c:pt>
                <c:pt idx="4">
                  <c:v>242</c:v>
                </c:pt>
                <c:pt idx="5">
                  <c:v>212</c:v>
                </c:pt>
                <c:pt idx="6">
                  <c:v>35</c:v>
                </c:pt>
                <c:pt idx="7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3-4447-8F9F-9D6B0AC3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1">
                  <c:v>33656.11</c:v>
                </c:pt>
                <c:pt idx="2">
                  <c:v>35592</c:v>
                </c:pt>
                <c:pt idx="3">
                  <c:v>36690.5</c:v>
                </c:pt>
                <c:pt idx="4">
                  <c:v>38363.89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370-B306-F3A29CEBAC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370-B306-F3A29CEB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12.6'!$V$4:$Z$4</c:f>
              <c:numCache>
                <c:formatCode>#,##0</c:formatCode>
                <c:ptCount val="5"/>
                <c:pt idx="0">
                  <c:v>6288</c:v>
                </c:pt>
                <c:pt idx="1">
                  <c:v>6546</c:v>
                </c:pt>
                <c:pt idx="2">
                  <c:v>6680</c:v>
                </c:pt>
                <c:pt idx="3">
                  <c:v>6760</c:v>
                </c:pt>
                <c:pt idx="4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E-42F0-87EE-FFC373444B96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12.6'!$V$7:$Z$7</c:f>
              <c:numCache>
                <c:formatCode>#,##0</c:formatCode>
                <c:ptCount val="5"/>
                <c:pt idx="0">
                  <c:v>4414</c:v>
                </c:pt>
                <c:pt idx="1">
                  <c:v>4514</c:v>
                </c:pt>
                <c:pt idx="2">
                  <c:v>4568</c:v>
                </c:pt>
                <c:pt idx="3">
                  <c:v>4710</c:v>
                </c:pt>
                <c:pt idx="4">
                  <c:v>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E-42F0-87EE-FFC373444B96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12.6'!$V$11:$Z$11</c:f>
              <c:numCache>
                <c:formatCode>#,##0</c:formatCode>
                <c:ptCount val="5"/>
                <c:pt idx="0">
                  <c:v>5169</c:v>
                </c:pt>
                <c:pt idx="1">
                  <c:v>5429</c:v>
                </c:pt>
                <c:pt idx="2">
                  <c:v>5624</c:v>
                </c:pt>
                <c:pt idx="3">
                  <c:v>5621</c:v>
                </c:pt>
                <c:pt idx="4">
                  <c:v>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E-42F0-87EE-FFC373444B96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12.6'!$V$12:$Z$12</c:f>
              <c:numCache>
                <c:formatCode>#,##0</c:formatCode>
                <c:ptCount val="5"/>
                <c:pt idx="0">
                  <c:v>1121</c:v>
                </c:pt>
                <c:pt idx="1">
                  <c:v>1112</c:v>
                </c:pt>
                <c:pt idx="2">
                  <c:v>1063</c:v>
                </c:pt>
                <c:pt idx="3">
                  <c:v>1134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E-42F0-87EE-FFC37344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0.24128881761189677</c:v>
                </c:pt>
                <c:pt idx="1">
                  <c:v>1.5016766292462458E-2</c:v>
                </c:pt>
                <c:pt idx="2">
                  <c:v>0.10657530252223356</c:v>
                </c:pt>
                <c:pt idx="3">
                  <c:v>4.0822277299897942E-3</c:v>
                </c:pt>
                <c:pt idx="4">
                  <c:v>3.8781163434903045E-2</c:v>
                </c:pt>
                <c:pt idx="5">
                  <c:v>2.1723283277445691E-2</c:v>
                </c:pt>
                <c:pt idx="6">
                  <c:v>6.6190406764834522E-2</c:v>
                </c:pt>
                <c:pt idx="7">
                  <c:v>5.6713806677358217E-2</c:v>
                </c:pt>
                <c:pt idx="8">
                  <c:v>4.0968071147397582E-2</c:v>
                </c:pt>
                <c:pt idx="9">
                  <c:v>5.8317538999854205E-4</c:v>
                </c:pt>
                <c:pt idx="10">
                  <c:v>1.399620935996501E-2</c:v>
                </c:pt>
                <c:pt idx="11">
                  <c:v>1.2684064732468289E-2</c:v>
                </c:pt>
                <c:pt idx="12">
                  <c:v>2.0265344802449337E-2</c:v>
                </c:pt>
                <c:pt idx="13">
                  <c:v>8.3539874617291149E-2</c:v>
                </c:pt>
                <c:pt idx="14">
                  <c:v>3.4407348009913984E-2</c:v>
                </c:pt>
                <c:pt idx="15">
                  <c:v>5.7734363609855663E-2</c:v>
                </c:pt>
                <c:pt idx="16">
                  <c:v>6.48782621373378E-2</c:v>
                </c:pt>
                <c:pt idx="17">
                  <c:v>6.5607231374835984E-3</c:v>
                </c:pt>
                <c:pt idx="18">
                  <c:v>3.8635369587403413E-2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3B8-9A4D-0E0B377DD9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3B8-9A4D-0E0B377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11</c:v>
                </c:pt>
                <c:pt idx="1">
                  <c:v>110</c:v>
                </c:pt>
                <c:pt idx="2">
                  <c:v>242</c:v>
                </c:pt>
                <c:pt idx="3">
                  <c:v>327</c:v>
                </c:pt>
                <c:pt idx="4">
                  <c:v>567</c:v>
                </c:pt>
                <c:pt idx="5">
                  <c:v>452</c:v>
                </c:pt>
                <c:pt idx="6">
                  <c:v>370</c:v>
                </c:pt>
                <c:pt idx="7">
                  <c:v>285</c:v>
                </c:pt>
                <c:pt idx="8">
                  <c:v>289</c:v>
                </c:pt>
                <c:pt idx="9">
                  <c:v>281</c:v>
                </c:pt>
                <c:pt idx="10">
                  <c:v>303</c:v>
                </c:pt>
                <c:pt idx="11">
                  <c:v>284</c:v>
                </c:pt>
                <c:pt idx="12">
                  <c:v>171</c:v>
                </c:pt>
                <c:pt idx="13">
                  <c:v>77</c:v>
                </c:pt>
                <c:pt idx="14">
                  <c:v>31</c:v>
                </c:pt>
                <c:pt idx="15">
                  <c:v>17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7E4-A47B-E398A5D7EDF1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22</c:v>
                </c:pt>
                <c:pt idx="1">
                  <c:v>105</c:v>
                </c:pt>
                <c:pt idx="2">
                  <c:v>194</c:v>
                </c:pt>
                <c:pt idx="3">
                  <c:v>256</c:v>
                </c:pt>
                <c:pt idx="4">
                  <c:v>318</c:v>
                </c:pt>
                <c:pt idx="5">
                  <c:v>261</c:v>
                </c:pt>
                <c:pt idx="6">
                  <c:v>297</c:v>
                </c:pt>
                <c:pt idx="7">
                  <c:v>243</c:v>
                </c:pt>
                <c:pt idx="8">
                  <c:v>277</c:v>
                </c:pt>
                <c:pt idx="9">
                  <c:v>324</c:v>
                </c:pt>
                <c:pt idx="10">
                  <c:v>278</c:v>
                </c:pt>
                <c:pt idx="11">
                  <c:v>243</c:v>
                </c:pt>
                <c:pt idx="12">
                  <c:v>128</c:v>
                </c:pt>
                <c:pt idx="13">
                  <c:v>33</c:v>
                </c:pt>
                <c:pt idx="14">
                  <c:v>25</c:v>
                </c:pt>
                <c:pt idx="15">
                  <c:v>11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7E4-A47B-E398A5D7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307</c:v>
                </c:pt>
                <c:pt idx="1">
                  <c:v>114</c:v>
                </c:pt>
                <c:pt idx="2">
                  <c:v>346</c:v>
                </c:pt>
                <c:pt idx="3">
                  <c:v>89</c:v>
                </c:pt>
                <c:pt idx="4">
                  <c:v>44</c:v>
                </c:pt>
                <c:pt idx="5">
                  <c:v>53</c:v>
                </c:pt>
                <c:pt idx="6">
                  <c:v>300</c:v>
                </c:pt>
                <c:pt idx="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E4-B071-843E3FF97D14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155</c:v>
                </c:pt>
                <c:pt idx="1">
                  <c:v>225</c:v>
                </c:pt>
                <c:pt idx="2">
                  <c:v>81</c:v>
                </c:pt>
                <c:pt idx="3">
                  <c:v>320</c:v>
                </c:pt>
                <c:pt idx="4">
                  <c:v>247</c:v>
                </c:pt>
                <c:pt idx="5">
                  <c:v>202</c:v>
                </c:pt>
                <c:pt idx="6">
                  <c:v>34</c:v>
                </c:pt>
                <c:pt idx="7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6E4-B071-843E3FF9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12.1'!$V$4:$Z$4</c:f>
              <c:numCache>
                <c:formatCode>#,##0</c:formatCode>
                <c:ptCount val="5"/>
                <c:pt idx="0">
                  <c:v>3449</c:v>
                </c:pt>
                <c:pt idx="1">
                  <c:v>3621</c:v>
                </c:pt>
                <c:pt idx="2">
                  <c:v>3664</c:v>
                </c:pt>
                <c:pt idx="3">
                  <c:v>3898</c:v>
                </c:pt>
                <c:pt idx="4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C5C-8EE0-1EB77E9CC0DB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12.1'!$V$7:$Z$7</c:f>
              <c:numCache>
                <c:formatCode>#,##0</c:formatCode>
                <c:ptCount val="5"/>
                <c:pt idx="0">
                  <c:v>2517</c:v>
                </c:pt>
                <c:pt idx="1">
                  <c:v>2677</c:v>
                </c:pt>
                <c:pt idx="2">
                  <c:v>2683</c:v>
                </c:pt>
                <c:pt idx="3">
                  <c:v>2836</c:v>
                </c:pt>
                <c:pt idx="4">
                  <c:v>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C5C-8EE0-1EB77E9CC0DB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12.1'!$V$11:$Z$11</c:f>
              <c:numCache>
                <c:formatCode>#,##0</c:formatCode>
                <c:ptCount val="5"/>
                <c:pt idx="0">
                  <c:v>2789</c:v>
                </c:pt>
                <c:pt idx="1">
                  <c:v>2888</c:v>
                </c:pt>
                <c:pt idx="2">
                  <c:v>2947</c:v>
                </c:pt>
                <c:pt idx="3">
                  <c:v>3119</c:v>
                </c:pt>
                <c:pt idx="4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C5C-8EE0-1EB77E9CC0DB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12.1'!$V$12:$Z$12</c:f>
              <c:numCache>
                <c:formatCode>#,##0</c:formatCode>
                <c:ptCount val="5"/>
                <c:pt idx="0">
                  <c:v>662</c:v>
                </c:pt>
                <c:pt idx="1">
                  <c:v>727</c:v>
                </c:pt>
                <c:pt idx="2">
                  <c:v>716</c:v>
                </c:pt>
                <c:pt idx="3">
                  <c:v>782</c:v>
                </c:pt>
                <c:pt idx="4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E-4C5C-8EE0-1EB77E9C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12.6'!$V$8:$Z$8</c:f>
              <c:numCache>
                <c:formatCode>#,##0</c:formatCode>
                <c:ptCount val="5"/>
                <c:pt idx="0">
                  <c:v>33656.11</c:v>
                </c:pt>
                <c:pt idx="1">
                  <c:v>35592</c:v>
                </c:pt>
                <c:pt idx="2">
                  <c:v>36690.5</c:v>
                </c:pt>
                <c:pt idx="3">
                  <c:v>38363.89</c:v>
                </c:pt>
                <c:pt idx="4">
                  <c:v>39896.239999999998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8A7-A56A-7B98FF540B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8A7-A56A-7B98FF5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1">
                  <c:v>41504</c:v>
                </c:pt>
                <c:pt idx="2">
                  <c:v>42260</c:v>
                </c:pt>
                <c:pt idx="3">
                  <c:v>43890</c:v>
                </c:pt>
                <c:pt idx="4">
                  <c:v>44514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07B-A43C-31BAC7036C6B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1">
                  <c:v>30083</c:v>
                </c:pt>
                <c:pt idx="2">
                  <c:v>30764</c:v>
                </c:pt>
                <c:pt idx="3">
                  <c:v>31868</c:v>
                </c:pt>
                <c:pt idx="4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07B-A43C-31BAC7036C6B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1">
                  <c:v>37396</c:v>
                </c:pt>
                <c:pt idx="2">
                  <c:v>37980</c:v>
                </c:pt>
                <c:pt idx="3">
                  <c:v>39475</c:v>
                </c:pt>
                <c:pt idx="4">
                  <c:v>39944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07B-A43C-31BAC7036C6B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1">
                  <c:v>4111</c:v>
                </c:pt>
                <c:pt idx="2">
                  <c:v>4277</c:v>
                </c:pt>
                <c:pt idx="3">
                  <c:v>4415</c:v>
                </c:pt>
                <c:pt idx="4">
                  <c:v>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07B-A43C-31BAC703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3.2120273043259769E-2</c:v>
                </c:pt>
                <c:pt idx="1">
                  <c:v>2.1567067297625529E-3</c:v>
                </c:pt>
                <c:pt idx="2">
                  <c:v>4.522802462414674E-2</c:v>
                </c:pt>
                <c:pt idx="3">
                  <c:v>1.5159763809204741E-2</c:v>
                </c:pt>
                <c:pt idx="4">
                  <c:v>7.7264542066250677E-2</c:v>
                </c:pt>
                <c:pt idx="5">
                  <c:v>2.4582268939235312E-2</c:v>
                </c:pt>
                <c:pt idx="6">
                  <c:v>8.9827882239624776E-2</c:v>
                </c:pt>
                <c:pt idx="7">
                  <c:v>7.2469533900079569E-2</c:v>
                </c:pt>
                <c:pt idx="8">
                  <c:v>3.2518112148749945E-2</c:v>
                </c:pt>
                <c:pt idx="9">
                  <c:v>9.171238326563089E-3</c:v>
                </c:pt>
                <c:pt idx="10">
                  <c:v>3.9407010343816745E-2</c:v>
                </c:pt>
                <c:pt idx="11">
                  <c:v>1.5013191507182043E-2</c:v>
                </c:pt>
                <c:pt idx="12">
                  <c:v>6.0827505339419573E-2</c:v>
                </c:pt>
                <c:pt idx="13">
                  <c:v>6.4596507391431801E-2</c:v>
                </c:pt>
                <c:pt idx="14">
                  <c:v>8.5472590979521756E-2</c:v>
                </c:pt>
                <c:pt idx="15">
                  <c:v>9.8873487164454127E-2</c:v>
                </c:pt>
                <c:pt idx="16">
                  <c:v>0.14665605762385359</c:v>
                </c:pt>
                <c:pt idx="17">
                  <c:v>2.4372879936345744E-2</c:v>
                </c:pt>
                <c:pt idx="18">
                  <c:v>4.0181749654508145E-2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889-B0DA-BEABE20945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C-4889-B0DA-BEABE20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19</c:v>
                </c:pt>
                <c:pt idx="1">
                  <c:v>405</c:v>
                </c:pt>
                <c:pt idx="2">
                  <c:v>1050</c:v>
                </c:pt>
                <c:pt idx="3">
                  <c:v>1664</c:v>
                </c:pt>
                <c:pt idx="4">
                  <c:v>3020</c:v>
                </c:pt>
                <c:pt idx="5">
                  <c:v>2799</c:v>
                </c:pt>
                <c:pt idx="6">
                  <c:v>2348</c:v>
                </c:pt>
                <c:pt idx="7">
                  <c:v>2035</c:v>
                </c:pt>
                <c:pt idx="8">
                  <c:v>2048</c:v>
                </c:pt>
                <c:pt idx="9">
                  <c:v>1859</c:v>
                </c:pt>
                <c:pt idx="10">
                  <c:v>1877</c:v>
                </c:pt>
                <c:pt idx="11">
                  <c:v>1546</c:v>
                </c:pt>
                <c:pt idx="12">
                  <c:v>805</c:v>
                </c:pt>
                <c:pt idx="13">
                  <c:v>361</c:v>
                </c:pt>
                <c:pt idx="14">
                  <c:v>120</c:v>
                </c:pt>
                <c:pt idx="15">
                  <c:v>46</c:v>
                </c:pt>
                <c:pt idx="1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AD4-8263-EFE47A8C24AB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22</c:v>
                </c:pt>
                <c:pt idx="1">
                  <c:v>482</c:v>
                </c:pt>
                <c:pt idx="2">
                  <c:v>1225</c:v>
                </c:pt>
                <c:pt idx="3">
                  <c:v>1847</c:v>
                </c:pt>
                <c:pt idx="4">
                  <c:v>2625</c:v>
                </c:pt>
                <c:pt idx="5">
                  <c:v>2663</c:v>
                </c:pt>
                <c:pt idx="6">
                  <c:v>2389</c:v>
                </c:pt>
                <c:pt idx="7">
                  <c:v>2128</c:v>
                </c:pt>
                <c:pt idx="8">
                  <c:v>2224</c:v>
                </c:pt>
                <c:pt idx="9">
                  <c:v>1973</c:v>
                </c:pt>
                <c:pt idx="10">
                  <c:v>2153</c:v>
                </c:pt>
                <c:pt idx="11">
                  <c:v>1600</c:v>
                </c:pt>
                <c:pt idx="12">
                  <c:v>655</c:v>
                </c:pt>
                <c:pt idx="13">
                  <c:v>257</c:v>
                </c:pt>
                <c:pt idx="14">
                  <c:v>90</c:v>
                </c:pt>
                <c:pt idx="15">
                  <c:v>66</c:v>
                </c:pt>
                <c:pt idx="1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AD4-8263-EFE47A8C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2165</c:v>
                </c:pt>
                <c:pt idx="1">
                  <c:v>2595</c:v>
                </c:pt>
                <c:pt idx="2">
                  <c:v>3012</c:v>
                </c:pt>
                <c:pt idx="3">
                  <c:v>1349</c:v>
                </c:pt>
                <c:pt idx="4">
                  <c:v>993</c:v>
                </c:pt>
                <c:pt idx="5">
                  <c:v>970</c:v>
                </c:pt>
                <c:pt idx="6">
                  <c:v>885</c:v>
                </c:pt>
                <c:pt idx="7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A-4908-838C-E4536D097D59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1560</c:v>
                </c:pt>
                <c:pt idx="1">
                  <c:v>3872</c:v>
                </c:pt>
                <c:pt idx="2">
                  <c:v>535</c:v>
                </c:pt>
                <c:pt idx="3">
                  <c:v>2593</c:v>
                </c:pt>
                <c:pt idx="4">
                  <c:v>3286</c:v>
                </c:pt>
                <c:pt idx="5">
                  <c:v>1533</c:v>
                </c:pt>
                <c:pt idx="6">
                  <c:v>89</c:v>
                </c:pt>
                <c:pt idx="7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908-838C-E4536D09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1">
                  <c:v>42443</c:v>
                </c:pt>
                <c:pt idx="2">
                  <c:v>43515.9</c:v>
                </c:pt>
                <c:pt idx="3">
                  <c:v>45251</c:v>
                </c:pt>
                <c:pt idx="4">
                  <c:v>45172.24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0F6-AF15-4A19491284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0F6-AF15-4A19491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12.7'!$V$4:$Z$4</c:f>
              <c:numCache>
                <c:formatCode>#,##0</c:formatCode>
                <c:ptCount val="5"/>
                <c:pt idx="0">
                  <c:v>41504</c:v>
                </c:pt>
                <c:pt idx="1">
                  <c:v>42260</c:v>
                </c:pt>
                <c:pt idx="2">
                  <c:v>43890</c:v>
                </c:pt>
                <c:pt idx="3">
                  <c:v>44514</c:v>
                </c:pt>
                <c:pt idx="4">
                  <c:v>47758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4-492B-B661-7CE9893E5EF0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12.7'!$V$7:$Z$7</c:f>
              <c:numCache>
                <c:formatCode>#,##0</c:formatCode>
                <c:ptCount val="5"/>
                <c:pt idx="0">
                  <c:v>30083</c:v>
                </c:pt>
                <c:pt idx="1">
                  <c:v>30764</c:v>
                </c:pt>
                <c:pt idx="2">
                  <c:v>31868</c:v>
                </c:pt>
                <c:pt idx="3">
                  <c:v>32575</c:v>
                </c:pt>
                <c:pt idx="4">
                  <c:v>33403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92B-B661-7CE9893E5EF0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12.7'!$V$11:$Z$11</c:f>
              <c:numCache>
                <c:formatCode>#,##0</c:formatCode>
                <c:ptCount val="5"/>
                <c:pt idx="0">
                  <c:v>37396</c:v>
                </c:pt>
                <c:pt idx="1">
                  <c:v>37980</c:v>
                </c:pt>
                <c:pt idx="2">
                  <c:v>39475</c:v>
                </c:pt>
                <c:pt idx="3">
                  <c:v>39944</c:v>
                </c:pt>
                <c:pt idx="4">
                  <c:v>42973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4-492B-B661-7CE9893E5EF0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12.7'!$V$12:$Z$12</c:f>
              <c:numCache>
                <c:formatCode>#,##0</c:formatCode>
                <c:ptCount val="5"/>
                <c:pt idx="0">
                  <c:v>4111</c:v>
                </c:pt>
                <c:pt idx="1">
                  <c:v>4277</c:v>
                </c:pt>
                <c:pt idx="2">
                  <c:v>4415</c:v>
                </c:pt>
                <c:pt idx="3">
                  <c:v>4564</c:v>
                </c:pt>
                <c:pt idx="4">
                  <c:v>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4-492B-B661-7CE9893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3.2120273043259769E-2</c:v>
                </c:pt>
                <c:pt idx="1">
                  <c:v>2.1567067297625529E-3</c:v>
                </c:pt>
                <c:pt idx="2">
                  <c:v>4.522802462414674E-2</c:v>
                </c:pt>
                <c:pt idx="3">
                  <c:v>1.5159763809204741E-2</c:v>
                </c:pt>
                <c:pt idx="4">
                  <c:v>7.7264542066250677E-2</c:v>
                </c:pt>
                <c:pt idx="5">
                  <c:v>2.4582268939235312E-2</c:v>
                </c:pt>
                <c:pt idx="6">
                  <c:v>8.9827882239624776E-2</c:v>
                </c:pt>
                <c:pt idx="7">
                  <c:v>7.2469533900079569E-2</c:v>
                </c:pt>
                <c:pt idx="8">
                  <c:v>3.2518112148749945E-2</c:v>
                </c:pt>
                <c:pt idx="9">
                  <c:v>9.171238326563089E-3</c:v>
                </c:pt>
                <c:pt idx="10">
                  <c:v>3.9407010343816745E-2</c:v>
                </c:pt>
                <c:pt idx="11">
                  <c:v>1.5013191507182043E-2</c:v>
                </c:pt>
                <c:pt idx="12">
                  <c:v>6.0827505339419573E-2</c:v>
                </c:pt>
                <c:pt idx="13">
                  <c:v>6.4596507391431801E-2</c:v>
                </c:pt>
                <c:pt idx="14">
                  <c:v>8.5472590979521756E-2</c:v>
                </c:pt>
                <c:pt idx="15">
                  <c:v>9.8873487164454127E-2</c:v>
                </c:pt>
                <c:pt idx="16">
                  <c:v>0.14665605762385359</c:v>
                </c:pt>
                <c:pt idx="17">
                  <c:v>2.4372879936345744E-2</c:v>
                </c:pt>
                <c:pt idx="18">
                  <c:v>4.0181749654508145E-2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D93-AC00-B9B7C669BD8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9-4D93-AC00-B9B7C66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17</c:v>
                </c:pt>
                <c:pt idx="1">
                  <c:v>404</c:v>
                </c:pt>
                <c:pt idx="2">
                  <c:v>1213</c:v>
                </c:pt>
                <c:pt idx="3">
                  <c:v>1840</c:v>
                </c:pt>
                <c:pt idx="4">
                  <c:v>3338</c:v>
                </c:pt>
                <c:pt idx="5">
                  <c:v>3149</c:v>
                </c:pt>
                <c:pt idx="6">
                  <c:v>2680</c:v>
                </c:pt>
                <c:pt idx="7">
                  <c:v>2133</c:v>
                </c:pt>
                <c:pt idx="8">
                  <c:v>2032</c:v>
                </c:pt>
                <c:pt idx="9">
                  <c:v>1967</c:v>
                </c:pt>
                <c:pt idx="10">
                  <c:v>1846</c:v>
                </c:pt>
                <c:pt idx="11">
                  <c:v>1636</c:v>
                </c:pt>
                <c:pt idx="12">
                  <c:v>826</c:v>
                </c:pt>
                <c:pt idx="13">
                  <c:v>392</c:v>
                </c:pt>
                <c:pt idx="14">
                  <c:v>126</c:v>
                </c:pt>
                <c:pt idx="15">
                  <c:v>47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B31-8B77-53DA7E95BACA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27</c:v>
                </c:pt>
                <c:pt idx="1">
                  <c:v>550</c:v>
                </c:pt>
                <c:pt idx="2">
                  <c:v>1298</c:v>
                </c:pt>
                <c:pt idx="3">
                  <c:v>2004</c:v>
                </c:pt>
                <c:pt idx="4">
                  <c:v>3001</c:v>
                </c:pt>
                <c:pt idx="5">
                  <c:v>3100</c:v>
                </c:pt>
                <c:pt idx="6">
                  <c:v>2657</c:v>
                </c:pt>
                <c:pt idx="7">
                  <c:v>2189</c:v>
                </c:pt>
                <c:pt idx="8">
                  <c:v>2242</c:v>
                </c:pt>
                <c:pt idx="9">
                  <c:v>2090</c:v>
                </c:pt>
                <c:pt idx="10">
                  <c:v>2086</c:v>
                </c:pt>
                <c:pt idx="11">
                  <c:v>1632</c:v>
                </c:pt>
                <c:pt idx="12">
                  <c:v>725</c:v>
                </c:pt>
                <c:pt idx="13">
                  <c:v>255</c:v>
                </c:pt>
                <c:pt idx="14">
                  <c:v>82</c:v>
                </c:pt>
                <c:pt idx="15">
                  <c:v>47</c:v>
                </c:pt>
                <c:pt idx="1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0-4B31-8B77-53DA7E95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2210</c:v>
                </c:pt>
                <c:pt idx="1">
                  <c:v>2698</c:v>
                </c:pt>
                <c:pt idx="2">
                  <c:v>3114</c:v>
                </c:pt>
                <c:pt idx="3">
                  <c:v>1436</c:v>
                </c:pt>
                <c:pt idx="4">
                  <c:v>1031</c:v>
                </c:pt>
                <c:pt idx="5">
                  <c:v>983</c:v>
                </c:pt>
                <c:pt idx="6">
                  <c:v>874</c:v>
                </c:pt>
                <c:pt idx="7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C3D-B800-3F110E4DFBB8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1614</c:v>
                </c:pt>
                <c:pt idx="1">
                  <c:v>3983</c:v>
                </c:pt>
                <c:pt idx="2">
                  <c:v>565</c:v>
                </c:pt>
                <c:pt idx="3">
                  <c:v>2711</c:v>
                </c:pt>
                <c:pt idx="4">
                  <c:v>3302</c:v>
                </c:pt>
                <c:pt idx="5">
                  <c:v>1552</c:v>
                </c:pt>
                <c:pt idx="6">
                  <c:v>95</c:v>
                </c:pt>
                <c:pt idx="7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C3D-B800-3F110E4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8.369740170154058E-2</c:v>
                </c:pt>
                <c:pt idx="1">
                  <c:v>9.8873304207863881E-3</c:v>
                </c:pt>
                <c:pt idx="2">
                  <c:v>4.5297769602207404E-2</c:v>
                </c:pt>
                <c:pt idx="3">
                  <c:v>6.4382616693492755E-3</c:v>
                </c:pt>
                <c:pt idx="4">
                  <c:v>6.9211312945504713E-2</c:v>
                </c:pt>
                <c:pt idx="5">
                  <c:v>1.33363991722235E-2</c:v>
                </c:pt>
                <c:pt idx="6">
                  <c:v>0.1200275925500115</c:v>
                </c:pt>
                <c:pt idx="7">
                  <c:v>0.14371119797654633</c:v>
                </c:pt>
                <c:pt idx="8">
                  <c:v>3.1501494596458957E-2</c:v>
                </c:pt>
                <c:pt idx="9">
                  <c:v>4.3688204184870088E-3</c:v>
                </c:pt>
                <c:pt idx="10">
                  <c:v>2.115428834214762E-2</c:v>
                </c:pt>
                <c:pt idx="11">
                  <c:v>2.0694412508622671E-2</c:v>
                </c:pt>
                <c:pt idx="12">
                  <c:v>4.5297769602207404E-2</c:v>
                </c:pt>
                <c:pt idx="13">
                  <c:v>4.9896527937456886E-2</c:v>
                </c:pt>
                <c:pt idx="14">
                  <c:v>4.5987583352494824E-2</c:v>
                </c:pt>
                <c:pt idx="15">
                  <c:v>6.4842492527017709E-2</c:v>
                </c:pt>
                <c:pt idx="16">
                  <c:v>0.11128995171303747</c:v>
                </c:pt>
                <c:pt idx="17">
                  <c:v>1.6785467923660612E-2</c:v>
                </c:pt>
                <c:pt idx="18">
                  <c:v>3.1501494596458957E-2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F-4EA6-9489-355C09EB01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F-4EA6-9489-355C09EB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12.7'!$V$8:$Z$8</c:f>
              <c:numCache>
                <c:formatCode>#,##0</c:formatCode>
                <c:ptCount val="5"/>
                <c:pt idx="0">
                  <c:v>42443</c:v>
                </c:pt>
                <c:pt idx="1">
                  <c:v>43515.9</c:v>
                </c:pt>
                <c:pt idx="2">
                  <c:v>45251</c:v>
                </c:pt>
                <c:pt idx="3">
                  <c:v>45172.24</c:v>
                </c:pt>
                <c:pt idx="4">
                  <c:v>46495.69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1E-8E58-2BBCEA7D7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1E-8E58-2BBCEA7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1">
                  <c:v>6693</c:v>
                </c:pt>
                <c:pt idx="2">
                  <c:v>7025</c:v>
                </c:pt>
                <c:pt idx="3">
                  <c:v>7215</c:v>
                </c:pt>
                <c:pt idx="4">
                  <c:v>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B4A-B133-0CA7395B5DB2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1">
                  <c:v>4956</c:v>
                </c:pt>
                <c:pt idx="2">
                  <c:v>5196</c:v>
                </c:pt>
                <c:pt idx="3">
                  <c:v>5298</c:v>
                </c:pt>
                <c:pt idx="4">
                  <c:v>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B4A-B133-0CA7395B5DB2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1">
                  <c:v>6006</c:v>
                </c:pt>
                <c:pt idx="2">
                  <c:v>6323</c:v>
                </c:pt>
                <c:pt idx="3">
                  <c:v>6560</c:v>
                </c:pt>
                <c:pt idx="4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5-4B4A-B133-0CA7395B5DB2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1">
                  <c:v>692</c:v>
                </c:pt>
                <c:pt idx="2">
                  <c:v>706</c:v>
                </c:pt>
                <c:pt idx="3">
                  <c:v>653</c:v>
                </c:pt>
                <c:pt idx="4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5-4B4A-B133-0CA7395B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8.0674448767833987E-2</c:v>
                </c:pt>
                <c:pt idx="1">
                  <c:v>1.8158236057068742E-3</c:v>
                </c:pt>
                <c:pt idx="2">
                  <c:v>7.7691309987029833E-2</c:v>
                </c:pt>
                <c:pt idx="3">
                  <c:v>1.5953307392996108E-2</c:v>
                </c:pt>
                <c:pt idx="4">
                  <c:v>9.5979247730220499E-2</c:v>
                </c:pt>
                <c:pt idx="5">
                  <c:v>2.7885862516212712E-2</c:v>
                </c:pt>
                <c:pt idx="6">
                  <c:v>8.7289234760051876E-2</c:v>
                </c:pt>
                <c:pt idx="7">
                  <c:v>6.8352788586251614E-2</c:v>
                </c:pt>
                <c:pt idx="8">
                  <c:v>4.0077821011673155E-2</c:v>
                </c:pt>
                <c:pt idx="9">
                  <c:v>4.5395590142671858E-3</c:v>
                </c:pt>
                <c:pt idx="10">
                  <c:v>2.7367055771725032E-2</c:v>
                </c:pt>
                <c:pt idx="11">
                  <c:v>1.3359273670557717E-2</c:v>
                </c:pt>
                <c:pt idx="12">
                  <c:v>3.3981841763942928E-2</c:v>
                </c:pt>
                <c:pt idx="13">
                  <c:v>7.3411154345006488E-2</c:v>
                </c:pt>
                <c:pt idx="14">
                  <c:v>5.7976653696498057E-2</c:v>
                </c:pt>
                <c:pt idx="15">
                  <c:v>5.8754863813229571E-2</c:v>
                </c:pt>
                <c:pt idx="16">
                  <c:v>0.13994811932555123</c:v>
                </c:pt>
                <c:pt idx="17">
                  <c:v>1.6990920881971464E-2</c:v>
                </c:pt>
                <c:pt idx="18">
                  <c:v>4.4098573281452662E-2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5D7-9BE0-731B5CC552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9-45D7-9BE0-731B5CC5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0</c:v>
                </c:pt>
                <c:pt idx="1">
                  <c:v>101</c:v>
                </c:pt>
                <c:pt idx="2">
                  <c:v>182</c:v>
                </c:pt>
                <c:pt idx="3">
                  <c:v>336</c:v>
                </c:pt>
                <c:pt idx="4">
                  <c:v>416</c:v>
                </c:pt>
                <c:pt idx="5">
                  <c:v>403</c:v>
                </c:pt>
                <c:pt idx="6">
                  <c:v>380</c:v>
                </c:pt>
                <c:pt idx="7">
                  <c:v>374</c:v>
                </c:pt>
                <c:pt idx="8">
                  <c:v>375</c:v>
                </c:pt>
                <c:pt idx="9">
                  <c:v>325</c:v>
                </c:pt>
                <c:pt idx="10">
                  <c:v>417</c:v>
                </c:pt>
                <c:pt idx="11">
                  <c:v>279</c:v>
                </c:pt>
                <c:pt idx="12">
                  <c:v>144</c:v>
                </c:pt>
                <c:pt idx="13">
                  <c:v>78</c:v>
                </c:pt>
                <c:pt idx="14">
                  <c:v>20</c:v>
                </c:pt>
                <c:pt idx="15">
                  <c:v>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C49-9A9B-AC23B0D7847D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4</c:v>
                </c:pt>
                <c:pt idx="1">
                  <c:v>75</c:v>
                </c:pt>
                <c:pt idx="2">
                  <c:v>216</c:v>
                </c:pt>
                <c:pt idx="3">
                  <c:v>302</c:v>
                </c:pt>
                <c:pt idx="4">
                  <c:v>351</c:v>
                </c:pt>
                <c:pt idx="5">
                  <c:v>348</c:v>
                </c:pt>
                <c:pt idx="6">
                  <c:v>358</c:v>
                </c:pt>
                <c:pt idx="7">
                  <c:v>347</c:v>
                </c:pt>
                <c:pt idx="8">
                  <c:v>335</c:v>
                </c:pt>
                <c:pt idx="9">
                  <c:v>359</c:v>
                </c:pt>
                <c:pt idx="10">
                  <c:v>343</c:v>
                </c:pt>
                <c:pt idx="11">
                  <c:v>216</c:v>
                </c:pt>
                <c:pt idx="12">
                  <c:v>104</c:v>
                </c:pt>
                <c:pt idx="13">
                  <c:v>26</c:v>
                </c:pt>
                <c:pt idx="14">
                  <c:v>17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C49-9A9B-AC23B0D7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227</c:v>
                </c:pt>
                <c:pt idx="1">
                  <c:v>147</c:v>
                </c:pt>
                <c:pt idx="2">
                  <c:v>641</c:v>
                </c:pt>
                <c:pt idx="3">
                  <c:v>200</c:v>
                </c:pt>
                <c:pt idx="4">
                  <c:v>103</c:v>
                </c:pt>
                <c:pt idx="5">
                  <c:v>120</c:v>
                </c:pt>
                <c:pt idx="6">
                  <c:v>445</c:v>
                </c:pt>
                <c:pt idx="7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399-8BA9-4D7CC21AFFDB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181</c:v>
                </c:pt>
                <c:pt idx="1">
                  <c:v>276</c:v>
                </c:pt>
                <c:pt idx="2">
                  <c:v>113</c:v>
                </c:pt>
                <c:pt idx="3">
                  <c:v>615</c:v>
                </c:pt>
                <c:pt idx="4">
                  <c:v>439</c:v>
                </c:pt>
                <c:pt idx="5">
                  <c:v>324</c:v>
                </c:pt>
                <c:pt idx="6">
                  <c:v>32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C-4399-8BA9-4D7CC21A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1">
                  <c:v>39211</c:v>
                </c:pt>
                <c:pt idx="2">
                  <c:v>40895.47</c:v>
                </c:pt>
                <c:pt idx="3">
                  <c:v>42104.14</c:v>
                </c:pt>
                <c:pt idx="4">
                  <c:v>42387.37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426-BA26-69E20A518B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426-BA26-69E20A51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12.8'!$V$4:$Z$4</c:f>
              <c:numCache>
                <c:formatCode>#,##0</c:formatCode>
                <c:ptCount val="5"/>
                <c:pt idx="0">
                  <c:v>6693</c:v>
                </c:pt>
                <c:pt idx="1">
                  <c:v>7025</c:v>
                </c:pt>
                <c:pt idx="2">
                  <c:v>7215</c:v>
                </c:pt>
                <c:pt idx="3">
                  <c:v>7269</c:v>
                </c:pt>
                <c:pt idx="4">
                  <c:v>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E21-9220-D6A5F58BA58C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12.8'!$V$7:$Z$7</c:f>
              <c:numCache>
                <c:formatCode>#,##0</c:formatCode>
                <c:ptCount val="5"/>
                <c:pt idx="0">
                  <c:v>4956</c:v>
                </c:pt>
                <c:pt idx="1">
                  <c:v>5196</c:v>
                </c:pt>
                <c:pt idx="2">
                  <c:v>5298</c:v>
                </c:pt>
                <c:pt idx="3">
                  <c:v>5477</c:v>
                </c:pt>
                <c:pt idx="4">
                  <c:v>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E21-9220-D6A5F58BA58C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12.8'!$V$11:$Z$11</c:f>
              <c:numCache>
                <c:formatCode>#,##0</c:formatCode>
                <c:ptCount val="5"/>
                <c:pt idx="0">
                  <c:v>6006</c:v>
                </c:pt>
                <c:pt idx="1">
                  <c:v>6323</c:v>
                </c:pt>
                <c:pt idx="2">
                  <c:v>6560</c:v>
                </c:pt>
                <c:pt idx="3">
                  <c:v>6589</c:v>
                </c:pt>
                <c:pt idx="4">
                  <c:v>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6-4E21-9220-D6A5F58BA58C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12.8'!$V$12:$Z$12</c:f>
              <c:numCache>
                <c:formatCode>#,##0</c:formatCode>
                <c:ptCount val="5"/>
                <c:pt idx="0">
                  <c:v>692</c:v>
                </c:pt>
                <c:pt idx="1">
                  <c:v>706</c:v>
                </c:pt>
                <c:pt idx="2">
                  <c:v>653</c:v>
                </c:pt>
                <c:pt idx="3">
                  <c:v>681</c:v>
                </c:pt>
                <c:pt idx="4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6-4E21-9220-D6A5F58B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8.0674448767833987E-2</c:v>
                </c:pt>
                <c:pt idx="1">
                  <c:v>1.8158236057068742E-3</c:v>
                </c:pt>
                <c:pt idx="2">
                  <c:v>7.7691309987029833E-2</c:v>
                </c:pt>
                <c:pt idx="3">
                  <c:v>1.5953307392996108E-2</c:v>
                </c:pt>
                <c:pt idx="4">
                  <c:v>9.5979247730220499E-2</c:v>
                </c:pt>
                <c:pt idx="5">
                  <c:v>2.7885862516212712E-2</c:v>
                </c:pt>
                <c:pt idx="6">
                  <c:v>8.7289234760051876E-2</c:v>
                </c:pt>
                <c:pt idx="7">
                  <c:v>6.8352788586251614E-2</c:v>
                </c:pt>
                <c:pt idx="8">
                  <c:v>4.0077821011673155E-2</c:v>
                </c:pt>
                <c:pt idx="9">
                  <c:v>4.5395590142671858E-3</c:v>
                </c:pt>
                <c:pt idx="10">
                  <c:v>2.7367055771725032E-2</c:v>
                </c:pt>
                <c:pt idx="11">
                  <c:v>1.3359273670557717E-2</c:v>
                </c:pt>
                <c:pt idx="12">
                  <c:v>3.3981841763942928E-2</c:v>
                </c:pt>
                <c:pt idx="13">
                  <c:v>7.3411154345006488E-2</c:v>
                </c:pt>
                <c:pt idx="14">
                  <c:v>5.7976653696498057E-2</c:v>
                </c:pt>
                <c:pt idx="15">
                  <c:v>5.8754863813229571E-2</c:v>
                </c:pt>
                <c:pt idx="16">
                  <c:v>0.13994811932555123</c:v>
                </c:pt>
                <c:pt idx="17">
                  <c:v>1.6990920881971464E-2</c:v>
                </c:pt>
                <c:pt idx="18">
                  <c:v>4.4098573281452662E-2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3C-9B9E-FB29C4BC0B0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3C-9B9E-FB29C4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7</c:v>
                </c:pt>
                <c:pt idx="1">
                  <c:v>89</c:v>
                </c:pt>
                <c:pt idx="2">
                  <c:v>230</c:v>
                </c:pt>
                <c:pt idx="3">
                  <c:v>355</c:v>
                </c:pt>
                <c:pt idx="4">
                  <c:v>468</c:v>
                </c:pt>
                <c:pt idx="5">
                  <c:v>398</c:v>
                </c:pt>
                <c:pt idx="6">
                  <c:v>414</c:v>
                </c:pt>
                <c:pt idx="7">
                  <c:v>408</c:v>
                </c:pt>
                <c:pt idx="8">
                  <c:v>364</c:v>
                </c:pt>
                <c:pt idx="9">
                  <c:v>344</c:v>
                </c:pt>
                <c:pt idx="10">
                  <c:v>368</c:v>
                </c:pt>
                <c:pt idx="11">
                  <c:v>327</c:v>
                </c:pt>
                <c:pt idx="12">
                  <c:v>142</c:v>
                </c:pt>
                <c:pt idx="13">
                  <c:v>88</c:v>
                </c:pt>
                <c:pt idx="14">
                  <c:v>21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0D9-A87F-07472FC60837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9</c:v>
                </c:pt>
                <c:pt idx="1">
                  <c:v>101</c:v>
                </c:pt>
                <c:pt idx="2">
                  <c:v>242</c:v>
                </c:pt>
                <c:pt idx="3">
                  <c:v>326</c:v>
                </c:pt>
                <c:pt idx="4">
                  <c:v>372</c:v>
                </c:pt>
                <c:pt idx="5">
                  <c:v>394</c:v>
                </c:pt>
                <c:pt idx="6">
                  <c:v>369</c:v>
                </c:pt>
                <c:pt idx="7">
                  <c:v>384</c:v>
                </c:pt>
                <c:pt idx="8">
                  <c:v>351</c:v>
                </c:pt>
                <c:pt idx="9">
                  <c:v>405</c:v>
                </c:pt>
                <c:pt idx="10">
                  <c:v>335</c:v>
                </c:pt>
                <c:pt idx="11">
                  <c:v>230</c:v>
                </c:pt>
                <c:pt idx="12">
                  <c:v>100</c:v>
                </c:pt>
                <c:pt idx="13">
                  <c:v>36</c:v>
                </c:pt>
                <c:pt idx="14">
                  <c:v>14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0D9-A87F-07472FC6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228</c:v>
                </c:pt>
                <c:pt idx="1">
                  <c:v>160</c:v>
                </c:pt>
                <c:pt idx="2">
                  <c:v>658</c:v>
                </c:pt>
                <c:pt idx="3">
                  <c:v>202</c:v>
                </c:pt>
                <c:pt idx="4">
                  <c:v>98</c:v>
                </c:pt>
                <c:pt idx="5">
                  <c:v>124</c:v>
                </c:pt>
                <c:pt idx="6">
                  <c:v>421</c:v>
                </c:pt>
                <c:pt idx="7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E08-8000-74878F928668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177</c:v>
                </c:pt>
                <c:pt idx="1">
                  <c:v>287</c:v>
                </c:pt>
                <c:pt idx="2">
                  <c:v>118</c:v>
                </c:pt>
                <c:pt idx="3">
                  <c:v>641</c:v>
                </c:pt>
                <c:pt idx="4">
                  <c:v>439</c:v>
                </c:pt>
                <c:pt idx="5">
                  <c:v>318</c:v>
                </c:pt>
                <c:pt idx="6">
                  <c:v>34</c:v>
                </c:pt>
                <c:pt idx="7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E08-8000-74878F92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11</c:v>
                </c:pt>
                <c:pt idx="1">
                  <c:v>49</c:v>
                </c:pt>
                <c:pt idx="2">
                  <c:v>94</c:v>
                </c:pt>
                <c:pt idx="3">
                  <c:v>131</c:v>
                </c:pt>
                <c:pt idx="4">
                  <c:v>201</c:v>
                </c:pt>
                <c:pt idx="5">
                  <c:v>163</c:v>
                </c:pt>
                <c:pt idx="6">
                  <c:v>178</c:v>
                </c:pt>
                <c:pt idx="7">
                  <c:v>169</c:v>
                </c:pt>
                <c:pt idx="8">
                  <c:v>186</c:v>
                </c:pt>
                <c:pt idx="9">
                  <c:v>206</c:v>
                </c:pt>
                <c:pt idx="10">
                  <c:v>234</c:v>
                </c:pt>
                <c:pt idx="11">
                  <c:v>225</c:v>
                </c:pt>
                <c:pt idx="12">
                  <c:v>140</c:v>
                </c:pt>
                <c:pt idx="13">
                  <c:v>56</c:v>
                </c:pt>
                <c:pt idx="14">
                  <c:v>20</c:v>
                </c:pt>
                <c:pt idx="15">
                  <c:v>8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71A-861F-7DB262D3FB87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9</c:v>
                </c:pt>
                <c:pt idx="1">
                  <c:v>68</c:v>
                </c:pt>
                <c:pt idx="2">
                  <c:v>108</c:v>
                </c:pt>
                <c:pt idx="3">
                  <c:v>155</c:v>
                </c:pt>
                <c:pt idx="4">
                  <c:v>148</c:v>
                </c:pt>
                <c:pt idx="5">
                  <c:v>185</c:v>
                </c:pt>
                <c:pt idx="6">
                  <c:v>190</c:v>
                </c:pt>
                <c:pt idx="7">
                  <c:v>213</c:v>
                </c:pt>
                <c:pt idx="8">
                  <c:v>224</c:v>
                </c:pt>
                <c:pt idx="9">
                  <c:v>247</c:v>
                </c:pt>
                <c:pt idx="10">
                  <c:v>298</c:v>
                </c:pt>
                <c:pt idx="11">
                  <c:v>242</c:v>
                </c:pt>
                <c:pt idx="12">
                  <c:v>117</c:v>
                </c:pt>
                <c:pt idx="13">
                  <c:v>36</c:v>
                </c:pt>
                <c:pt idx="14">
                  <c:v>18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71A-861F-7DB262D3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12.8'!$V$8:$Z$8</c:f>
              <c:numCache>
                <c:formatCode>#,##0</c:formatCode>
                <c:ptCount val="5"/>
                <c:pt idx="0">
                  <c:v>39211</c:v>
                </c:pt>
                <c:pt idx="1">
                  <c:v>40895.47</c:v>
                </c:pt>
                <c:pt idx="2">
                  <c:v>42104.14</c:v>
                </c:pt>
                <c:pt idx="3">
                  <c:v>42387.37</c:v>
                </c:pt>
                <c:pt idx="4">
                  <c:v>44302.1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3DF-BB23-50AFA30908D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3DF-BB23-50AFA309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1">
                  <c:v>17956</c:v>
                </c:pt>
                <c:pt idx="2">
                  <c:v>19246</c:v>
                </c:pt>
                <c:pt idx="3">
                  <c:v>19100</c:v>
                </c:pt>
                <c:pt idx="4">
                  <c:v>19557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867-AC52-0CBDE0BA40B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1">
                  <c:v>12647</c:v>
                </c:pt>
                <c:pt idx="2">
                  <c:v>13194</c:v>
                </c:pt>
                <c:pt idx="3">
                  <c:v>13364</c:v>
                </c:pt>
                <c:pt idx="4">
                  <c:v>13683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867-AC52-0CBDE0BA40B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1">
                  <c:v>16331</c:v>
                </c:pt>
                <c:pt idx="2">
                  <c:v>17548</c:v>
                </c:pt>
                <c:pt idx="3">
                  <c:v>17538</c:v>
                </c:pt>
                <c:pt idx="4">
                  <c:v>17903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867-AC52-0CBDE0BA40B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1">
                  <c:v>1623</c:v>
                </c:pt>
                <c:pt idx="2">
                  <c:v>1701</c:v>
                </c:pt>
                <c:pt idx="3">
                  <c:v>1561</c:v>
                </c:pt>
                <c:pt idx="4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6-4867-AC52-0CBDE0BA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7.4606138964708135E-2</c:v>
                </c:pt>
                <c:pt idx="1">
                  <c:v>9.4335105109419146E-3</c:v>
                </c:pt>
                <c:pt idx="2">
                  <c:v>6.8620408945074943E-2</c:v>
                </c:pt>
                <c:pt idx="3">
                  <c:v>8.7152229085859304E-3</c:v>
                </c:pt>
                <c:pt idx="4">
                  <c:v>6.373605324905425E-2</c:v>
                </c:pt>
                <c:pt idx="5">
                  <c:v>2.5954125365129532E-2</c:v>
                </c:pt>
                <c:pt idx="6">
                  <c:v>0.10170952449360723</c:v>
                </c:pt>
                <c:pt idx="7">
                  <c:v>8.3848106115021789E-2</c:v>
                </c:pt>
                <c:pt idx="8">
                  <c:v>5.3440597615285163E-2</c:v>
                </c:pt>
                <c:pt idx="9">
                  <c:v>3.3041229708375233E-3</c:v>
                </c:pt>
                <c:pt idx="10">
                  <c:v>2.456543600057463E-2</c:v>
                </c:pt>
                <c:pt idx="11">
                  <c:v>9.8165972321984391E-3</c:v>
                </c:pt>
                <c:pt idx="12">
                  <c:v>3.8212900445338316E-2</c:v>
                </c:pt>
                <c:pt idx="13">
                  <c:v>0.10582770674711488</c:v>
                </c:pt>
                <c:pt idx="14">
                  <c:v>3.5531293396542644E-2</c:v>
                </c:pt>
                <c:pt idx="15">
                  <c:v>6.4167025810467848E-2</c:v>
                </c:pt>
                <c:pt idx="16">
                  <c:v>0.13647464444763682</c:v>
                </c:pt>
                <c:pt idx="17">
                  <c:v>1.5275583010103913E-2</c:v>
                </c:pt>
                <c:pt idx="18">
                  <c:v>3.8979073887851365E-2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BBD-A4CD-6C66D8057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4-4BBD-A4CD-6C66D8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17</c:v>
                </c:pt>
                <c:pt idx="1">
                  <c:v>249</c:v>
                </c:pt>
                <c:pt idx="2">
                  <c:v>564</c:v>
                </c:pt>
                <c:pt idx="3">
                  <c:v>941</c:v>
                </c:pt>
                <c:pt idx="4">
                  <c:v>1540</c:v>
                </c:pt>
                <c:pt idx="5">
                  <c:v>1181</c:v>
                </c:pt>
                <c:pt idx="6">
                  <c:v>779</c:v>
                </c:pt>
                <c:pt idx="7">
                  <c:v>811</c:v>
                </c:pt>
                <c:pt idx="8">
                  <c:v>862</c:v>
                </c:pt>
                <c:pt idx="9">
                  <c:v>828</c:v>
                </c:pt>
                <c:pt idx="10">
                  <c:v>845</c:v>
                </c:pt>
                <c:pt idx="11">
                  <c:v>648</c:v>
                </c:pt>
                <c:pt idx="12">
                  <c:v>332</c:v>
                </c:pt>
                <c:pt idx="13">
                  <c:v>156</c:v>
                </c:pt>
                <c:pt idx="14">
                  <c:v>59</c:v>
                </c:pt>
                <c:pt idx="15">
                  <c:v>26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43C-9870-D374DD089A9B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18</c:v>
                </c:pt>
                <c:pt idx="1">
                  <c:v>264</c:v>
                </c:pt>
                <c:pt idx="2">
                  <c:v>606</c:v>
                </c:pt>
                <c:pt idx="3">
                  <c:v>998</c:v>
                </c:pt>
                <c:pt idx="4">
                  <c:v>1473</c:v>
                </c:pt>
                <c:pt idx="5">
                  <c:v>1068</c:v>
                </c:pt>
                <c:pt idx="6">
                  <c:v>828</c:v>
                </c:pt>
                <c:pt idx="7">
                  <c:v>760</c:v>
                </c:pt>
                <c:pt idx="8">
                  <c:v>945</c:v>
                </c:pt>
                <c:pt idx="9">
                  <c:v>856</c:v>
                </c:pt>
                <c:pt idx="10">
                  <c:v>852</c:v>
                </c:pt>
                <c:pt idx="11">
                  <c:v>583</c:v>
                </c:pt>
                <c:pt idx="12">
                  <c:v>271</c:v>
                </c:pt>
                <c:pt idx="13">
                  <c:v>103</c:v>
                </c:pt>
                <c:pt idx="14">
                  <c:v>37</c:v>
                </c:pt>
                <c:pt idx="15">
                  <c:v>24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4-443C-9870-D374DD08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661</c:v>
                </c:pt>
                <c:pt idx="1">
                  <c:v>566</c:v>
                </c:pt>
                <c:pt idx="2">
                  <c:v>1408</c:v>
                </c:pt>
                <c:pt idx="3">
                  <c:v>420</c:v>
                </c:pt>
                <c:pt idx="4">
                  <c:v>235</c:v>
                </c:pt>
                <c:pt idx="5">
                  <c:v>388</c:v>
                </c:pt>
                <c:pt idx="6">
                  <c:v>829</c:v>
                </c:pt>
                <c:pt idx="7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4-4FFA-950A-0199E0C56E96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440</c:v>
                </c:pt>
                <c:pt idx="1">
                  <c:v>965</c:v>
                </c:pt>
                <c:pt idx="2">
                  <c:v>234</c:v>
                </c:pt>
                <c:pt idx="3">
                  <c:v>1257</c:v>
                </c:pt>
                <c:pt idx="4">
                  <c:v>967</c:v>
                </c:pt>
                <c:pt idx="5">
                  <c:v>772</c:v>
                </c:pt>
                <c:pt idx="6">
                  <c:v>79</c:v>
                </c:pt>
                <c:pt idx="7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4-4FFA-950A-0199E0C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1">
                  <c:v>34288</c:v>
                </c:pt>
                <c:pt idx="2">
                  <c:v>34522.32</c:v>
                </c:pt>
                <c:pt idx="3">
                  <c:v>37335.17</c:v>
                </c:pt>
                <c:pt idx="4">
                  <c:v>37241.97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66F-B781-C72BF6DE9A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66F-B781-C72BF6DE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12.9'!$V$4:$Z$4</c:f>
              <c:numCache>
                <c:formatCode>#,##0</c:formatCode>
                <c:ptCount val="5"/>
                <c:pt idx="0">
                  <c:v>17956</c:v>
                </c:pt>
                <c:pt idx="1">
                  <c:v>19246</c:v>
                </c:pt>
                <c:pt idx="2">
                  <c:v>19100</c:v>
                </c:pt>
                <c:pt idx="3">
                  <c:v>19557</c:v>
                </c:pt>
                <c:pt idx="4">
                  <c:v>20883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6CC-B95B-5352151E9EA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12.9'!$V$7:$Z$7</c:f>
              <c:numCache>
                <c:formatCode>#,##0</c:formatCode>
                <c:ptCount val="5"/>
                <c:pt idx="0">
                  <c:v>12647</c:v>
                </c:pt>
                <c:pt idx="1">
                  <c:v>13194</c:v>
                </c:pt>
                <c:pt idx="2">
                  <c:v>13364</c:v>
                </c:pt>
                <c:pt idx="3">
                  <c:v>13683</c:v>
                </c:pt>
                <c:pt idx="4">
                  <c:v>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6CC-B95B-5352151E9EA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12.9'!$V$11:$Z$11</c:f>
              <c:numCache>
                <c:formatCode>#,##0</c:formatCode>
                <c:ptCount val="5"/>
                <c:pt idx="0">
                  <c:v>16331</c:v>
                </c:pt>
                <c:pt idx="1">
                  <c:v>17548</c:v>
                </c:pt>
                <c:pt idx="2">
                  <c:v>17538</c:v>
                </c:pt>
                <c:pt idx="3">
                  <c:v>17903</c:v>
                </c:pt>
                <c:pt idx="4">
                  <c:v>19090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B-46CC-B95B-5352151E9EA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12.9'!$V$12:$Z$12</c:f>
              <c:numCache>
                <c:formatCode>#,##0</c:formatCode>
                <c:ptCount val="5"/>
                <c:pt idx="0">
                  <c:v>1623</c:v>
                </c:pt>
                <c:pt idx="1">
                  <c:v>1701</c:v>
                </c:pt>
                <c:pt idx="2">
                  <c:v>1561</c:v>
                </c:pt>
                <c:pt idx="3">
                  <c:v>1655</c:v>
                </c:pt>
                <c:pt idx="4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B-46CC-B95B-5352151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7.4606138964708135E-2</c:v>
                </c:pt>
                <c:pt idx="1">
                  <c:v>9.4335105109419146E-3</c:v>
                </c:pt>
                <c:pt idx="2">
                  <c:v>6.8620408945074943E-2</c:v>
                </c:pt>
                <c:pt idx="3">
                  <c:v>8.7152229085859304E-3</c:v>
                </c:pt>
                <c:pt idx="4">
                  <c:v>6.373605324905425E-2</c:v>
                </c:pt>
                <c:pt idx="5">
                  <c:v>2.5954125365129532E-2</c:v>
                </c:pt>
                <c:pt idx="6">
                  <c:v>0.10170952449360723</c:v>
                </c:pt>
                <c:pt idx="7">
                  <c:v>8.3848106115021789E-2</c:v>
                </c:pt>
                <c:pt idx="8">
                  <c:v>5.3440597615285163E-2</c:v>
                </c:pt>
                <c:pt idx="9">
                  <c:v>3.3041229708375233E-3</c:v>
                </c:pt>
                <c:pt idx="10">
                  <c:v>2.456543600057463E-2</c:v>
                </c:pt>
                <c:pt idx="11">
                  <c:v>9.8165972321984391E-3</c:v>
                </c:pt>
                <c:pt idx="12">
                  <c:v>3.8212900445338316E-2</c:v>
                </c:pt>
                <c:pt idx="13">
                  <c:v>0.10582770674711488</c:v>
                </c:pt>
                <c:pt idx="14">
                  <c:v>3.5531293396542644E-2</c:v>
                </c:pt>
                <c:pt idx="15">
                  <c:v>6.4167025810467848E-2</c:v>
                </c:pt>
                <c:pt idx="16">
                  <c:v>0.13647464444763682</c:v>
                </c:pt>
                <c:pt idx="17">
                  <c:v>1.5275583010103913E-2</c:v>
                </c:pt>
                <c:pt idx="18">
                  <c:v>3.8979073887851365E-2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90E-9B90-DFE739DF02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1-490E-9B90-DFE739DF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33</c:v>
                </c:pt>
                <c:pt idx="1">
                  <c:v>336</c:v>
                </c:pt>
                <c:pt idx="2">
                  <c:v>598</c:v>
                </c:pt>
                <c:pt idx="3">
                  <c:v>967</c:v>
                </c:pt>
                <c:pt idx="4">
                  <c:v>1673</c:v>
                </c:pt>
                <c:pt idx="5">
                  <c:v>1379</c:v>
                </c:pt>
                <c:pt idx="6">
                  <c:v>863</c:v>
                </c:pt>
                <c:pt idx="7">
                  <c:v>835</c:v>
                </c:pt>
                <c:pt idx="8">
                  <c:v>851</c:v>
                </c:pt>
                <c:pt idx="9">
                  <c:v>873</c:v>
                </c:pt>
                <c:pt idx="10">
                  <c:v>791</c:v>
                </c:pt>
                <c:pt idx="11">
                  <c:v>666</c:v>
                </c:pt>
                <c:pt idx="12">
                  <c:v>367</c:v>
                </c:pt>
                <c:pt idx="13">
                  <c:v>156</c:v>
                </c:pt>
                <c:pt idx="14">
                  <c:v>59</c:v>
                </c:pt>
                <c:pt idx="15">
                  <c:v>19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A-46D5-B099-EA9A642F44DA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32</c:v>
                </c:pt>
                <c:pt idx="1">
                  <c:v>341</c:v>
                </c:pt>
                <c:pt idx="2">
                  <c:v>635</c:v>
                </c:pt>
                <c:pt idx="3">
                  <c:v>1023</c:v>
                </c:pt>
                <c:pt idx="4">
                  <c:v>1581</c:v>
                </c:pt>
                <c:pt idx="5">
                  <c:v>1198</c:v>
                </c:pt>
                <c:pt idx="6">
                  <c:v>867</c:v>
                </c:pt>
                <c:pt idx="7">
                  <c:v>922</c:v>
                </c:pt>
                <c:pt idx="8">
                  <c:v>946</c:v>
                </c:pt>
                <c:pt idx="9">
                  <c:v>940</c:v>
                </c:pt>
                <c:pt idx="10">
                  <c:v>852</c:v>
                </c:pt>
                <c:pt idx="11">
                  <c:v>602</c:v>
                </c:pt>
                <c:pt idx="12">
                  <c:v>270</c:v>
                </c:pt>
                <c:pt idx="13">
                  <c:v>107</c:v>
                </c:pt>
                <c:pt idx="14">
                  <c:v>36</c:v>
                </c:pt>
                <c:pt idx="15">
                  <c:v>22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A-46D5-B099-EA9A642F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662</c:v>
                </c:pt>
                <c:pt idx="1">
                  <c:v>597</c:v>
                </c:pt>
                <c:pt idx="2">
                  <c:v>1453</c:v>
                </c:pt>
                <c:pt idx="3">
                  <c:v>461</c:v>
                </c:pt>
                <c:pt idx="4">
                  <c:v>236</c:v>
                </c:pt>
                <c:pt idx="5">
                  <c:v>403</c:v>
                </c:pt>
                <c:pt idx="6">
                  <c:v>852</c:v>
                </c:pt>
                <c:pt idx="7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553-9D4C-515409F72DE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435</c:v>
                </c:pt>
                <c:pt idx="1">
                  <c:v>1038</c:v>
                </c:pt>
                <c:pt idx="2">
                  <c:v>231</c:v>
                </c:pt>
                <c:pt idx="3">
                  <c:v>1340</c:v>
                </c:pt>
                <c:pt idx="4">
                  <c:v>982</c:v>
                </c:pt>
                <c:pt idx="5">
                  <c:v>793</c:v>
                </c:pt>
                <c:pt idx="6">
                  <c:v>76</c:v>
                </c:pt>
                <c:pt idx="7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553-9D4C-515409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146</c:v>
                </c:pt>
                <c:pt idx="1">
                  <c:v>108</c:v>
                </c:pt>
                <c:pt idx="2">
                  <c:v>232</c:v>
                </c:pt>
                <c:pt idx="3">
                  <c:v>75</c:v>
                </c:pt>
                <c:pt idx="4">
                  <c:v>34</c:v>
                </c:pt>
                <c:pt idx="5">
                  <c:v>69</c:v>
                </c:pt>
                <c:pt idx="6">
                  <c:v>161</c:v>
                </c:pt>
                <c:pt idx="7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A-47D1-ADDC-41A3EB6CB9BE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106</c:v>
                </c:pt>
                <c:pt idx="1">
                  <c:v>196</c:v>
                </c:pt>
                <c:pt idx="2">
                  <c:v>62</c:v>
                </c:pt>
                <c:pt idx="3">
                  <c:v>276</c:v>
                </c:pt>
                <c:pt idx="4">
                  <c:v>165</c:v>
                </c:pt>
                <c:pt idx="5">
                  <c:v>167</c:v>
                </c:pt>
                <c:pt idx="6">
                  <c:v>10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A-47D1-ADDC-41A3EB6C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12.9'!$V$8:$Z$8</c:f>
              <c:numCache>
                <c:formatCode>#,##0</c:formatCode>
                <c:ptCount val="5"/>
                <c:pt idx="0">
                  <c:v>34288</c:v>
                </c:pt>
                <c:pt idx="1">
                  <c:v>34522.32</c:v>
                </c:pt>
                <c:pt idx="2">
                  <c:v>37335.17</c:v>
                </c:pt>
                <c:pt idx="3">
                  <c:v>37241.97</c:v>
                </c:pt>
                <c:pt idx="4">
                  <c:v>39111.519999999997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06C-9CB2-C24E6C11AD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37219</c:v>
                </c:pt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06C-9CB2-C24E6C11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1">
                  <c:v>4946</c:v>
                </c:pt>
                <c:pt idx="2">
                  <c:v>4937</c:v>
                </c:pt>
                <c:pt idx="3">
                  <c:v>4909</c:v>
                </c:pt>
                <c:pt idx="4">
                  <c:v>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43-948D-5B85900F8584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1">
                  <c:v>3367</c:v>
                </c:pt>
                <c:pt idx="2">
                  <c:v>3468</c:v>
                </c:pt>
                <c:pt idx="3">
                  <c:v>3464</c:v>
                </c:pt>
                <c:pt idx="4">
                  <c:v>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43-948D-5B85900F8584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1">
                  <c:v>4124</c:v>
                </c:pt>
                <c:pt idx="2">
                  <c:v>4100</c:v>
                </c:pt>
                <c:pt idx="3">
                  <c:v>4107</c:v>
                </c:pt>
                <c:pt idx="4">
                  <c:v>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3-4943-948D-5B85900F8584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1">
                  <c:v>825</c:v>
                </c:pt>
                <c:pt idx="2">
                  <c:v>839</c:v>
                </c:pt>
                <c:pt idx="3">
                  <c:v>799</c:v>
                </c:pt>
                <c:pt idx="4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3-4943-948D-5B85900F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0.22446262126688224</c:v>
                </c:pt>
                <c:pt idx="1">
                  <c:v>8.3697926574091679E-3</c:v>
                </c:pt>
                <c:pt idx="2">
                  <c:v>7.0001902225603957E-2</c:v>
                </c:pt>
                <c:pt idx="3">
                  <c:v>8.3697926574091679E-3</c:v>
                </c:pt>
                <c:pt idx="4">
                  <c:v>5.4974319954346589E-2</c:v>
                </c:pt>
                <c:pt idx="5">
                  <c:v>2.9484496861327755E-2</c:v>
                </c:pt>
                <c:pt idx="6">
                  <c:v>6.4485447974129737E-2</c:v>
                </c:pt>
                <c:pt idx="7">
                  <c:v>6.8289899182042993E-2</c:v>
                </c:pt>
                <c:pt idx="8">
                  <c:v>4.299029864941982E-2</c:v>
                </c:pt>
                <c:pt idx="9">
                  <c:v>1.5217804831653035E-3</c:v>
                </c:pt>
                <c:pt idx="10">
                  <c:v>1.5408027392048697E-2</c:v>
                </c:pt>
                <c:pt idx="11">
                  <c:v>1.3125356667300742E-2</c:v>
                </c:pt>
                <c:pt idx="12">
                  <c:v>2.8343161498953776E-2</c:v>
                </c:pt>
                <c:pt idx="13">
                  <c:v>5.7447213239490202E-2</c:v>
                </c:pt>
                <c:pt idx="14">
                  <c:v>3.8615179760319571E-2</c:v>
                </c:pt>
                <c:pt idx="15">
                  <c:v>5.1550313867224654E-2</c:v>
                </c:pt>
                <c:pt idx="16">
                  <c:v>7.9703252805782762E-2</c:v>
                </c:pt>
                <c:pt idx="17">
                  <c:v>2.986494198211908E-2</c:v>
                </c:pt>
                <c:pt idx="18">
                  <c:v>2.7201826136579798E-2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7-4ADF-8CD5-B10BAFD0FF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DF-8CD5-B10BAFD0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5</c:v>
                </c:pt>
                <c:pt idx="1">
                  <c:v>51</c:v>
                </c:pt>
                <c:pt idx="2">
                  <c:v>176</c:v>
                </c:pt>
                <c:pt idx="3">
                  <c:v>243</c:v>
                </c:pt>
                <c:pt idx="4">
                  <c:v>288</c:v>
                </c:pt>
                <c:pt idx="5">
                  <c:v>251</c:v>
                </c:pt>
                <c:pt idx="6">
                  <c:v>210</c:v>
                </c:pt>
                <c:pt idx="7">
                  <c:v>209</c:v>
                </c:pt>
                <c:pt idx="8">
                  <c:v>215</c:v>
                </c:pt>
                <c:pt idx="9">
                  <c:v>229</c:v>
                </c:pt>
                <c:pt idx="10">
                  <c:v>259</c:v>
                </c:pt>
                <c:pt idx="11">
                  <c:v>267</c:v>
                </c:pt>
                <c:pt idx="12">
                  <c:v>144</c:v>
                </c:pt>
                <c:pt idx="13">
                  <c:v>59</c:v>
                </c:pt>
                <c:pt idx="14">
                  <c:v>22</c:v>
                </c:pt>
                <c:pt idx="15">
                  <c:v>16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E-4EF2-BD52-19F6802217D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4</c:v>
                </c:pt>
                <c:pt idx="1">
                  <c:v>71</c:v>
                </c:pt>
                <c:pt idx="2">
                  <c:v>182</c:v>
                </c:pt>
                <c:pt idx="3">
                  <c:v>210</c:v>
                </c:pt>
                <c:pt idx="4">
                  <c:v>244</c:v>
                </c:pt>
                <c:pt idx="5">
                  <c:v>208</c:v>
                </c:pt>
                <c:pt idx="6">
                  <c:v>205</c:v>
                </c:pt>
                <c:pt idx="7">
                  <c:v>167</c:v>
                </c:pt>
                <c:pt idx="8">
                  <c:v>222</c:v>
                </c:pt>
                <c:pt idx="9">
                  <c:v>267</c:v>
                </c:pt>
                <c:pt idx="10">
                  <c:v>294</c:v>
                </c:pt>
                <c:pt idx="11">
                  <c:v>254</c:v>
                </c:pt>
                <c:pt idx="12">
                  <c:v>76</c:v>
                </c:pt>
                <c:pt idx="13">
                  <c:v>39</c:v>
                </c:pt>
                <c:pt idx="14">
                  <c:v>12</c:v>
                </c:pt>
                <c:pt idx="15">
                  <c:v>14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E-4EF2-BD52-19F68022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226</c:v>
                </c:pt>
                <c:pt idx="1">
                  <c:v>80</c:v>
                </c:pt>
                <c:pt idx="2">
                  <c:v>283</c:v>
                </c:pt>
                <c:pt idx="3">
                  <c:v>66</c:v>
                </c:pt>
                <c:pt idx="4">
                  <c:v>32</c:v>
                </c:pt>
                <c:pt idx="5">
                  <c:v>61</c:v>
                </c:pt>
                <c:pt idx="6">
                  <c:v>282</c:v>
                </c:pt>
                <c:pt idx="7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C-46B0-BDE4-DF515101A422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104</c:v>
                </c:pt>
                <c:pt idx="1">
                  <c:v>219</c:v>
                </c:pt>
                <c:pt idx="2">
                  <c:v>63</c:v>
                </c:pt>
                <c:pt idx="3">
                  <c:v>263</c:v>
                </c:pt>
                <c:pt idx="4">
                  <c:v>205</c:v>
                </c:pt>
                <c:pt idx="5">
                  <c:v>167</c:v>
                </c:pt>
                <c:pt idx="6">
                  <c:v>21</c:v>
                </c:pt>
                <c:pt idx="7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C-46B0-BDE4-DF515101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1">
                  <c:v>28472.5</c:v>
                </c:pt>
                <c:pt idx="2">
                  <c:v>28213.51</c:v>
                </c:pt>
                <c:pt idx="3">
                  <c:v>32900</c:v>
                </c:pt>
                <c:pt idx="4">
                  <c:v>31669.93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A9-9338-C1CEEA910D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37219</c:v>
                </c:pt>
                <c:pt idx="2">
                  <c:v>37981.74</c:v>
                </c:pt>
                <c:pt idx="3">
                  <c:v>39926</c:v>
                </c:pt>
                <c:pt idx="4">
                  <c:v>40101.129999999997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A9-9338-C1CEEA9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12.10'!$V$4:$Z$4</c:f>
              <c:numCache>
                <c:formatCode>#,##0</c:formatCode>
                <c:ptCount val="5"/>
                <c:pt idx="0">
                  <c:v>4946</c:v>
                </c:pt>
                <c:pt idx="1">
                  <c:v>4937</c:v>
                </c:pt>
                <c:pt idx="2">
                  <c:v>4909</c:v>
                </c:pt>
                <c:pt idx="3">
                  <c:v>5137</c:v>
                </c:pt>
                <c:pt idx="4">
                  <c:v>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4FD-9CF7-E016AB8032AE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12.10'!$V$7:$Z$7</c:f>
              <c:numCache>
                <c:formatCode>#,##0</c:formatCode>
                <c:ptCount val="5"/>
                <c:pt idx="0">
                  <c:v>3367</c:v>
                </c:pt>
                <c:pt idx="1">
                  <c:v>3468</c:v>
                </c:pt>
                <c:pt idx="2">
                  <c:v>3464</c:v>
                </c:pt>
                <c:pt idx="3">
                  <c:v>3569</c:v>
                </c:pt>
                <c:pt idx="4">
                  <c:v>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4FD-9CF7-E016AB8032AE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12.10'!$V$11:$Z$11</c:f>
              <c:numCache>
                <c:formatCode>#,##0</c:formatCode>
                <c:ptCount val="5"/>
                <c:pt idx="0">
                  <c:v>4124</c:v>
                </c:pt>
                <c:pt idx="1">
                  <c:v>4100</c:v>
                </c:pt>
                <c:pt idx="2">
                  <c:v>4107</c:v>
                </c:pt>
                <c:pt idx="3">
                  <c:v>4274</c:v>
                </c:pt>
                <c:pt idx="4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4FD-9CF7-E016AB8032AE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12.10'!$V$12:$Z$12</c:f>
              <c:numCache>
                <c:formatCode>#,##0</c:formatCode>
                <c:ptCount val="5"/>
                <c:pt idx="0">
                  <c:v>825</c:v>
                </c:pt>
                <c:pt idx="1">
                  <c:v>839</c:v>
                </c:pt>
                <c:pt idx="2">
                  <c:v>799</c:v>
                </c:pt>
                <c:pt idx="3">
                  <c:v>861</c:v>
                </c:pt>
                <c:pt idx="4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3-44FD-9CF7-E016AB80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0.22446262126688224</c:v>
                </c:pt>
                <c:pt idx="1">
                  <c:v>8.3697926574091679E-3</c:v>
                </c:pt>
                <c:pt idx="2">
                  <c:v>7.0001902225603957E-2</c:v>
                </c:pt>
                <c:pt idx="3">
                  <c:v>8.3697926574091679E-3</c:v>
                </c:pt>
                <c:pt idx="4">
                  <c:v>5.4974319954346589E-2</c:v>
                </c:pt>
                <c:pt idx="5">
                  <c:v>2.9484496861327755E-2</c:v>
                </c:pt>
                <c:pt idx="6">
                  <c:v>6.4485447974129737E-2</c:v>
                </c:pt>
                <c:pt idx="7">
                  <c:v>6.8289899182042993E-2</c:v>
                </c:pt>
                <c:pt idx="8">
                  <c:v>4.299029864941982E-2</c:v>
                </c:pt>
                <c:pt idx="9">
                  <c:v>1.5217804831653035E-3</c:v>
                </c:pt>
                <c:pt idx="10">
                  <c:v>1.5408027392048697E-2</c:v>
                </c:pt>
                <c:pt idx="11">
                  <c:v>1.3125356667300742E-2</c:v>
                </c:pt>
                <c:pt idx="12">
                  <c:v>2.8343161498953776E-2</c:v>
                </c:pt>
                <c:pt idx="13">
                  <c:v>5.7447213239490202E-2</c:v>
                </c:pt>
                <c:pt idx="14">
                  <c:v>3.8615179760319571E-2</c:v>
                </c:pt>
                <c:pt idx="15">
                  <c:v>5.1550313867224654E-2</c:v>
                </c:pt>
                <c:pt idx="16">
                  <c:v>7.9703252805782762E-2</c:v>
                </c:pt>
                <c:pt idx="17">
                  <c:v>2.986494198211908E-2</c:v>
                </c:pt>
                <c:pt idx="18">
                  <c:v>2.7201826136579798E-2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252-ADEF-CE3344384F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7.1397520309372645E-2</c:v>
                </c:pt>
                <c:pt idx="1">
                  <c:v>8.1554470778956133E-3</c:v>
                </c:pt>
                <c:pt idx="2">
                  <c:v>5.8983218163869693E-2</c:v>
                </c:pt>
                <c:pt idx="3">
                  <c:v>1.0915438745845295E-2</c:v>
                </c:pt>
                <c:pt idx="4">
                  <c:v>6.5155275002943394E-2</c:v>
                </c:pt>
                <c:pt idx="5">
                  <c:v>2.5967468777452749E-2</c:v>
                </c:pt>
                <c:pt idx="6">
                  <c:v>8.8840486519285986E-2</c:v>
                </c:pt>
                <c:pt idx="7">
                  <c:v>8.2088808788501777E-2</c:v>
                </c:pt>
                <c:pt idx="8">
                  <c:v>3.7851961201626559E-2</c:v>
                </c:pt>
                <c:pt idx="9">
                  <c:v>7.0143184473405364E-3</c:v>
                </c:pt>
                <c:pt idx="10">
                  <c:v>3.0262550150791996E-2</c:v>
                </c:pt>
                <c:pt idx="11">
                  <c:v>1.4021844462356339E-2</c:v>
                </c:pt>
                <c:pt idx="12">
                  <c:v>5.1878333952199387E-2</c:v>
                </c:pt>
                <c:pt idx="13">
                  <c:v>7.0224693661302157E-2</c:v>
                </c:pt>
                <c:pt idx="14">
                  <c:v>5.8548502495086807E-2</c:v>
                </c:pt>
                <c:pt idx="15">
                  <c:v>8.1482018167492329E-2</c:v>
                </c:pt>
                <c:pt idx="16">
                  <c:v>0.14316183196428087</c:v>
                </c:pt>
                <c:pt idx="17">
                  <c:v>2.1341822364309843E-2</c:v>
                </c:pt>
                <c:pt idx="18">
                  <c:v>3.7349321209596345E-2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0-4252-ADEF-CE334438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10</c:v>
                </c:pt>
                <c:pt idx="1">
                  <c:v>67</c:v>
                </c:pt>
                <c:pt idx="2">
                  <c:v>154</c:v>
                </c:pt>
                <c:pt idx="3">
                  <c:v>251</c:v>
                </c:pt>
                <c:pt idx="4">
                  <c:v>305</c:v>
                </c:pt>
                <c:pt idx="5">
                  <c:v>265</c:v>
                </c:pt>
                <c:pt idx="6">
                  <c:v>223</c:v>
                </c:pt>
                <c:pt idx="7">
                  <c:v>202</c:v>
                </c:pt>
                <c:pt idx="8">
                  <c:v>188</c:v>
                </c:pt>
                <c:pt idx="9">
                  <c:v>230</c:v>
                </c:pt>
                <c:pt idx="10">
                  <c:v>252</c:v>
                </c:pt>
                <c:pt idx="11">
                  <c:v>278</c:v>
                </c:pt>
                <c:pt idx="12">
                  <c:v>151</c:v>
                </c:pt>
                <c:pt idx="13">
                  <c:v>74</c:v>
                </c:pt>
                <c:pt idx="14">
                  <c:v>17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688-95A2-40559CF6855A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10</c:v>
                </c:pt>
                <c:pt idx="1">
                  <c:v>89</c:v>
                </c:pt>
                <c:pt idx="2">
                  <c:v>176</c:v>
                </c:pt>
                <c:pt idx="3">
                  <c:v>192</c:v>
                </c:pt>
                <c:pt idx="4">
                  <c:v>284</c:v>
                </c:pt>
                <c:pt idx="5">
                  <c:v>215</c:v>
                </c:pt>
                <c:pt idx="6">
                  <c:v>222</c:v>
                </c:pt>
                <c:pt idx="7">
                  <c:v>167</c:v>
                </c:pt>
                <c:pt idx="8">
                  <c:v>233</c:v>
                </c:pt>
                <c:pt idx="9">
                  <c:v>245</c:v>
                </c:pt>
                <c:pt idx="10">
                  <c:v>302</c:v>
                </c:pt>
                <c:pt idx="11">
                  <c:v>260</c:v>
                </c:pt>
                <c:pt idx="12">
                  <c:v>109</c:v>
                </c:pt>
                <c:pt idx="13">
                  <c:v>32</c:v>
                </c:pt>
                <c:pt idx="14">
                  <c:v>15</c:v>
                </c:pt>
                <c:pt idx="15">
                  <c:v>14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8-4688-95A2-40559CF6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219</c:v>
                </c:pt>
                <c:pt idx="1">
                  <c:v>86</c:v>
                </c:pt>
                <c:pt idx="2">
                  <c:v>289</c:v>
                </c:pt>
                <c:pt idx="3">
                  <c:v>74</c:v>
                </c:pt>
                <c:pt idx="4">
                  <c:v>36</c:v>
                </c:pt>
                <c:pt idx="5">
                  <c:v>57</c:v>
                </c:pt>
                <c:pt idx="6">
                  <c:v>275</c:v>
                </c:pt>
                <c:pt idx="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A-4BD5-AB65-CCBBFE0E6BEA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106</c:v>
                </c:pt>
                <c:pt idx="1">
                  <c:v>234</c:v>
                </c:pt>
                <c:pt idx="2">
                  <c:v>60</c:v>
                </c:pt>
                <c:pt idx="3">
                  <c:v>266</c:v>
                </c:pt>
                <c:pt idx="4">
                  <c:v>207</c:v>
                </c:pt>
                <c:pt idx="5">
                  <c:v>172</c:v>
                </c:pt>
                <c:pt idx="6">
                  <c:v>24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A-4BD5-AB65-CCBBFE0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F433A-66A1-419A-A480-0DE830806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CD11F-0769-47FF-BCAA-3B1709F8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F430EE-CB82-4938-8B21-F834E121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FE5E8F-722F-43E4-9386-B695936D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E6651-3052-459D-B150-1891A535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EDC43-EBA7-46BE-BB58-26861EB1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054D72-20B8-491D-92B0-4F00B176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ABFAB7-364C-41F3-9376-53731B7F1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F23221-DC29-476D-AE49-E34B158A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26CC36-66C2-454F-A425-5E5BABCA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C7AF3A-7317-42A6-AFD2-9D0964E63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EADB-AA2F-4009-8250-499C05CD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0A562-1281-4797-A3A9-7AEE13E56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E6605E-0845-4819-B7F7-0EFABEE7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659BA-E82F-4BD7-975E-D9E47186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250BE-C472-4600-A3F4-61EAF47E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47DB02-78D8-4972-BC13-AF5B15E6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A9BCFF-DE23-4385-AC19-36B113E50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ED1226-D40B-40C5-9666-597CB749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7B7220-0450-4902-B327-DF621D47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139904-B2F1-44E7-947F-CE835B18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F2317D-8950-4B28-A68F-8C652B625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73733-12D4-4179-B2C0-3EED3B30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DFE83-0603-44BB-8F1C-D9BBA8FF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CBA2A3-0DDB-4DAB-B9A4-DCA10C2BF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14F36-7186-4E54-8133-C9D76ED9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47DBB-B88F-486C-B154-37406D80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2D403B-50FB-4923-8EEC-FCB5A374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56D13-597E-43F9-A309-1621E7A5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BA9C55-E1CC-4C3C-845B-12082256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1626F7-2C50-4D5D-B81B-B12064ECF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EC8B5A-A120-4AA4-97F2-5E4A767B6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DBE89E2-27B9-48D2-A8FC-7847733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4109-D4E2-4B2A-8255-D762A29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DCFA9-8898-450C-91CC-4A64E3B5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0E1EBA-F438-4D1B-A656-0FC5EEF8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0D7449-807E-4B81-AD3C-0B8344FEC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709E92-CDF8-4B32-96C8-4C9BF009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53C64-2FBF-4D07-B96A-5384D5C3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C1F25-A716-4306-AEAE-700D8465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AD1F84-87B8-4AA4-BD44-FB752E9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BE1423-3CAE-4C75-BDFD-B7E95283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2E44A8-7138-48FD-AEA7-708B9357F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DF2D05-0C09-48FE-8681-3F50993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30F25-359D-4580-90A3-862B6A14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333CA-E6B0-47EA-BF1A-A9FD24ED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34979-F5B2-47DF-AAB1-D552B797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DC2CE-80A0-4663-839B-B1E370B38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393199-365E-4F42-B788-18D60A397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6EE01-39F1-4A8A-B722-34C6F161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68314-5A88-4760-80A5-7D25B62A1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7C1B3-9D1C-4BD7-8FE3-F1C03E6B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80861E-5B9E-43FF-B8C4-25B53E099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DA1728-1F21-40C8-B3DB-5C383B7B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F1DF0A-AE55-436F-BFF6-6785973B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C773D-2C98-41CB-AFBC-F606EB05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AD37F-E19D-46D0-9EC9-05C73C3C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0094B-A149-4B0A-8135-9BD38659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F80BD-1DC2-4C9E-8518-E2082BA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F6E4A3-F0AD-4FB9-9F6F-1C691FA38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B4D75-46BB-454E-880E-78307C88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F7ADF2-309A-4CDA-B874-6639F5F1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D5B8E9-BB43-4840-8409-3611B1DC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6BE385-1440-4C40-A424-E358449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D9C42A-6D6F-4110-B032-A8BF5115E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7EECB1-07B8-4416-82F8-D886806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5B2AC-AC78-43D2-9DE4-166DE0754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976E4-291A-4AF2-83D8-B4B0410AC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02D0D1-5A05-4A6F-98E1-FD813EA8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27306-DC3B-46B5-B5E3-AC50E06C5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71F820-FE91-4366-AA41-1EC68A54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896F5-C341-43B5-888E-39017A2E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259AA6-5571-4FBB-81EC-7544200A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94F1C3-8863-44B9-9417-00D73CFB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BD42DA-A39B-44A0-B213-C4746F39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200DFA-752A-4E28-A6A4-72B9D93A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361566-B0E8-426B-8F59-32FE760B6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7FADB-1660-46EA-9932-F178D7E2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F780-C711-49FA-8346-531110570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64A906-27A6-4992-AB8B-88A8EF39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3702-55A4-45FA-8428-F192D814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8D849A-C7E6-4802-84E6-545C361E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A9235-2B75-4EB5-ADCF-453A17B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0A993A-9629-4CCC-9ABC-9734E039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6DB974-7469-4F48-AE53-C53B918B2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6DD881-9977-40E4-9693-BBD44C08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A84BE6-0F63-461A-BE16-3888ECBFD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4011FE-3E86-4723-80C9-407A566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FDD28-D8F1-42A7-98A7-8C73C5BA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1FC31-1E5C-46AA-87ED-B20492941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50D9B-3BBD-4B98-B122-8EB21503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E00687-9202-451A-9CFE-6B1B4EC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DA6B16-5E8D-4277-BC39-BAC77EEF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9A930A-C26F-464B-AF14-64318AC3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7FDBF4-81A6-4A26-A79A-DAB423CC0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D25EF-4111-48A7-B86F-5E9922A0A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792D11-8D39-404C-913D-BF01935D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8D8BD4-9B4E-452A-9F9E-0B87569F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86D2C5-DA90-4A61-9D91-4E09F564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12218-06F8-448C-A7F2-43BE7D07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B3CFA-3935-4127-980C-181D97C4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5AF3F-DF46-4F92-A0E5-0F7CE78B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FAE1B-F3A9-467C-90CC-3EB7E052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464BE-92DF-4F3E-882F-CC92D3A1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25119-CF0A-4B52-AF72-8FA47CDC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6143F3-71A1-4D9C-87A5-AC1E2FA4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B028A-95DE-45DC-BD13-4186067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B8421C-5360-4D9A-84FC-A28807BC3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282922-F28B-4693-A443-4ACB01D3C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974E4B-7C9B-4726-9E25-E715CE1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C1-1A89-4BF9-BD5F-C5AF75E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31CBC3-6322-4F5E-92E3-B5CD1462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5B89F4-BB2F-445E-BEE1-47CDAC849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9CD68-E043-41FC-B67F-8CFF7B8E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571F0E-D0E8-4C36-ADB2-7311A71C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CAA9-78A6-41F4-9E9C-97D85131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DD3963-B450-46A9-BC56-DBB8D265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0AAA5-4976-45CD-AE09-7DD72126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E43581-8370-4BD1-9708-07BD906C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0CBBDB-603F-417D-8C04-8A9B4DAA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369DDF4-8B21-4624-83B4-5E59191E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9073E-9D00-43BE-9DA9-6E57C3648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B256E7-8F06-494E-9F70-7FDDDA7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6487EC-51FA-4DB5-8A16-0F4525E63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E9E96-AE08-4720-A892-C03A395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DF5410-B8BC-4E85-AA74-E0700526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B71F-519F-4E28-BACE-C649AD5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675C4E-F00A-4118-B095-8F3773A72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F1EF97-C09E-4C27-9ECD-24505A857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2B555F-E612-45EA-BE09-03F35C23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15F42-1230-4B46-B915-A04716E6B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A356CF-E384-43D9-96DA-EB57937D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DE84-9A71-488B-901F-5CE1A763B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CB736-22A0-4A29-9E50-83F776D5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56F72-F3BF-4B89-B2E9-7C362800E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18402-F039-487D-AC29-65D990B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1E1A7-946A-4A57-AF4C-CF8439AC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62407-B92D-4655-B88B-A44B290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0D2B1E-C0D1-4E8E-87B6-A0FFC6E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8F465-A59E-402D-82CA-992D1232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294E16-932B-4D8E-8181-81AC7179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E8EC0E-8440-4CBA-8FBD-F5FA8DFB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94B066-D5CA-484E-A3AF-4DC28187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04A9A-182B-49CA-ACEB-DFD2C417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11CD-6C23-4242-A960-43607FDE5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3CF329-E372-43B8-BEF4-1AE97347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F26410-C4D3-4FC4-ABB3-07138AE6D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1AC04-5DE7-47EE-AA10-217B8365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6F242-06F9-4827-B3D2-FBCABFE4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E433D0-41AC-4C4E-9EC9-BE80C9F9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6A388C-74E6-4159-B3F1-10DEB088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525DF0-36D7-45D7-B1ED-1E20B082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68234-03A6-4A00-995A-455A3B0D4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53BFFD-F89C-4C35-9D1A-2E6BAAF84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F1F6AC-0DE3-4AEA-A8D8-734A2401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C7675-1339-4E94-98E1-48223B41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48538E-4939-44FB-A1F3-DB5A8FD0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463CD-AC68-40FD-B1BB-2876B37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E2F10-A5E6-43B8-BA3A-C7D2F643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74674-BC5A-4944-BDC3-4F0BC602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46EC72-827A-44B9-9235-F89DA8FF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47C9B6-EAEA-459B-9FAC-32462570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92EEB5-ABFF-46BC-8F69-4EF9E80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B4D37C1-9DA8-40BB-9355-6D1676CD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C364F0-F9F1-4CF8-9DA6-87BB0E2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A43FF0-7A73-41A0-879C-FAA7E9D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FC08FB-6553-4745-B682-795F3A80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41FA2B-D6D7-4C38-90C5-EC413177A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A87FE4-6A9F-4640-A1AD-45A25F56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722FB3-F5C2-4751-ADC8-36DB0D413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97FA3-C371-443E-BC7C-579E8F7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E4BE13-5E43-4E0F-A5A2-CD4BD0C9D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940A4F-A23F-4B66-A61E-36995EC6D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E51F40-0EF0-4B48-8204-D8FBB806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32EA6D-B4BB-456C-8DED-EC544C99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0AA3F5-140B-49D9-B387-0E2A9664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8712E-CC61-483A-B95C-122E6D8E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7CBD5D-BC6E-4183-8F31-82D7BCD0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E1D1C-369D-431C-ABB7-E17E82F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2D497-167E-462B-A452-37E6806F4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CFF25-F493-468B-AF22-0EF0F41FC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BE593E-61EE-4381-ADFA-EB8F23B6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A6F849-7D40-4124-9A0B-CDB4F4415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F7130-7780-45D8-B73F-235765BEE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CF468E-0CB5-4A57-9F71-12F643BC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502D61-79A0-45B9-86BF-20245B10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4ECB3C-1645-49E2-B884-43495147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C11B3-E864-4D53-BF7E-C997DF8B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E862D-689E-42CA-90D9-8F0785ED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411E5-BF59-454C-9DFB-F3E9272C6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1BF05-B629-47A6-8F0B-374E9962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9F8085-44E0-4AF9-A2C6-AE3274B9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909462-6D65-4EAD-8EA0-BD769F32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B8627B-6483-4F54-8873-E9FAB0BD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7038F3-1397-467F-BFB0-135CC734A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1853F-15D3-4640-BEF5-A0140288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860162-DFFC-45C5-B71B-AF0BE1B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9505B8-1D9C-4FBB-B65C-0FCC3876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95E6-3240-45A6-9599-93E2014C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E3AF-73C3-4502-AF27-4EFF0158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237475-996E-475F-BCD1-FE48A1E5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1F4376-2B45-4A54-A4E8-032A883F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27C0C-C8AE-42A7-9FB3-D6E8FD915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7C7EE6-0BAF-4BF8-9147-403706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3F7172-BE83-42C3-B645-C71046D7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F6CE65-1694-4E3D-8C47-8E206681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D3200-3CF2-4DAF-9FCA-47A79CED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86B616-0056-4E2B-92F9-D65AFBA3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592F4B-88E3-4FAD-9CA0-FD166A51D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D7F2-318B-4CE2-B16B-76938CCF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C0D61F-BA85-4B69-AF45-F851C014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E5752-6286-4CF4-885A-1EA9A0F9C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0F663-F5A1-407D-B0BB-EFA8C3D6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EE30DB-AC55-4DD5-AA39-CA6201E4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8F9B67-0879-45EF-8A39-5EBED539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18F77-F02B-4F0D-8D32-083283FC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6BC6E7-3EA9-46ED-B4F7-9304E56C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7D9346-7E41-435B-9AB5-3EB50990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4A828FE-AB50-413C-9DC1-2C6AA0A8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65D53EA-6D71-42F4-98B5-FFC15B8C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1784B-AF20-4D9C-A18D-8B2A047A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D4174-44A8-4563-947C-82D3501C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BE44F-02B3-404A-A5C0-89617BA7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D551F-0DDF-4261-8B3B-7FB6E8B2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339D10-FBA7-45B9-963E-8A436573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A3018-8440-49B6-8085-388F673C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445A62-1E14-43F7-94AD-85759335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F8BB8B-F61C-4FEB-B5C3-2E0C0F97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B75641-4310-460C-B156-B8546BCE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3677372-ED69-49E0-951A-D6E923B1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9510AB-CE8E-4823-B4B3-5ED3D2C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EC52-667C-466E-9041-94924FA0A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9D178-3256-486C-9C5D-ADCD9CDAF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8B717D-B6EB-4AD3-9739-F9EF340E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80DED-02C2-4EB4-A1A4-683410265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81C154-B6BC-435D-A04C-A437895A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FCED3-641F-4F76-B45B-415EF2ED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951B3-A31F-4A9C-AB17-72336718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63695C-E1A6-43DA-B908-09C738BE4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F7FC4-2707-4FBA-9884-A8EC3587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C409C9F-2787-44CA-85C5-384A91E0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FFA64DE-B855-4F97-AD56-3FEDB1AD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AF8D2-CBA3-465B-BFCB-86A48369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7BDB2-90FC-43CF-BFEF-8EF9F859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5BA6E-E83C-4924-9B02-96C61F02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F55832-4EAA-4256-A90B-F97AA4C8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809B25-3F10-4EB4-846D-F58967CC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E772F5-EB20-4008-88B3-75B1E2C6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93542-5401-4DF1-A6E3-5192BEF3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F80115-6704-4123-9DDC-6CEEBE960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DEA2FA-DCCA-435D-9A88-F8740EE4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5912C9-0E13-4C19-AB33-E73C61023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137F3F-0A99-4255-9509-D554F712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E00D6-0DA6-4424-A438-5A77785C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15AE9B-2D9E-40C3-BDD9-ECD29321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7CC08-02DC-4B23-AC4A-22C2AB46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FEC806-42C4-4775-8780-1954F0DD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41C550-0C49-41CD-A2D8-00DFCD03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AB275-D3E6-44E1-AACE-427995FF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A4D61C-ED58-4949-998D-9EEE8A85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9DA27-00DF-41DE-9619-A75E0B381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5DAE2-6B1A-411C-8B13-79FF726CD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02E80B-5EF8-4A5B-82C2-0A13F2A2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048CA8-4343-489E-A21B-4EDC72D1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08F34-C8EC-430E-A2F6-3D9BE0C5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F371C-C8F3-4E76-8B55-5EC4A476C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40EC5F-3A40-4726-975F-C76BFDDF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ECCF20-EEFD-464C-B7F6-366D6E85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6DA38A-47E2-430B-AFF1-5B13673E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F8E627-2646-4542-9E85-2B75C6EF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AD916-164B-4F03-A87E-DBE5F54B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2A4AF6-6D3D-4BD9-953B-EC7D0B704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A710AD4-73F9-41CE-94B1-8E2390D9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81EABD-05A3-49E1-9F56-4B8AB2FC7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088E5C-A9F1-4896-B2E0-E1B56FED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C251C-A44A-4756-88AA-6EF164DC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45B3F-9D9B-467F-A60D-0039394C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FA6C7E-B369-4928-A197-DD86004EB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F244A-D0DC-49E8-828D-B7EDE7F1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6DF05E-52E0-4EE9-8C9C-EB56BF5D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0F70F-E163-4FBE-A58C-4FEF6E92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E8385C-3B47-4361-8597-E4CFEAFF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3DF97E-03B8-4C86-A0D9-F77F1F2B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1D7E59-CEA9-4823-A815-CC7F63D4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60A5F5-267B-4B28-B863-DCCE3E851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D389B-23D0-499D-971A-84358A23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92988-9642-4B1E-8313-4AF4746A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91357A-0387-4E5D-B7B5-462CF53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4F3B89-1BC6-4EF7-9B1F-DD3097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43F73E-B2E2-4DFC-A829-7396960E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F4D08-5144-4E48-B311-3987C579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F3BC7B-8C1E-43AE-BE86-A99C0C34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B708CD-9C33-46D8-977B-677102E3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587F8-1A0F-46F5-B506-5C5CF6FB5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ABAAF1-CD88-4E1C-9DED-C38376FE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AF767-26C3-493A-A7F2-97BB716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A520A7A-A63C-4F14-B80B-116786F95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A6E9E-E42E-4CDA-A597-4CBEA01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741BCC-0CC3-41BE-A494-62583B8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1A6FB-ED8B-4C6D-B0AD-5B7F5FAB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D2E2E-3516-4147-B2CC-DDFE1886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078A71-B900-4C3D-8891-236FBC1C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F28A0-2D80-4121-A943-3FB36561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098EC6-82F3-402B-AD2A-89F9CB6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86BEDD-6E25-4251-9FBE-EB146392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EAD618-A9C2-431A-A10D-58D2B87E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67E1CB-9F8D-449F-A8D1-7FFB4C2CA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9BECDE-BA19-4B39-9FB7-EAE3952A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81B4-51A9-4D6C-B2F6-D419C8B6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1585B-DA47-4B34-8935-66BCE4F82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F79D0-EBEB-4018-93BB-3DDCC09B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6FE048-0197-4C8E-8437-8474D103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F43338-4583-4542-ADEF-5F908EC4F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41D87-09DE-40A3-8F19-C3FB6447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394513-677F-4800-9B5E-640B8178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CD51C2-EA8E-4A97-AE11-34133E71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DC6C97-96FB-4240-8D98-814E9052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87390A-7963-4DC8-B1B4-CD4392DBF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3FF2E1-9B82-400E-989C-446650131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70.85546875" customWidth="1"/>
    <col min="260" max="260" width="25.5703125" customWidth="1"/>
    <col min="261" max="261" width="52.28515625" customWidth="1"/>
    <col min="513" max="514" width="7.7109375" customWidth="1"/>
    <col min="515" max="515" width="70.85546875" customWidth="1"/>
    <col min="516" max="516" width="25.5703125" customWidth="1"/>
    <col min="517" max="517" width="52.28515625" customWidth="1"/>
    <col min="769" max="770" width="7.7109375" customWidth="1"/>
    <col min="771" max="771" width="70.85546875" customWidth="1"/>
    <col min="772" max="772" width="25.5703125" customWidth="1"/>
    <col min="773" max="773" width="52.28515625" customWidth="1"/>
    <col min="1025" max="1026" width="7.7109375" customWidth="1"/>
    <col min="1027" max="1027" width="70.85546875" customWidth="1"/>
    <col min="1028" max="1028" width="25.5703125" customWidth="1"/>
    <col min="1029" max="1029" width="52.28515625" customWidth="1"/>
    <col min="1281" max="1282" width="7.7109375" customWidth="1"/>
    <col min="1283" max="1283" width="70.85546875" customWidth="1"/>
    <col min="1284" max="1284" width="25.5703125" customWidth="1"/>
    <col min="1285" max="1285" width="52.28515625" customWidth="1"/>
    <col min="1537" max="1538" width="7.7109375" customWidth="1"/>
    <col min="1539" max="1539" width="70.85546875" customWidth="1"/>
    <col min="1540" max="1540" width="25.5703125" customWidth="1"/>
    <col min="1541" max="1541" width="52.28515625" customWidth="1"/>
    <col min="1793" max="1794" width="7.7109375" customWidth="1"/>
    <col min="1795" max="1795" width="70.85546875" customWidth="1"/>
    <col min="1796" max="1796" width="25.5703125" customWidth="1"/>
    <col min="1797" max="1797" width="52.28515625" customWidth="1"/>
    <col min="2049" max="2050" width="7.7109375" customWidth="1"/>
    <col min="2051" max="2051" width="70.85546875" customWidth="1"/>
    <col min="2052" max="2052" width="25.5703125" customWidth="1"/>
    <col min="2053" max="2053" width="52.28515625" customWidth="1"/>
    <col min="2305" max="2306" width="7.7109375" customWidth="1"/>
    <col min="2307" max="2307" width="70.85546875" customWidth="1"/>
    <col min="2308" max="2308" width="25.5703125" customWidth="1"/>
    <col min="2309" max="2309" width="52.28515625" customWidth="1"/>
    <col min="2561" max="2562" width="7.7109375" customWidth="1"/>
    <col min="2563" max="2563" width="70.85546875" customWidth="1"/>
    <col min="2564" max="2564" width="25.5703125" customWidth="1"/>
    <col min="2565" max="2565" width="52.28515625" customWidth="1"/>
    <col min="2817" max="2818" width="7.7109375" customWidth="1"/>
    <col min="2819" max="2819" width="70.85546875" customWidth="1"/>
    <col min="2820" max="2820" width="25.5703125" customWidth="1"/>
    <col min="2821" max="2821" width="52.28515625" customWidth="1"/>
    <col min="3073" max="3074" width="7.7109375" customWidth="1"/>
    <col min="3075" max="3075" width="70.85546875" customWidth="1"/>
    <col min="3076" max="3076" width="25.5703125" customWidth="1"/>
    <col min="3077" max="3077" width="52.28515625" customWidth="1"/>
    <col min="3329" max="3330" width="7.7109375" customWidth="1"/>
    <col min="3331" max="3331" width="70.85546875" customWidth="1"/>
    <col min="3332" max="3332" width="25.5703125" customWidth="1"/>
    <col min="3333" max="3333" width="52.28515625" customWidth="1"/>
    <col min="3585" max="3586" width="7.7109375" customWidth="1"/>
    <col min="3587" max="3587" width="70.85546875" customWidth="1"/>
    <col min="3588" max="3588" width="25.5703125" customWidth="1"/>
    <col min="3589" max="3589" width="52.28515625" customWidth="1"/>
    <col min="3841" max="3842" width="7.7109375" customWidth="1"/>
    <col min="3843" max="3843" width="70.85546875" customWidth="1"/>
    <col min="3844" max="3844" width="25.5703125" customWidth="1"/>
    <col min="3845" max="3845" width="52.28515625" customWidth="1"/>
    <col min="4097" max="4098" width="7.7109375" customWidth="1"/>
    <col min="4099" max="4099" width="70.85546875" customWidth="1"/>
    <col min="4100" max="4100" width="25.5703125" customWidth="1"/>
    <col min="4101" max="4101" width="52.28515625" customWidth="1"/>
    <col min="4353" max="4354" width="7.7109375" customWidth="1"/>
    <col min="4355" max="4355" width="70.85546875" customWidth="1"/>
    <col min="4356" max="4356" width="25.5703125" customWidth="1"/>
    <col min="4357" max="4357" width="52.28515625" customWidth="1"/>
    <col min="4609" max="4610" width="7.7109375" customWidth="1"/>
    <col min="4611" max="4611" width="70.85546875" customWidth="1"/>
    <col min="4612" max="4612" width="25.5703125" customWidth="1"/>
    <col min="4613" max="4613" width="52.28515625" customWidth="1"/>
    <col min="4865" max="4866" width="7.7109375" customWidth="1"/>
    <col min="4867" max="4867" width="70.85546875" customWidth="1"/>
    <col min="4868" max="4868" width="25.5703125" customWidth="1"/>
    <col min="4869" max="4869" width="52.28515625" customWidth="1"/>
    <col min="5121" max="5122" width="7.7109375" customWidth="1"/>
    <col min="5123" max="5123" width="70.85546875" customWidth="1"/>
    <col min="5124" max="5124" width="25.5703125" customWidth="1"/>
    <col min="5125" max="5125" width="52.28515625" customWidth="1"/>
    <col min="5377" max="5378" width="7.7109375" customWidth="1"/>
    <col min="5379" max="5379" width="70.85546875" customWidth="1"/>
    <col min="5380" max="5380" width="25.5703125" customWidth="1"/>
    <col min="5381" max="5381" width="52.28515625" customWidth="1"/>
    <col min="5633" max="5634" width="7.7109375" customWidth="1"/>
    <col min="5635" max="5635" width="70.85546875" customWidth="1"/>
    <col min="5636" max="5636" width="25.5703125" customWidth="1"/>
    <col min="5637" max="5637" width="52.28515625" customWidth="1"/>
    <col min="5889" max="5890" width="7.7109375" customWidth="1"/>
    <col min="5891" max="5891" width="70.85546875" customWidth="1"/>
    <col min="5892" max="5892" width="25.5703125" customWidth="1"/>
    <col min="5893" max="5893" width="52.28515625" customWidth="1"/>
    <col min="6145" max="6146" width="7.7109375" customWidth="1"/>
    <col min="6147" max="6147" width="70.85546875" customWidth="1"/>
    <col min="6148" max="6148" width="25.5703125" customWidth="1"/>
    <col min="6149" max="6149" width="52.28515625" customWidth="1"/>
    <col min="6401" max="6402" width="7.7109375" customWidth="1"/>
    <col min="6403" max="6403" width="70.85546875" customWidth="1"/>
    <col min="6404" max="6404" width="25.5703125" customWidth="1"/>
    <col min="6405" max="6405" width="52.28515625" customWidth="1"/>
    <col min="6657" max="6658" width="7.7109375" customWidth="1"/>
    <col min="6659" max="6659" width="70.85546875" customWidth="1"/>
    <col min="6660" max="6660" width="25.5703125" customWidth="1"/>
    <col min="6661" max="6661" width="52.28515625" customWidth="1"/>
    <col min="6913" max="6914" width="7.7109375" customWidth="1"/>
    <col min="6915" max="6915" width="70.85546875" customWidth="1"/>
    <col min="6916" max="6916" width="25.5703125" customWidth="1"/>
    <col min="6917" max="6917" width="52.28515625" customWidth="1"/>
    <col min="7169" max="7170" width="7.7109375" customWidth="1"/>
    <col min="7171" max="7171" width="70.85546875" customWidth="1"/>
    <col min="7172" max="7172" width="25.5703125" customWidth="1"/>
    <col min="7173" max="7173" width="52.28515625" customWidth="1"/>
    <col min="7425" max="7426" width="7.7109375" customWidth="1"/>
    <col min="7427" max="7427" width="70.85546875" customWidth="1"/>
    <col min="7428" max="7428" width="25.5703125" customWidth="1"/>
    <col min="7429" max="7429" width="52.28515625" customWidth="1"/>
    <col min="7681" max="7682" width="7.7109375" customWidth="1"/>
    <col min="7683" max="7683" width="70.85546875" customWidth="1"/>
    <col min="7684" max="7684" width="25.5703125" customWidth="1"/>
    <col min="7685" max="7685" width="52.28515625" customWidth="1"/>
    <col min="7937" max="7938" width="7.7109375" customWidth="1"/>
    <col min="7939" max="7939" width="70.85546875" customWidth="1"/>
    <col min="7940" max="7940" width="25.5703125" customWidth="1"/>
    <col min="7941" max="7941" width="52.28515625" customWidth="1"/>
    <col min="8193" max="8194" width="7.7109375" customWidth="1"/>
    <col min="8195" max="8195" width="70.85546875" customWidth="1"/>
    <col min="8196" max="8196" width="25.5703125" customWidth="1"/>
    <col min="8197" max="8197" width="52.28515625" customWidth="1"/>
    <col min="8449" max="8450" width="7.7109375" customWidth="1"/>
    <col min="8451" max="8451" width="70.85546875" customWidth="1"/>
    <col min="8452" max="8452" width="25.5703125" customWidth="1"/>
    <col min="8453" max="8453" width="52.28515625" customWidth="1"/>
    <col min="8705" max="8706" width="7.7109375" customWidth="1"/>
    <col min="8707" max="8707" width="70.85546875" customWidth="1"/>
    <col min="8708" max="8708" width="25.5703125" customWidth="1"/>
    <col min="8709" max="8709" width="52.28515625" customWidth="1"/>
    <col min="8961" max="8962" width="7.7109375" customWidth="1"/>
    <col min="8963" max="8963" width="70.85546875" customWidth="1"/>
    <col min="8964" max="8964" width="25.5703125" customWidth="1"/>
    <col min="8965" max="8965" width="52.28515625" customWidth="1"/>
    <col min="9217" max="9218" width="7.7109375" customWidth="1"/>
    <col min="9219" max="9219" width="70.85546875" customWidth="1"/>
    <col min="9220" max="9220" width="25.5703125" customWidth="1"/>
    <col min="9221" max="9221" width="52.28515625" customWidth="1"/>
    <col min="9473" max="9474" width="7.7109375" customWidth="1"/>
    <col min="9475" max="9475" width="70.85546875" customWidth="1"/>
    <col min="9476" max="9476" width="25.5703125" customWidth="1"/>
    <col min="9477" max="9477" width="52.28515625" customWidth="1"/>
    <col min="9729" max="9730" width="7.7109375" customWidth="1"/>
    <col min="9731" max="9731" width="70.85546875" customWidth="1"/>
    <col min="9732" max="9732" width="25.5703125" customWidth="1"/>
    <col min="9733" max="9733" width="52.28515625" customWidth="1"/>
    <col min="9985" max="9986" width="7.7109375" customWidth="1"/>
    <col min="9987" max="9987" width="70.85546875" customWidth="1"/>
    <col min="9988" max="9988" width="25.5703125" customWidth="1"/>
    <col min="9989" max="9989" width="52.28515625" customWidth="1"/>
    <col min="10241" max="10242" width="7.7109375" customWidth="1"/>
    <col min="10243" max="10243" width="70.85546875" customWidth="1"/>
    <col min="10244" max="10244" width="25.5703125" customWidth="1"/>
    <col min="10245" max="10245" width="52.28515625" customWidth="1"/>
    <col min="10497" max="10498" width="7.7109375" customWidth="1"/>
    <col min="10499" max="10499" width="70.85546875" customWidth="1"/>
    <col min="10500" max="10500" width="25.5703125" customWidth="1"/>
    <col min="10501" max="10501" width="52.28515625" customWidth="1"/>
    <col min="10753" max="10754" width="7.7109375" customWidth="1"/>
    <col min="10755" max="10755" width="70.85546875" customWidth="1"/>
    <col min="10756" max="10756" width="25.5703125" customWidth="1"/>
    <col min="10757" max="10757" width="52.28515625" customWidth="1"/>
    <col min="11009" max="11010" width="7.7109375" customWidth="1"/>
    <col min="11011" max="11011" width="70.85546875" customWidth="1"/>
    <col min="11012" max="11012" width="25.5703125" customWidth="1"/>
    <col min="11013" max="11013" width="52.28515625" customWidth="1"/>
    <col min="11265" max="11266" width="7.7109375" customWidth="1"/>
    <col min="11267" max="11267" width="70.85546875" customWidth="1"/>
    <col min="11268" max="11268" width="25.5703125" customWidth="1"/>
    <col min="11269" max="11269" width="52.28515625" customWidth="1"/>
    <col min="11521" max="11522" width="7.7109375" customWidth="1"/>
    <col min="11523" max="11523" width="70.85546875" customWidth="1"/>
    <col min="11524" max="11524" width="25.5703125" customWidth="1"/>
    <col min="11525" max="11525" width="52.28515625" customWidth="1"/>
    <col min="11777" max="11778" width="7.7109375" customWidth="1"/>
    <col min="11779" max="11779" width="70.85546875" customWidth="1"/>
    <col min="11780" max="11780" width="25.5703125" customWidth="1"/>
    <col min="11781" max="11781" width="52.28515625" customWidth="1"/>
    <col min="12033" max="12034" width="7.7109375" customWidth="1"/>
    <col min="12035" max="12035" width="70.85546875" customWidth="1"/>
    <col min="12036" max="12036" width="25.5703125" customWidth="1"/>
    <col min="12037" max="12037" width="52.28515625" customWidth="1"/>
    <col min="12289" max="12290" width="7.7109375" customWidth="1"/>
    <col min="12291" max="12291" width="70.85546875" customWidth="1"/>
    <col min="12292" max="12292" width="25.5703125" customWidth="1"/>
    <col min="12293" max="12293" width="52.28515625" customWidth="1"/>
    <col min="12545" max="12546" width="7.7109375" customWidth="1"/>
    <col min="12547" max="12547" width="70.85546875" customWidth="1"/>
    <col min="12548" max="12548" width="25.5703125" customWidth="1"/>
    <col min="12549" max="12549" width="52.28515625" customWidth="1"/>
    <col min="12801" max="12802" width="7.7109375" customWidth="1"/>
    <col min="12803" max="12803" width="70.85546875" customWidth="1"/>
    <col min="12804" max="12804" width="25.5703125" customWidth="1"/>
    <col min="12805" max="12805" width="52.28515625" customWidth="1"/>
    <col min="13057" max="13058" width="7.7109375" customWidth="1"/>
    <col min="13059" max="13059" width="70.85546875" customWidth="1"/>
    <col min="13060" max="13060" width="25.5703125" customWidth="1"/>
    <col min="13061" max="13061" width="52.28515625" customWidth="1"/>
    <col min="13313" max="13314" width="7.7109375" customWidth="1"/>
    <col min="13315" max="13315" width="70.85546875" customWidth="1"/>
    <col min="13316" max="13316" width="25.5703125" customWidth="1"/>
    <col min="13317" max="13317" width="52.28515625" customWidth="1"/>
    <col min="13569" max="13570" width="7.7109375" customWidth="1"/>
    <col min="13571" max="13571" width="70.85546875" customWidth="1"/>
    <col min="13572" max="13572" width="25.5703125" customWidth="1"/>
    <col min="13573" max="13573" width="52.28515625" customWidth="1"/>
    <col min="13825" max="13826" width="7.7109375" customWidth="1"/>
    <col min="13827" max="13827" width="70.85546875" customWidth="1"/>
    <col min="13828" max="13828" width="25.5703125" customWidth="1"/>
    <col min="13829" max="13829" width="52.28515625" customWidth="1"/>
    <col min="14081" max="14082" width="7.7109375" customWidth="1"/>
    <col min="14083" max="14083" width="70.85546875" customWidth="1"/>
    <col min="14084" max="14084" width="25.5703125" customWidth="1"/>
    <col min="14085" max="14085" width="52.28515625" customWidth="1"/>
    <col min="14337" max="14338" width="7.7109375" customWidth="1"/>
    <col min="14339" max="14339" width="70.85546875" customWidth="1"/>
    <col min="14340" max="14340" width="25.5703125" customWidth="1"/>
    <col min="14341" max="14341" width="52.28515625" customWidth="1"/>
    <col min="14593" max="14594" width="7.7109375" customWidth="1"/>
    <col min="14595" max="14595" width="70.85546875" customWidth="1"/>
    <col min="14596" max="14596" width="25.5703125" customWidth="1"/>
    <col min="14597" max="14597" width="52.28515625" customWidth="1"/>
    <col min="14849" max="14850" width="7.7109375" customWidth="1"/>
    <col min="14851" max="14851" width="70.85546875" customWidth="1"/>
    <col min="14852" max="14852" width="25.5703125" customWidth="1"/>
    <col min="14853" max="14853" width="52.28515625" customWidth="1"/>
    <col min="15105" max="15106" width="7.7109375" customWidth="1"/>
    <col min="15107" max="15107" width="70.85546875" customWidth="1"/>
    <col min="15108" max="15108" width="25.5703125" customWidth="1"/>
    <col min="15109" max="15109" width="52.28515625" customWidth="1"/>
    <col min="15361" max="15362" width="7.7109375" customWidth="1"/>
    <col min="15363" max="15363" width="70.85546875" customWidth="1"/>
    <col min="15364" max="15364" width="25.5703125" customWidth="1"/>
    <col min="15365" max="15365" width="52.28515625" customWidth="1"/>
    <col min="15617" max="15618" width="7.7109375" customWidth="1"/>
    <col min="15619" max="15619" width="70.85546875" customWidth="1"/>
    <col min="15620" max="15620" width="25.5703125" customWidth="1"/>
    <col min="15621" max="15621" width="52.28515625" customWidth="1"/>
    <col min="15873" max="15874" width="7.7109375" customWidth="1"/>
    <col min="15875" max="15875" width="70.85546875" customWidth="1"/>
    <col min="15876" max="15876" width="25.5703125" customWidth="1"/>
    <col min="15877" max="15877" width="52.28515625" customWidth="1"/>
    <col min="16129" max="16130" width="7.7109375" customWidth="1"/>
    <col min="16131" max="16131" width="70.855468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81</v>
      </c>
      <c r="B1" s="3"/>
      <c r="C1" s="3"/>
    </row>
    <row r="2" spans="1:3" ht="19.5" customHeight="1" x14ac:dyDescent="0.25">
      <c r="A2" s="6" t="s">
        <v>188</v>
      </c>
    </row>
    <row r="3" spans="1:3" ht="12.75" customHeight="1" x14ac:dyDescent="0.25">
      <c r="A3" s="1" t="s">
        <v>192</v>
      </c>
    </row>
    <row r="4" spans="1:3" ht="12.75" customHeight="1" x14ac:dyDescent="0.25"/>
    <row r="5" spans="1:3" ht="12.75" customHeight="1" x14ac:dyDescent="0.25">
      <c r="B5" s="7" t="s">
        <v>91</v>
      </c>
    </row>
    <row r="6" spans="1:3" ht="12.75" customHeight="1" x14ac:dyDescent="0.25">
      <c r="B6" s="8" t="s">
        <v>92</v>
      </c>
    </row>
    <row r="7" spans="1:3" ht="12.75" customHeight="1" x14ac:dyDescent="0.25">
      <c r="A7" s="9"/>
      <c r="B7" s="16">
        <v>12.1</v>
      </c>
      <c r="C7" s="17" t="s">
        <v>111</v>
      </c>
    </row>
    <row r="8" spans="1:3" ht="12.75" customHeight="1" x14ac:dyDescent="0.25">
      <c r="A8" s="9"/>
      <c r="B8" s="16">
        <v>12.2</v>
      </c>
      <c r="C8" s="17" t="s">
        <v>112</v>
      </c>
    </row>
    <row r="9" spans="1:3" ht="12.75" customHeight="1" x14ac:dyDescent="0.25">
      <c r="A9" s="9"/>
      <c r="B9" s="16">
        <v>12.3</v>
      </c>
      <c r="C9" s="17" t="s">
        <v>113</v>
      </c>
    </row>
    <row r="10" spans="1:3" ht="12.75" customHeight="1" x14ac:dyDescent="0.25">
      <c r="A10" s="9"/>
      <c r="B10" s="16">
        <v>12.4</v>
      </c>
      <c r="C10" s="17" t="s">
        <v>107</v>
      </c>
    </row>
    <row r="11" spans="1:3" ht="12.75" customHeight="1" x14ac:dyDescent="0.25">
      <c r="A11" s="9"/>
      <c r="B11" s="16">
        <v>12.5</v>
      </c>
      <c r="C11" s="17" t="s">
        <v>109</v>
      </c>
    </row>
    <row r="12" spans="1:3" ht="12.75" customHeight="1" x14ac:dyDescent="0.25">
      <c r="B12" s="16">
        <v>12.6</v>
      </c>
      <c r="C12" s="17" t="s">
        <v>114</v>
      </c>
    </row>
    <row r="13" spans="1:3" ht="12.75" customHeight="1" x14ac:dyDescent="0.25">
      <c r="B13" s="16">
        <v>12.7</v>
      </c>
      <c r="C13" s="17" t="s">
        <v>115</v>
      </c>
    </row>
    <row r="14" spans="1:3" ht="12.75" customHeight="1" x14ac:dyDescent="0.25">
      <c r="B14" s="16">
        <v>12.8</v>
      </c>
      <c r="C14" s="17" t="s">
        <v>116</v>
      </c>
    </row>
    <row r="15" spans="1:3" ht="12.75" customHeight="1" x14ac:dyDescent="0.25">
      <c r="B15" s="16">
        <v>12.9</v>
      </c>
      <c r="C15" s="17" t="s">
        <v>117</v>
      </c>
    </row>
    <row r="16" spans="1:3" ht="12.75" customHeight="1" x14ac:dyDescent="0.25">
      <c r="B16" s="55" t="s">
        <v>119</v>
      </c>
      <c r="C16" s="17" t="s">
        <v>118</v>
      </c>
    </row>
    <row r="17" spans="2:3" ht="12.75" customHeight="1" x14ac:dyDescent="0.25">
      <c r="B17" s="16">
        <v>12.11</v>
      </c>
      <c r="C17" s="17" t="s">
        <v>110</v>
      </c>
    </row>
    <row r="18" spans="2:3" ht="12.75" customHeight="1" x14ac:dyDescent="0.25">
      <c r="B18" s="16">
        <v>12.12</v>
      </c>
      <c r="C18" s="17" t="s">
        <v>120</v>
      </c>
    </row>
    <row r="19" spans="2:3" ht="12.75" customHeight="1" x14ac:dyDescent="0.25">
      <c r="B19" s="16">
        <v>12.13</v>
      </c>
      <c r="C19" s="17" t="s">
        <v>121</v>
      </c>
    </row>
    <row r="20" spans="2:3" ht="12.75" customHeight="1" x14ac:dyDescent="0.25">
      <c r="B20" s="16">
        <v>12.14</v>
      </c>
      <c r="C20" s="17" t="s">
        <v>122</v>
      </c>
    </row>
    <row r="21" spans="2:3" ht="12.75" customHeight="1" x14ac:dyDescent="0.25">
      <c r="B21" s="16">
        <v>12.15</v>
      </c>
      <c r="C21" s="17" t="s">
        <v>123</v>
      </c>
    </row>
    <row r="22" spans="2:3" ht="12.75" customHeight="1" x14ac:dyDescent="0.25">
      <c r="B22" s="16">
        <v>12.16</v>
      </c>
      <c r="C22" s="17" t="s">
        <v>124</v>
      </c>
    </row>
    <row r="23" spans="2:3" ht="12.75" customHeight="1" x14ac:dyDescent="0.25">
      <c r="B23" s="16">
        <v>12.17</v>
      </c>
      <c r="C23" s="17" t="s">
        <v>125</v>
      </c>
    </row>
    <row r="24" spans="2:3" ht="12.75" customHeight="1" x14ac:dyDescent="0.25">
      <c r="B24" s="16">
        <v>12.18</v>
      </c>
      <c r="C24" s="17" t="s">
        <v>126</v>
      </c>
    </row>
    <row r="25" spans="2:3" ht="12.75" customHeight="1" x14ac:dyDescent="0.25">
      <c r="B25" s="16">
        <v>12.19</v>
      </c>
      <c r="C25" s="17" t="s">
        <v>127</v>
      </c>
    </row>
    <row r="26" spans="2:3" ht="12.75" customHeight="1" x14ac:dyDescent="0.25">
      <c r="B26" s="55" t="s">
        <v>128</v>
      </c>
      <c r="C26" s="17" t="s">
        <v>108</v>
      </c>
    </row>
    <row r="27" spans="2:3" ht="12.75" customHeight="1" x14ac:dyDescent="0.25">
      <c r="B27" s="16">
        <v>12.21</v>
      </c>
      <c r="C27" s="17" t="s">
        <v>129</v>
      </c>
    </row>
    <row r="28" spans="2:3" ht="12.75" customHeight="1" x14ac:dyDescent="0.25">
      <c r="B28" s="16">
        <v>12.22</v>
      </c>
      <c r="C28" s="17" t="s">
        <v>130</v>
      </c>
    </row>
    <row r="29" spans="2:3" ht="12.75" customHeight="1" x14ac:dyDescent="0.25">
      <c r="B29" s="16">
        <v>12.23</v>
      </c>
      <c r="C29" s="17" t="s">
        <v>131</v>
      </c>
    </row>
    <row r="30" spans="2:3" ht="12.75" customHeight="1" x14ac:dyDescent="0.25">
      <c r="B30" s="16">
        <v>12.24</v>
      </c>
      <c r="C30" s="17" t="s">
        <v>132</v>
      </c>
    </row>
    <row r="31" spans="2:3" ht="12.75" customHeight="1" x14ac:dyDescent="0.25">
      <c r="B31" s="16">
        <v>12.25</v>
      </c>
      <c r="C31" s="17" t="s">
        <v>133</v>
      </c>
    </row>
    <row r="32" spans="2:3" ht="12.75" customHeight="1" x14ac:dyDescent="0.25">
      <c r="B32" s="16">
        <v>12.26</v>
      </c>
      <c r="C32" s="17" t="s">
        <v>134</v>
      </c>
    </row>
    <row r="33" spans="2:3" ht="12.75" customHeight="1" x14ac:dyDescent="0.25">
      <c r="B33" s="16">
        <v>12.27</v>
      </c>
      <c r="C33" s="17" t="s">
        <v>135</v>
      </c>
    </row>
    <row r="34" spans="2:3" ht="12.75" customHeight="1" x14ac:dyDescent="0.25">
      <c r="B34" s="16">
        <v>12.28</v>
      </c>
      <c r="C34" s="17" t="s">
        <v>136</v>
      </c>
    </row>
    <row r="35" spans="2:3" ht="12.75" customHeight="1" x14ac:dyDescent="0.25">
      <c r="B35" s="16">
        <v>12.29</v>
      </c>
      <c r="C35" s="17" t="s">
        <v>137</v>
      </c>
    </row>
    <row r="36" spans="2:3" x14ac:dyDescent="0.25">
      <c r="B36" s="10"/>
      <c r="C36" s="11"/>
    </row>
    <row r="37" spans="2:3" x14ac:dyDescent="0.25">
      <c r="B37" s="56"/>
      <c r="C37" s="56"/>
    </row>
    <row r="38" spans="2:3" ht="15.75" x14ac:dyDescent="0.25">
      <c r="B38" s="12" t="s">
        <v>93</v>
      </c>
      <c r="C38" s="13"/>
    </row>
    <row r="39" spans="2:3" ht="15.75" x14ac:dyDescent="0.25">
      <c r="B39" s="7"/>
      <c r="C39" s="56"/>
    </row>
    <row r="40" spans="2:3" x14ac:dyDescent="0.25">
      <c r="B40" s="14"/>
      <c r="C40" s="56"/>
    </row>
    <row r="41" spans="2:3" x14ac:dyDescent="0.25">
      <c r="B41" s="14"/>
      <c r="C41" s="56"/>
    </row>
    <row r="42" spans="2:3" ht="15.75" x14ac:dyDescent="0.25">
      <c r="B42" s="6" t="s">
        <v>94</v>
      </c>
      <c r="C42" s="56"/>
    </row>
    <row r="43" spans="2:3" x14ac:dyDescent="0.25">
      <c r="B43" s="15"/>
      <c r="C43" s="15"/>
    </row>
    <row r="44" spans="2:3" ht="21.95" customHeight="1" x14ac:dyDescent="0.25">
      <c r="B44" s="137" t="s">
        <v>95</v>
      </c>
      <c r="C44" s="137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38" t="s">
        <v>193</v>
      </c>
      <c r="C47" s="138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136"/>
    </row>
    <row r="98" spans="1:1" x14ac:dyDescent="0.25">
      <c r="A98" s="136"/>
    </row>
  </sheetData>
  <mergeCells count="2"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2024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393A-79F2-4487-BF74-BB56249895A0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117</v>
      </c>
      <c r="T1" s="99"/>
      <c r="U1" s="99"/>
      <c r="V1" s="99"/>
      <c r="W1" s="99"/>
      <c r="X1" s="99"/>
      <c r="Y1" s="100" t="s">
        <v>158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117</v>
      </c>
      <c r="Y3" s="105" t="s">
        <v>158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12.9 Devonport,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17956</v>
      </c>
      <c r="W4" s="108">
        <v>19246</v>
      </c>
      <c r="X4" s="108">
        <v>19100</v>
      </c>
      <c r="Y4" s="108">
        <v>19557</v>
      </c>
      <c r="Z4" s="108">
        <v>20883</v>
      </c>
      <c r="AB4" s="109" t="str">
        <f>TEXT(Z4,"###,###")</f>
        <v>20,883</v>
      </c>
      <c r="AD4" s="110">
        <f>Z4/Y4-1</f>
        <v>6.7801810093572668E-2</v>
      </c>
      <c r="AF4" s="110">
        <f>Z4/V4-1</f>
        <v>0.16300957897081747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9093</v>
      </c>
      <c r="W5" s="108">
        <v>9816</v>
      </c>
      <c r="X5" s="108">
        <v>9658</v>
      </c>
      <c r="Y5" s="108">
        <v>9847</v>
      </c>
      <c r="Z5" s="108">
        <v>10479</v>
      </c>
      <c r="AB5" s="109" t="str">
        <f>TEXT(Z5,"###,###")</f>
        <v>10,479</v>
      </c>
      <c r="AD5" s="110">
        <f t="shared" ref="AD5:AD9" si="0">Z5/Y5-1</f>
        <v>6.418198436071898E-2</v>
      </c>
      <c r="AF5" s="110">
        <f t="shared" ref="AF5:AF9" si="1">Z5/V5-1</f>
        <v>0.15242494226327952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8861</v>
      </c>
      <c r="W6" s="108">
        <v>9433</v>
      </c>
      <c r="X6" s="108">
        <v>9444</v>
      </c>
      <c r="Y6" s="108">
        <v>9706</v>
      </c>
      <c r="Z6" s="108">
        <v>10391</v>
      </c>
      <c r="AB6" s="109" t="str">
        <f>TEXT(Z6,"###,###")</f>
        <v>10,391</v>
      </c>
      <c r="AD6" s="110">
        <f t="shared" si="0"/>
        <v>7.0574902122398475E-2</v>
      </c>
      <c r="AF6" s="110">
        <f t="shared" si="1"/>
        <v>0.17266674190271969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12647</v>
      </c>
      <c r="W7" s="108">
        <v>13194</v>
      </c>
      <c r="X7" s="108">
        <v>13364</v>
      </c>
      <c r="Y7" s="108">
        <v>13683</v>
      </c>
      <c r="Z7" s="108">
        <v>13957</v>
      </c>
      <c r="AB7" s="109" t="str">
        <f>TEXT(Z7,"###,###")</f>
        <v>13,957</v>
      </c>
      <c r="AD7" s="110">
        <f t="shared" si="0"/>
        <v>2.0024848351969604E-2</v>
      </c>
      <c r="AF7" s="110">
        <f t="shared" si="1"/>
        <v>0.10358187712500988</v>
      </c>
    </row>
    <row r="8" spans="1:32" ht="17.25" customHeight="1" x14ac:dyDescent="0.25">
      <c r="A8" s="62" t="s">
        <v>12</v>
      </c>
      <c r="B8" s="63"/>
      <c r="C8" s="29"/>
      <c r="D8" s="64" t="str">
        <f>AB4</f>
        <v>20,883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13,957</v>
      </c>
      <c r="P8" s="65"/>
      <c r="S8" s="107" t="s">
        <v>84</v>
      </c>
      <c r="T8" s="108"/>
      <c r="U8" s="108"/>
      <c r="V8" s="108">
        <v>34288</v>
      </c>
      <c r="W8" s="108">
        <v>34522.32</v>
      </c>
      <c r="X8" s="108">
        <v>37335.17</v>
      </c>
      <c r="Y8" s="108">
        <v>37241.97</v>
      </c>
      <c r="Z8" s="108">
        <v>39111.519999999997</v>
      </c>
      <c r="AB8" s="109" t="str">
        <f>TEXT(Z8,"$###,###")</f>
        <v>$39,112</v>
      </c>
      <c r="AD8" s="110">
        <f t="shared" si="0"/>
        <v>5.020008340052895E-2</v>
      </c>
      <c r="AF8" s="110">
        <f t="shared" si="1"/>
        <v>0.14067662155856264</v>
      </c>
    </row>
    <row r="9" spans="1:32" x14ac:dyDescent="0.25">
      <c r="A9" s="30" t="s">
        <v>14</v>
      </c>
      <c r="B9" s="69"/>
      <c r="C9" s="70"/>
      <c r="D9" s="71">
        <f>AD104</f>
        <v>76.43058947469234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50.978003869026303</v>
      </c>
      <c r="P9" s="72" t="s">
        <v>85</v>
      </c>
      <c r="S9" s="107" t="s">
        <v>7</v>
      </c>
      <c r="T9" s="108"/>
      <c r="U9" s="108"/>
      <c r="V9" s="108">
        <v>566933184</v>
      </c>
      <c r="W9" s="108">
        <v>608349055</v>
      </c>
      <c r="X9" s="108">
        <v>636239809</v>
      </c>
      <c r="Y9" s="108">
        <v>679973630</v>
      </c>
      <c r="Z9" s="108">
        <v>729957083</v>
      </c>
      <c r="AB9" s="109" t="str">
        <f>TEXT(Z9/1000000,"$#,###.0")&amp;" mil"</f>
        <v>$730.0 mil</v>
      </c>
      <c r="AD9" s="110">
        <f t="shared" si="0"/>
        <v>7.350792853540522E-2</v>
      </c>
      <c r="AF9" s="110">
        <f t="shared" si="1"/>
        <v>0.28755398978374136</v>
      </c>
    </row>
    <row r="10" spans="1:32" x14ac:dyDescent="0.25">
      <c r="A10" s="30" t="s">
        <v>17</v>
      </c>
      <c r="B10" s="69"/>
      <c r="C10" s="70"/>
      <c r="D10" s="71">
        <f>AD105</f>
        <v>14.557295407747928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48.921688041842806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87.117575410188437</v>
      </c>
      <c r="P11" s="72" t="s">
        <v>85</v>
      </c>
      <c r="S11" s="107" t="s">
        <v>29</v>
      </c>
      <c r="T11" s="112"/>
      <c r="U11" s="112"/>
      <c r="V11" s="112">
        <v>16331</v>
      </c>
      <c r="W11" s="112">
        <v>17548</v>
      </c>
      <c r="X11" s="112">
        <v>17538</v>
      </c>
      <c r="Y11" s="112">
        <v>17903</v>
      </c>
      <c r="Z11" s="112">
        <v>19090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5.8465286236297196</v>
      </c>
      <c r="P12" s="72" t="s">
        <v>85</v>
      </c>
      <c r="S12" s="107" t="s">
        <v>30</v>
      </c>
      <c r="T12" s="112"/>
      <c r="U12" s="112"/>
      <c r="V12" s="112">
        <v>1623</v>
      </c>
      <c r="W12" s="112">
        <v>1701</v>
      </c>
      <c r="X12" s="112">
        <v>1561</v>
      </c>
      <c r="Y12" s="112">
        <v>1655</v>
      </c>
      <c r="Z12" s="112">
        <v>1793</v>
      </c>
    </row>
    <row r="13" spans="1:32" ht="15" customHeight="1" x14ac:dyDescent="0.25">
      <c r="A13" s="30" t="s">
        <v>19</v>
      </c>
      <c r="B13" s="70"/>
      <c r="C13" s="70"/>
      <c r="D13" s="71">
        <f>AD108</f>
        <v>12.09596322367476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6.9785770581070423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15.510223626873534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40.8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26.739453143705404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19.633001218550643</v>
      </c>
      <c r="P15" s="72" t="s">
        <v>85</v>
      </c>
      <c r="S15" s="115" t="s">
        <v>61</v>
      </c>
      <c r="T15" s="115"/>
      <c r="U15" s="116"/>
      <c r="V15" s="116">
        <v>1616</v>
      </c>
      <c r="W15" s="116">
        <v>1902</v>
      </c>
      <c r="X15" s="116">
        <v>1704</v>
      </c>
      <c r="Y15" s="112">
        <v>1777</v>
      </c>
      <c r="Z15" s="112">
        <v>1558</v>
      </c>
      <c r="AB15" s="117">
        <f t="shared" ref="AB15:AB34" si="2">IF(Z15="np",0,Z15/$Z$34)</f>
        <v>7.4606138964708135E-2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38.557678494469187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80.366998781449368</v>
      </c>
      <c r="P16" s="37" t="s">
        <v>85</v>
      </c>
      <c r="S16" s="115" t="s">
        <v>62</v>
      </c>
      <c r="T16" s="115"/>
      <c r="U16" s="116"/>
      <c r="V16" s="116">
        <v>177</v>
      </c>
      <c r="W16" s="116">
        <v>192</v>
      </c>
      <c r="X16" s="116">
        <v>208</v>
      </c>
      <c r="Y16" s="112">
        <v>219</v>
      </c>
      <c r="Z16" s="112">
        <v>197</v>
      </c>
      <c r="AB16" s="117">
        <f t="shared" si="2"/>
        <v>9.4335105109419146E-3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1411</v>
      </c>
      <c r="W17" s="116">
        <v>1466</v>
      </c>
      <c r="X17" s="116">
        <v>1414</v>
      </c>
      <c r="Y17" s="112">
        <v>1400</v>
      </c>
      <c r="Z17" s="112">
        <v>1433</v>
      </c>
      <c r="AB17" s="117">
        <f t="shared" si="2"/>
        <v>6.8620408945074943E-2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141</v>
      </c>
      <c r="W18" s="116">
        <v>161</v>
      </c>
      <c r="X18" s="116">
        <v>163</v>
      </c>
      <c r="Y18" s="112">
        <v>154</v>
      </c>
      <c r="Z18" s="112">
        <v>182</v>
      </c>
      <c r="AB18" s="117">
        <f t="shared" si="2"/>
        <v>8.7152229085859304E-3</v>
      </c>
    </row>
    <row r="19" spans="1:28" x14ac:dyDescent="0.25">
      <c r="A19" s="61" t="str">
        <f>$S$1&amp;" ("&amp;$V$2&amp;" to "&amp;$Z$2&amp;")"</f>
        <v>Devonport (2016-17 to 2020-21)</v>
      </c>
      <c r="B19" s="61"/>
      <c r="C19" s="61"/>
      <c r="D19" s="61"/>
      <c r="E19" s="61"/>
      <c r="F19" s="61"/>
      <c r="G19" s="61" t="str">
        <f>$S$1&amp;" ("&amp;$V$2&amp;" to "&amp;$Z$2&amp;")"</f>
        <v>Devonport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959</v>
      </c>
      <c r="W19" s="116">
        <v>1122</v>
      </c>
      <c r="X19" s="116">
        <v>1232</v>
      </c>
      <c r="Y19" s="112">
        <v>1271</v>
      </c>
      <c r="Z19" s="112">
        <v>1331</v>
      </c>
      <c r="AB19" s="117">
        <f t="shared" si="2"/>
        <v>6.373605324905425E-2</v>
      </c>
    </row>
    <row r="20" spans="1:28" x14ac:dyDescent="0.25">
      <c r="S20" s="115" t="s">
        <v>66</v>
      </c>
      <c r="T20" s="115"/>
      <c r="U20" s="116"/>
      <c r="V20" s="116">
        <v>583</v>
      </c>
      <c r="W20" s="116">
        <v>540</v>
      </c>
      <c r="X20" s="116">
        <v>557</v>
      </c>
      <c r="Y20" s="112">
        <v>562</v>
      </c>
      <c r="Z20" s="112">
        <v>542</v>
      </c>
      <c r="AB20" s="117">
        <f t="shared" si="2"/>
        <v>2.5954125365129532E-2</v>
      </c>
    </row>
    <row r="21" spans="1:28" x14ac:dyDescent="0.25">
      <c r="S21" s="115" t="s">
        <v>67</v>
      </c>
      <c r="T21" s="115"/>
      <c r="U21" s="116"/>
      <c r="V21" s="116">
        <v>1747</v>
      </c>
      <c r="W21" s="116">
        <v>1803</v>
      </c>
      <c r="X21" s="116">
        <v>1844</v>
      </c>
      <c r="Y21" s="112">
        <v>1898</v>
      </c>
      <c r="Z21" s="112">
        <v>2124</v>
      </c>
      <c r="AB21" s="117">
        <f t="shared" si="2"/>
        <v>0.10170952449360723</v>
      </c>
    </row>
    <row r="22" spans="1:28" x14ac:dyDescent="0.25">
      <c r="S22" s="115" t="s">
        <v>68</v>
      </c>
      <c r="T22" s="115"/>
      <c r="U22" s="116"/>
      <c r="V22" s="116">
        <v>1303</v>
      </c>
      <c r="W22" s="116">
        <v>1449</v>
      </c>
      <c r="X22" s="116">
        <v>1425</v>
      </c>
      <c r="Y22" s="112">
        <v>1513</v>
      </c>
      <c r="Z22" s="112">
        <v>1751</v>
      </c>
      <c r="AB22" s="117">
        <f t="shared" si="2"/>
        <v>8.3848106115021789E-2</v>
      </c>
    </row>
    <row r="23" spans="1:28" x14ac:dyDescent="0.25">
      <c r="S23" s="115" t="s">
        <v>69</v>
      </c>
      <c r="T23" s="115"/>
      <c r="U23" s="116"/>
      <c r="V23" s="116">
        <v>984</v>
      </c>
      <c r="W23" s="116">
        <v>1048</v>
      </c>
      <c r="X23" s="116">
        <v>1006</v>
      </c>
      <c r="Y23" s="112">
        <v>1063</v>
      </c>
      <c r="Z23" s="112">
        <v>1116</v>
      </c>
      <c r="AB23" s="117">
        <f t="shared" si="2"/>
        <v>5.3440597615285163E-2</v>
      </c>
    </row>
    <row r="24" spans="1:28" x14ac:dyDescent="0.25">
      <c r="S24" s="115" t="s">
        <v>70</v>
      </c>
      <c r="T24" s="115"/>
      <c r="U24" s="116"/>
      <c r="V24" s="116">
        <v>93</v>
      </c>
      <c r="W24" s="116">
        <v>99</v>
      </c>
      <c r="X24" s="116">
        <v>97</v>
      </c>
      <c r="Y24" s="112">
        <v>85</v>
      </c>
      <c r="Z24" s="112">
        <v>69</v>
      </c>
      <c r="AB24" s="117">
        <f t="shared" si="2"/>
        <v>3.3041229708375233E-3</v>
      </c>
    </row>
    <row r="25" spans="1:28" x14ac:dyDescent="0.25">
      <c r="S25" s="115" t="s">
        <v>71</v>
      </c>
      <c r="T25" s="115"/>
      <c r="U25" s="116"/>
      <c r="V25" s="116">
        <v>410</v>
      </c>
      <c r="W25" s="116">
        <v>388</v>
      </c>
      <c r="X25" s="116">
        <v>412</v>
      </c>
      <c r="Y25" s="112">
        <v>462</v>
      </c>
      <c r="Z25" s="112">
        <v>513</v>
      </c>
      <c r="AB25" s="117">
        <f t="shared" si="2"/>
        <v>2.456543600057463E-2</v>
      </c>
    </row>
    <row r="26" spans="1:28" x14ac:dyDescent="0.25">
      <c r="S26" s="115" t="s">
        <v>72</v>
      </c>
      <c r="T26" s="115"/>
      <c r="U26" s="116"/>
      <c r="V26" s="116">
        <v>385</v>
      </c>
      <c r="W26" s="116">
        <v>400</v>
      </c>
      <c r="X26" s="116">
        <v>246</v>
      </c>
      <c r="Y26" s="112">
        <v>218</v>
      </c>
      <c r="Z26" s="112">
        <v>205</v>
      </c>
      <c r="AB26" s="117">
        <f t="shared" si="2"/>
        <v>9.8165972321984391E-3</v>
      </c>
    </row>
    <row r="27" spans="1:28" x14ac:dyDescent="0.25">
      <c r="S27" s="115" t="s">
        <v>73</v>
      </c>
      <c r="T27" s="115"/>
      <c r="U27" s="116"/>
      <c r="V27" s="116">
        <v>634</v>
      </c>
      <c r="W27" s="116">
        <v>752</v>
      </c>
      <c r="X27" s="116">
        <v>679</v>
      </c>
      <c r="Y27" s="112">
        <v>697</v>
      </c>
      <c r="Z27" s="112">
        <v>798</v>
      </c>
      <c r="AB27" s="117">
        <f t="shared" si="2"/>
        <v>3.8212900445338316E-2</v>
      </c>
    </row>
    <row r="28" spans="1:28" x14ac:dyDescent="0.25">
      <c r="S28" s="115" t="s">
        <v>74</v>
      </c>
      <c r="T28" s="115"/>
      <c r="U28" s="116"/>
      <c r="V28" s="116">
        <v>1467</v>
      </c>
      <c r="W28" s="116">
        <v>1641</v>
      </c>
      <c r="X28" s="116">
        <v>1877</v>
      </c>
      <c r="Y28" s="112">
        <v>2028</v>
      </c>
      <c r="Z28" s="112">
        <v>2210</v>
      </c>
      <c r="AB28" s="117">
        <f t="shared" si="2"/>
        <v>0.10582770674711488</v>
      </c>
    </row>
    <row r="29" spans="1:28" x14ac:dyDescent="0.25">
      <c r="S29" s="115" t="s">
        <v>75</v>
      </c>
      <c r="T29" s="115"/>
      <c r="U29" s="116"/>
      <c r="V29" s="116">
        <v>718</v>
      </c>
      <c r="W29" s="116">
        <v>637</v>
      </c>
      <c r="X29" s="116">
        <v>867</v>
      </c>
      <c r="Y29" s="112">
        <v>642</v>
      </c>
      <c r="Z29" s="112">
        <v>742</v>
      </c>
      <c r="AB29" s="117">
        <f t="shared" si="2"/>
        <v>3.5531293396542644E-2</v>
      </c>
    </row>
    <row r="30" spans="1:28" x14ac:dyDescent="0.25">
      <c r="S30" s="115" t="s">
        <v>76</v>
      </c>
      <c r="T30" s="115"/>
      <c r="U30" s="116"/>
      <c r="V30" s="116">
        <v>1160</v>
      </c>
      <c r="W30" s="116">
        <v>1250</v>
      </c>
      <c r="X30" s="116">
        <v>1235</v>
      </c>
      <c r="Y30" s="112">
        <v>1298</v>
      </c>
      <c r="Z30" s="112">
        <v>1340</v>
      </c>
      <c r="AB30" s="117">
        <f t="shared" si="2"/>
        <v>6.4167025810467848E-2</v>
      </c>
    </row>
    <row r="31" spans="1:28" x14ac:dyDescent="0.25">
      <c r="S31" s="115" t="s">
        <v>77</v>
      </c>
      <c r="T31" s="115"/>
      <c r="U31" s="116"/>
      <c r="V31" s="116">
        <v>1852</v>
      </c>
      <c r="W31" s="116">
        <v>2057</v>
      </c>
      <c r="X31" s="116">
        <v>2156</v>
      </c>
      <c r="Y31" s="112">
        <v>2349</v>
      </c>
      <c r="Z31" s="112">
        <v>2850</v>
      </c>
      <c r="AB31" s="117">
        <f t="shared" si="2"/>
        <v>0.13647464444763682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255</v>
      </c>
      <c r="W32" s="116">
        <v>279</v>
      </c>
      <c r="X32" s="116">
        <v>259</v>
      </c>
      <c r="Y32" s="112">
        <v>316</v>
      </c>
      <c r="Z32" s="112">
        <v>319</v>
      </c>
      <c r="AB32" s="117">
        <f t="shared" si="2"/>
        <v>1.5275583010103913E-2</v>
      </c>
    </row>
    <row r="33" spans="19:32" x14ac:dyDescent="0.25">
      <c r="S33" s="115" t="s">
        <v>79</v>
      </c>
      <c r="T33" s="115"/>
      <c r="U33" s="116"/>
      <c r="V33" s="116">
        <v>645</v>
      </c>
      <c r="W33" s="116">
        <v>685</v>
      </c>
      <c r="X33" s="116">
        <v>722</v>
      </c>
      <c r="Y33" s="112">
        <v>727</v>
      </c>
      <c r="Z33" s="112">
        <v>814</v>
      </c>
      <c r="AB33" s="117">
        <f t="shared" si="2"/>
        <v>3.8979073887851365E-2</v>
      </c>
    </row>
    <row r="34" spans="19:32" x14ac:dyDescent="0.25">
      <c r="S34" s="118" t="s">
        <v>53</v>
      </c>
      <c r="T34" s="118"/>
      <c r="U34" s="119"/>
      <c r="V34" s="119">
        <v>17957</v>
      </c>
      <c r="W34" s="119">
        <v>19243</v>
      </c>
      <c r="X34" s="119">
        <v>19105</v>
      </c>
      <c r="Y34" s="120">
        <v>19556</v>
      </c>
      <c r="Z34" s="120">
        <v>20883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10508</v>
      </c>
      <c r="W37" s="112">
        <v>10985</v>
      </c>
      <c r="X37" s="112">
        <v>11011</v>
      </c>
      <c r="Y37" s="112">
        <v>11191</v>
      </c>
      <c r="Z37" s="112">
        <v>11212</v>
      </c>
      <c r="AB37" s="132">
        <f>Z37/Z40*100</f>
        <v>80.366998781449368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2140</v>
      </c>
      <c r="W38" s="112">
        <v>2213</v>
      </c>
      <c r="X38" s="112">
        <v>2353</v>
      </c>
      <c r="Y38" s="112">
        <v>2488</v>
      </c>
      <c r="Z38" s="112">
        <v>2739</v>
      </c>
      <c r="AB38" s="132">
        <f>Z38/Z40*100</f>
        <v>19.633001218550643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12648</v>
      </c>
      <c r="W40" s="112">
        <v>13198</v>
      </c>
      <c r="X40" s="112">
        <v>13364</v>
      </c>
      <c r="Y40" s="112">
        <v>13679</v>
      </c>
      <c r="Z40" s="112">
        <v>13951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13</v>
      </c>
      <c r="W44" s="112">
        <v>15</v>
      </c>
      <c r="X44" s="112">
        <v>11</v>
      </c>
      <c r="Y44" s="112">
        <v>17</v>
      </c>
      <c r="Z44" s="112">
        <v>33</v>
      </c>
    </row>
    <row r="45" spans="19:32" x14ac:dyDescent="0.25">
      <c r="S45" s="115" t="s">
        <v>37</v>
      </c>
      <c r="T45" s="115"/>
      <c r="U45" s="112"/>
      <c r="V45" s="112">
        <v>222</v>
      </c>
      <c r="W45" s="112">
        <v>251</v>
      </c>
      <c r="X45" s="112">
        <v>242</v>
      </c>
      <c r="Y45" s="112">
        <v>249</v>
      </c>
      <c r="Z45" s="112">
        <v>336</v>
      </c>
    </row>
    <row r="46" spans="19:32" x14ac:dyDescent="0.25">
      <c r="S46" s="115" t="s">
        <v>38</v>
      </c>
      <c r="T46" s="115"/>
      <c r="U46" s="112"/>
      <c r="V46" s="112">
        <v>549</v>
      </c>
      <c r="W46" s="112">
        <v>625</v>
      </c>
      <c r="X46" s="112">
        <v>549</v>
      </c>
      <c r="Y46" s="112">
        <v>564</v>
      </c>
      <c r="Z46" s="112">
        <v>598</v>
      </c>
    </row>
    <row r="47" spans="19:32" x14ac:dyDescent="0.25">
      <c r="S47" s="115" t="s">
        <v>39</v>
      </c>
      <c r="T47" s="115"/>
      <c r="U47" s="112"/>
      <c r="V47" s="112">
        <v>958</v>
      </c>
      <c r="W47" s="112">
        <v>1075</v>
      </c>
      <c r="X47" s="112">
        <v>931</v>
      </c>
      <c r="Y47" s="112">
        <v>941</v>
      </c>
      <c r="Z47" s="112">
        <v>967</v>
      </c>
    </row>
    <row r="48" spans="19:32" x14ac:dyDescent="0.25">
      <c r="S48" s="115" t="s">
        <v>40</v>
      </c>
      <c r="T48" s="115"/>
      <c r="U48" s="112"/>
      <c r="V48" s="112">
        <v>1304</v>
      </c>
      <c r="W48" s="112">
        <v>1554</v>
      </c>
      <c r="X48" s="112">
        <v>1487</v>
      </c>
      <c r="Y48" s="112">
        <v>1540</v>
      </c>
      <c r="Z48" s="112">
        <v>1673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922</v>
      </c>
      <c r="W49" s="112">
        <v>961</v>
      </c>
      <c r="X49" s="112">
        <v>1083</v>
      </c>
      <c r="Y49" s="112">
        <v>1181</v>
      </c>
      <c r="Z49" s="112">
        <v>1379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Devonport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754</v>
      </c>
      <c r="W50" s="112">
        <v>821</v>
      </c>
      <c r="X50" s="112">
        <v>813</v>
      </c>
      <c r="Y50" s="112">
        <v>779</v>
      </c>
      <c r="Z50" s="112">
        <v>863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784</v>
      </c>
      <c r="W51" s="112">
        <v>818</v>
      </c>
      <c r="X51" s="112">
        <v>811</v>
      </c>
      <c r="Y51" s="112">
        <v>811</v>
      </c>
      <c r="Z51" s="112">
        <v>835</v>
      </c>
    </row>
    <row r="52" spans="1:26" ht="15" customHeight="1" x14ac:dyDescent="0.25">
      <c r="S52" s="115" t="s">
        <v>44</v>
      </c>
      <c r="T52" s="115"/>
      <c r="U52" s="112"/>
      <c r="V52" s="112">
        <v>879</v>
      </c>
      <c r="W52" s="112">
        <v>887</v>
      </c>
      <c r="X52" s="112">
        <v>902</v>
      </c>
      <c r="Y52" s="112">
        <v>862</v>
      </c>
      <c r="Z52" s="112">
        <v>851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769</v>
      </c>
      <c r="W53" s="112">
        <v>797</v>
      </c>
      <c r="X53" s="112">
        <v>820</v>
      </c>
      <c r="Y53" s="112">
        <v>828</v>
      </c>
      <c r="Z53" s="112">
        <v>873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805</v>
      </c>
      <c r="W54" s="112">
        <v>856</v>
      </c>
      <c r="X54" s="112">
        <v>815</v>
      </c>
      <c r="Y54" s="112">
        <v>845</v>
      </c>
      <c r="Z54" s="112">
        <v>791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584</v>
      </c>
      <c r="W55" s="112">
        <v>575</v>
      </c>
      <c r="X55" s="112">
        <v>651</v>
      </c>
      <c r="Y55" s="112">
        <v>648</v>
      </c>
      <c r="Z55" s="112">
        <v>666</v>
      </c>
    </row>
    <row r="56" spans="1:26" ht="15" customHeight="1" x14ac:dyDescent="0.25">
      <c r="S56" s="115" t="s">
        <v>48</v>
      </c>
      <c r="T56" s="115"/>
      <c r="U56" s="112"/>
      <c r="V56" s="112">
        <v>319</v>
      </c>
      <c r="W56" s="112">
        <v>338</v>
      </c>
      <c r="X56" s="112">
        <v>319</v>
      </c>
      <c r="Y56" s="112">
        <v>332</v>
      </c>
      <c r="Z56" s="112">
        <v>367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156</v>
      </c>
      <c r="W57" s="112">
        <v>144</v>
      </c>
      <c r="X57" s="112">
        <v>145</v>
      </c>
      <c r="Y57" s="112">
        <v>156</v>
      </c>
      <c r="Z57" s="112">
        <v>156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44</v>
      </c>
      <c r="W58" s="112">
        <v>55</v>
      </c>
      <c r="X58" s="112">
        <v>52</v>
      </c>
      <c r="Y58" s="112">
        <v>59</v>
      </c>
      <c r="Z58" s="112">
        <v>59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12</v>
      </c>
      <c r="W59" s="112">
        <v>19</v>
      </c>
      <c r="X59" s="112">
        <v>19</v>
      </c>
      <c r="Y59" s="112">
        <v>26</v>
      </c>
      <c r="Z59" s="112">
        <v>19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9</v>
      </c>
      <c r="W60" s="112">
        <v>18</v>
      </c>
      <c r="X60" s="112">
        <v>11</v>
      </c>
      <c r="Y60" s="112">
        <v>13</v>
      </c>
      <c r="Z60" s="112">
        <v>13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9094</v>
      </c>
      <c r="W61" s="112">
        <v>9813</v>
      </c>
      <c r="X61" s="112">
        <v>9656</v>
      </c>
      <c r="Y61" s="112">
        <v>9848</v>
      </c>
      <c r="Z61" s="112">
        <v>10479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10</v>
      </c>
      <c r="X63" s="112">
        <v>4</v>
      </c>
      <c r="Y63" s="112">
        <v>18</v>
      </c>
      <c r="Z63" s="112">
        <v>32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284</v>
      </c>
      <c r="W64" s="112">
        <v>275</v>
      </c>
      <c r="X64" s="112">
        <v>83</v>
      </c>
      <c r="Y64" s="112">
        <v>264</v>
      </c>
      <c r="Z64" s="112">
        <v>341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Devonport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671</v>
      </c>
      <c r="W65" s="112">
        <v>711</v>
      </c>
      <c r="X65" s="112">
        <v>219</v>
      </c>
      <c r="Y65" s="112">
        <v>606</v>
      </c>
      <c r="Z65" s="112">
        <v>635</v>
      </c>
    </row>
    <row r="66" spans="1:26" x14ac:dyDescent="0.25">
      <c r="S66" s="115" t="s">
        <v>39</v>
      </c>
      <c r="T66" s="115"/>
      <c r="U66" s="112"/>
      <c r="V66" s="112">
        <v>905</v>
      </c>
      <c r="W66" s="112">
        <v>1091</v>
      </c>
      <c r="X66" s="112">
        <v>315</v>
      </c>
      <c r="Y66" s="112">
        <v>998</v>
      </c>
      <c r="Z66" s="112">
        <v>1023</v>
      </c>
    </row>
    <row r="67" spans="1:26" x14ac:dyDescent="0.25">
      <c r="S67" s="115" t="s">
        <v>40</v>
      </c>
      <c r="T67" s="115"/>
      <c r="U67" s="112"/>
      <c r="V67" s="112">
        <v>1147</v>
      </c>
      <c r="W67" s="112">
        <v>1334</v>
      </c>
      <c r="X67" s="112">
        <v>355</v>
      </c>
      <c r="Y67" s="112">
        <v>1473</v>
      </c>
      <c r="Z67" s="112">
        <v>1581</v>
      </c>
    </row>
    <row r="68" spans="1:26" x14ac:dyDescent="0.25">
      <c r="S68" s="115" t="s">
        <v>41</v>
      </c>
      <c r="T68" s="115"/>
      <c r="U68" s="112"/>
      <c r="V68" s="112">
        <v>820</v>
      </c>
      <c r="W68" s="112">
        <v>941</v>
      </c>
      <c r="X68" s="112">
        <v>324</v>
      </c>
      <c r="Y68" s="112">
        <v>1068</v>
      </c>
      <c r="Z68" s="112">
        <v>1198</v>
      </c>
    </row>
    <row r="69" spans="1:26" x14ac:dyDescent="0.25">
      <c r="S69" s="115" t="s">
        <v>42</v>
      </c>
      <c r="T69" s="115"/>
      <c r="U69" s="112"/>
      <c r="V69" s="112">
        <v>766</v>
      </c>
      <c r="W69" s="112">
        <v>762</v>
      </c>
      <c r="X69" s="112">
        <v>370</v>
      </c>
      <c r="Y69" s="112">
        <v>828</v>
      </c>
      <c r="Z69" s="112">
        <v>867</v>
      </c>
    </row>
    <row r="70" spans="1:26" x14ac:dyDescent="0.25">
      <c r="S70" s="115" t="s">
        <v>43</v>
      </c>
      <c r="T70" s="115"/>
      <c r="U70" s="112"/>
      <c r="V70" s="112">
        <v>800</v>
      </c>
      <c r="W70" s="112">
        <v>738</v>
      </c>
      <c r="X70" s="112">
        <v>336</v>
      </c>
      <c r="Y70" s="112">
        <v>760</v>
      </c>
      <c r="Z70" s="112">
        <v>922</v>
      </c>
    </row>
    <row r="71" spans="1:26" x14ac:dyDescent="0.25">
      <c r="S71" s="115" t="s">
        <v>44</v>
      </c>
      <c r="T71" s="115"/>
      <c r="U71" s="112"/>
      <c r="V71" s="112">
        <v>892</v>
      </c>
      <c r="W71" s="112">
        <v>970</v>
      </c>
      <c r="X71" s="112">
        <v>364</v>
      </c>
      <c r="Y71" s="112">
        <v>945</v>
      </c>
      <c r="Z71" s="112">
        <v>946</v>
      </c>
    </row>
    <row r="72" spans="1:26" x14ac:dyDescent="0.25">
      <c r="S72" s="115" t="s">
        <v>45</v>
      </c>
      <c r="T72" s="115"/>
      <c r="U72" s="112"/>
      <c r="V72" s="112">
        <v>826</v>
      </c>
      <c r="W72" s="112">
        <v>838</v>
      </c>
      <c r="X72" s="112">
        <v>359</v>
      </c>
      <c r="Y72" s="112">
        <v>856</v>
      </c>
      <c r="Z72" s="112">
        <v>940</v>
      </c>
    </row>
    <row r="73" spans="1:26" x14ac:dyDescent="0.25">
      <c r="S73" s="115" t="s">
        <v>46</v>
      </c>
      <c r="T73" s="115"/>
      <c r="U73" s="112"/>
      <c r="V73" s="112">
        <v>834</v>
      </c>
      <c r="W73" s="112">
        <v>821</v>
      </c>
      <c r="X73" s="112">
        <v>346</v>
      </c>
      <c r="Y73" s="112">
        <v>852</v>
      </c>
      <c r="Z73" s="112">
        <v>852</v>
      </c>
    </row>
    <row r="74" spans="1:26" x14ac:dyDescent="0.25">
      <c r="S74" s="115" t="s">
        <v>47</v>
      </c>
      <c r="T74" s="115"/>
      <c r="U74" s="112"/>
      <c r="V74" s="112">
        <v>513</v>
      </c>
      <c r="W74" s="112">
        <v>540</v>
      </c>
      <c r="X74" s="112">
        <v>208</v>
      </c>
      <c r="Y74" s="112">
        <v>583</v>
      </c>
      <c r="Z74" s="112">
        <v>602</v>
      </c>
    </row>
    <row r="75" spans="1:26" x14ac:dyDescent="0.25">
      <c r="S75" s="115" t="s">
        <v>48</v>
      </c>
      <c r="T75" s="115"/>
      <c r="U75" s="112"/>
      <c r="V75" s="112">
        <v>247</v>
      </c>
      <c r="W75" s="112">
        <v>239</v>
      </c>
      <c r="X75" s="112">
        <v>91</v>
      </c>
      <c r="Y75" s="112">
        <v>271</v>
      </c>
      <c r="Z75" s="112">
        <v>270</v>
      </c>
    </row>
    <row r="76" spans="1:26" x14ac:dyDescent="0.25">
      <c r="S76" s="115" t="s">
        <v>49</v>
      </c>
      <c r="T76" s="115"/>
      <c r="U76" s="112"/>
      <c r="V76" s="112">
        <v>69</v>
      </c>
      <c r="W76" s="112">
        <v>89</v>
      </c>
      <c r="X76" s="112">
        <v>34</v>
      </c>
      <c r="Y76" s="112">
        <v>103</v>
      </c>
      <c r="Z76" s="112">
        <v>107</v>
      </c>
    </row>
    <row r="77" spans="1:26" x14ac:dyDescent="0.25">
      <c r="S77" s="115" t="s">
        <v>50</v>
      </c>
      <c r="T77" s="115"/>
      <c r="U77" s="112"/>
      <c r="V77" s="112">
        <v>41</v>
      </c>
      <c r="W77" s="112">
        <v>42</v>
      </c>
      <c r="X77" s="112">
        <v>15</v>
      </c>
      <c r="Y77" s="112">
        <v>37</v>
      </c>
      <c r="Z77" s="112">
        <v>36</v>
      </c>
    </row>
    <row r="78" spans="1:26" x14ac:dyDescent="0.25">
      <c r="S78" s="115" t="s">
        <v>51</v>
      </c>
      <c r="T78" s="115"/>
      <c r="U78" s="112"/>
      <c r="V78" s="112">
        <v>15</v>
      </c>
      <c r="W78" s="112">
        <v>26</v>
      </c>
      <c r="X78" s="112">
        <v>8</v>
      </c>
      <c r="Y78" s="112">
        <v>24</v>
      </c>
      <c r="Z78" s="112">
        <v>22</v>
      </c>
    </row>
    <row r="79" spans="1:26" x14ac:dyDescent="0.25">
      <c r="S79" s="115" t="s">
        <v>52</v>
      </c>
      <c r="T79" s="115"/>
      <c r="U79" s="112"/>
      <c r="V79" s="112">
        <v>13</v>
      </c>
      <c r="W79" s="112">
        <v>19</v>
      </c>
      <c r="X79" s="112">
        <v>5</v>
      </c>
      <c r="Y79" s="112">
        <v>16</v>
      </c>
      <c r="Z79" s="112">
        <v>17</v>
      </c>
    </row>
    <row r="80" spans="1:26" x14ac:dyDescent="0.25">
      <c r="S80" s="118" t="s">
        <v>53</v>
      </c>
      <c r="T80" s="118"/>
      <c r="U80" s="112"/>
      <c r="V80" s="112">
        <v>8855</v>
      </c>
      <c r="W80" s="112">
        <v>9429</v>
      </c>
      <c r="X80" s="112">
        <v>3418</v>
      </c>
      <c r="Y80" s="112">
        <v>9704</v>
      </c>
      <c r="Z80" s="112">
        <v>10391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Devonport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590</v>
      </c>
      <c r="W83" s="112">
        <v>618</v>
      </c>
      <c r="X83" s="112">
        <v>615</v>
      </c>
      <c r="Y83" s="112">
        <v>661</v>
      </c>
      <c r="Z83" s="112">
        <v>662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555</v>
      </c>
      <c r="W84" s="112">
        <v>583</v>
      </c>
      <c r="X84" s="112">
        <v>575</v>
      </c>
      <c r="Y84" s="112">
        <v>566</v>
      </c>
      <c r="Z84" s="112">
        <v>597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1253</v>
      </c>
      <c r="W85" s="112">
        <v>1277</v>
      </c>
      <c r="X85" s="112">
        <v>1357</v>
      </c>
      <c r="Y85" s="112">
        <v>1408</v>
      </c>
      <c r="Z85" s="112">
        <v>1453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20,883</v>
      </c>
      <c r="D86" s="94">
        <f t="shared" ref="D86:D91" si="4">AD4</f>
        <v>6.7801810093572668E-2</v>
      </c>
      <c r="E86" s="95">
        <f t="shared" ref="E86:E91" si="5">AD4</f>
        <v>6.7801810093572668E-2</v>
      </c>
      <c r="F86" s="94">
        <f t="shared" ref="F86:F91" si="6">AF4</f>
        <v>0.16300957897081747</v>
      </c>
      <c r="G86" s="95">
        <f t="shared" ref="G86:G91" si="7">AF4</f>
        <v>0.16300957897081747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348</v>
      </c>
      <c r="W86" s="112">
        <v>378</v>
      </c>
      <c r="X86" s="112">
        <v>393</v>
      </c>
      <c r="Y86" s="112">
        <v>420</v>
      </c>
      <c r="Z86" s="112">
        <v>461</v>
      </c>
    </row>
    <row r="87" spans="1:30" ht="15" customHeight="1" x14ac:dyDescent="0.25">
      <c r="A87" s="96" t="s">
        <v>4</v>
      </c>
      <c r="B87" s="49"/>
      <c r="C87" s="97" t="str">
        <f t="shared" si="3"/>
        <v>10,479</v>
      </c>
      <c r="D87" s="94">
        <f t="shared" si="4"/>
        <v>6.418198436071898E-2</v>
      </c>
      <c r="E87" s="95">
        <f t="shared" si="5"/>
        <v>6.418198436071898E-2</v>
      </c>
      <c r="F87" s="94">
        <f t="shared" si="6"/>
        <v>0.15242494226327952</v>
      </c>
      <c r="G87" s="95">
        <f t="shared" si="7"/>
        <v>0.15242494226327952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260</v>
      </c>
      <c r="W87" s="112">
        <v>264</v>
      </c>
      <c r="X87" s="112">
        <v>252</v>
      </c>
      <c r="Y87" s="112">
        <v>235</v>
      </c>
      <c r="Z87" s="112">
        <v>236</v>
      </c>
    </row>
    <row r="88" spans="1:30" ht="15" customHeight="1" x14ac:dyDescent="0.25">
      <c r="A88" s="96" t="s">
        <v>5</v>
      </c>
      <c r="B88" s="49"/>
      <c r="C88" s="97" t="str">
        <f t="shared" si="3"/>
        <v>10,391</v>
      </c>
      <c r="D88" s="94">
        <f t="shared" si="4"/>
        <v>7.0574902122398475E-2</v>
      </c>
      <c r="E88" s="95">
        <f t="shared" si="5"/>
        <v>7.0574902122398475E-2</v>
      </c>
      <c r="F88" s="94">
        <f t="shared" si="6"/>
        <v>0.17266674190271969</v>
      </c>
      <c r="G88" s="95">
        <f t="shared" si="7"/>
        <v>0.17266674190271969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376</v>
      </c>
      <c r="W88" s="112">
        <v>413</v>
      </c>
      <c r="X88" s="112">
        <v>399</v>
      </c>
      <c r="Y88" s="112">
        <v>388</v>
      </c>
      <c r="Z88" s="112">
        <v>403</v>
      </c>
    </row>
    <row r="89" spans="1:30" ht="15" customHeight="1" x14ac:dyDescent="0.25">
      <c r="A89" s="49" t="s">
        <v>6</v>
      </c>
      <c r="B89" s="49"/>
      <c r="C89" s="97" t="str">
        <f t="shared" si="3"/>
        <v>13,957</v>
      </c>
      <c r="D89" s="94">
        <f t="shared" si="4"/>
        <v>2.0024848351969604E-2</v>
      </c>
      <c r="E89" s="95">
        <f t="shared" si="5"/>
        <v>2.0024848351969604E-2</v>
      </c>
      <c r="F89" s="94">
        <f t="shared" si="6"/>
        <v>0.10358187712500988</v>
      </c>
      <c r="G89" s="95">
        <f t="shared" si="7"/>
        <v>0.10358187712500988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732</v>
      </c>
      <c r="W89" s="112">
        <v>757</v>
      </c>
      <c r="X89" s="112">
        <v>795</v>
      </c>
      <c r="Y89" s="112">
        <v>829</v>
      </c>
      <c r="Z89" s="112">
        <v>852</v>
      </c>
    </row>
    <row r="90" spans="1:30" ht="15" customHeight="1" x14ac:dyDescent="0.25">
      <c r="A90" s="49" t="s">
        <v>98</v>
      </c>
      <c r="B90" s="49"/>
      <c r="C90" s="97" t="str">
        <f t="shared" si="3"/>
        <v>$39,112</v>
      </c>
      <c r="D90" s="94">
        <f t="shared" si="4"/>
        <v>5.020008340052895E-2</v>
      </c>
      <c r="E90" s="95">
        <f t="shared" si="5"/>
        <v>5.020008340052895E-2</v>
      </c>
      <c r="F90" s="94">
        <f t="shared" si="6"/>
        <v>0.14067662155856264</v>
      </c>
      <c r="G90" s="95">
        <f t="shared" si="7"/>
        <v>0.14067662155856264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1084</v>
      </c>
      <c r="W90" s="112">
        <v>1195</v>
      </c>
      <c r="X90" s="112">
        <v>1182</v>
      </c>
      <c r="Y90" s="112">
        <v>1196</v>
      </c>
      <c r="Z90" s="112">
        <v>1265</v>
      </c>
    </row>
    <row r="91" spans="1:30" ht="15" customHeight="1" x14ac:dyDescent="0.25">
      <c r="A91" s="49" t="s">
        <v>7</v>
      </c>
      <c r="B91" s="49"/>
      <c r="C91" s="97" t="str">
        <f t="shared" si="3"/>
        <v>$730.0 mil</v>
      </c>
      <c r="D91" s="94">
        <f t="shared" si="4"/>
        <v>7.350792853540522E-2</v>
      </c>
      <c r="E91" s="95">
        <f t="shared" si="5"/>
        <v>7.350792853540522E-2</v>
      </c>
      <c r="F91" s="94">
        <f t="shared" si="6"/>
        <v>0.28755398978374136</v>
      </c>
      <c r="G91" s="95">
        <f t="shared" si="7"/>
        <v>0.28755398978374136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6506</v>
      </c>
      <c r="W91" s="112">
        <v>6790</v>
      </c>
      <c r="X91" s="112">
        <v>6818</v>
      </c>
      <c r="Y91" s="112">
        <v>6928</v>
      </c>
      <c r="Z91" s="112">
        <v>7115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387</v>
      </c>
      <c r="W93" s="112">
        <v>406</v>
      </c>
      <c r="X93" s="112">
        <v>422</v>
      </c>
      <c r="Y93" s="112">
        <v>440</v>
      </c>
      <c r="Z93" s="112">
        <v>435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888</v>
      </c>
      <c r="W94" s="112">
        <v>922</v>
      </c>
      <c r="X94" s="112">
        <v>936</v>
      </c>
      <c r="Y94" s="112">
        <v>965</v>
      </c>
      <c r="Z94" s="112">
        <v>1038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221</v>
      </c>
      <c r="W95" s="112">
        <v>220</v>
      </c>
      <c r="X95" s="112">
        <v>223</v>
      </c>
      <c r="Y95" s="112">
        <v>234</v>
      </c>
      <c r="Z95" s="112">
        <v>231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1037</v>
      </c>
      <c r="W96" s="112">
        <v>1083</v>
      </c>
      <c r="X96" s="112">
        <v>1188</v>
      </c>
      <c r="Y96" s="112">
        <v>1257</v>
      </c>
      <c r="Z96" s="112">
        <v>1340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926</v>
      </c>
      <c r="W97" s="112">
        <v>949</v>
      </c>
      <c r="X97" s="112">
        <v>977</v>
      </c>
      <c r="Y97" s="112">
        <v>967</v>
      </c>
      <c r="Z97" s="112">
        <v>982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721</v>
      </c>
      <c r="W98" s="112">
        <v>773</v>
      </c>
      <c r="X98" s="112">
        <v>794</v>
      </c>
      <c r="Y98" s="112">
        <v>772</v>
      </c>
      <c r="Z98" s="112">
        <v>793</v>
      </c>
    </row>
    <row r="99" spans="1:32" ht="15" customHeight="1" x14ac:dyDescent="0.25">
      <c r="S99" s="115" t="s">
        <v>145</v>
      </c>
      <c r="T99" s="115"/>
      <c r="U99" s="112"/>
      <c r="V99" s="112">
        <v>68</v>
      </c>
      <c r="W99" s="112">
        <v>71</v>
      </c>
      <c r="X99" s="112">
        <v>60</v>
      </c>
      <c r="Y99" s="112">
        <v>79</v>
      </c>
      <c r="Z99" s="112">
        <v>76</v>
      </c>
    </row>
    <row r="100" spans="1:32" ht="15" customHeight="1" x14ac:dyDescent="0.25">
      <c r="S100" s="115" t="s">
        <v>58</v>
      </c>
      <c r="T100" s="115"/>
      <c r="U100" s="112"/>
      <c r="V100" s="112">
        <v>796</v>
      </c>
      <c r="W100" s="112">
        <v>820</v>
      </c>
      <c r="X100" s="112">
        <v>874</v>
      </c>
      <c r="Y100" s="112">
        <v>936</v>
      </c>
      <c r="Z100" s="112">
        <v>920</v>
      </c>
    </row>
    <row r="101" spans="1:32" x14ac:dyDescent="0.25">
      <c r="A101" s="18"/>
      <c r="S101" s="118" t="s">
        <v>53</v>
      </c>
      <c r="T101" s="118"/>
      <c r="U101" s="112"/>
      <c r="V101" s="112">
        <v>6135</v>
      </c>
      <c r="W101" s="112">
        <v>6403</v>
      </c>
      <c r="X101" s="112">
        <v>6553</v>
      </c>
      <c r="Y101" s="112">
        <v>6758</v>
      </c>
      <c r="Z101" s="112">
        <v>6822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13987</v>
      </c>
      <c r="W104" s="112">
        <v>14608</v>
      </c>
      <c r="X104" s="112">
        <v>14900</v>
      </c>
      <c r="Y104" s="112">
        <v>15961</v>
      </c>
      <c r="Z104" s="112">
        <v>15961</v>
      </c>
      <c r="AB104" s="109" t="str">
        <f>TEXT(Z104,"###,###")</f>
        <v>15,961</v>
      </c>
      <c r="AD104" s="130">
        <f>Z104/($Z$4)*100</f>
        <v>76.43058947469234</v>
      </c>
      <c r="AF104" s="109"/>
    </row>
    <row r="105" spans="1:32" x14ac:dyDescent="0.25">
      <c r="S105" s="115" t="s">
        <v>17</v>
      </c>
      <c r="T105" s="115"/>
      <c r="U105" s="112"/>
      <c r="V105" s="112">
        <v>2773</v>
      </c>
      <c r="W105" s="112">
        <v>2744</v>
      </c>
      <c r="X105" s="112">
        <v>2910</v>
      </c>
      <c r="Y105" s="112">
        <v>2876</v>
      </c>
      <c r="Z105" s="112">
        <v>3040</v>
      </c>
      <c r="AB105" s="109" t="str">
        <f>TEXT(Z105,"###,###")</f>
        <v>3,040</v>
      </c>
      <c r="AD105" s="130">
        <f>Z105/($Z$4)*100</f>
        <v>14.557295407747928</v>
      </c>
      <c r="AF105" s="109"/>
    </row>
    <row r="106" spans="1:32" x14ac:dyDescent="0.25">
      <c r="S106" s="118" t="s">
        <v>53</v>
      </c>
      <c r="T106" s="118"/>
      <c r="U106" s="120"/>
      <c r="V106" s="120">
        <v>16760</v>
      </c>
      <c r="W106" s="120">
        <v>17352</v>
      </c>
      <c r="X106" s="120">
        <v>17810</v>
      </c>
      <c r="Y106" s="120">
        <v>18837</v>
      </c>
      <c r="Z106" s="120">
        <v>19001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2260</v>
      </c>
      <c r="W108" s="112">
        <v>2436</v>
      </c>
      <c r="X108" s="112">
        <v>2257</v>
      </c>
      <c r="Y108" s="112">
        <v>2267</v>
      </c>
      <c r="Z108" s="112">
        <v>2526</v>
      </c>
      <c r="AB108" s="109" t="str">
        <f>TEXT(Z108,"###,###")</f>
        <v>2,526</v>
      </c>
      <c r="AD108" s="130">
        <f>Z108/($Z$4)*100</f>
        <v>12.09596322367476</v>
      </c>
      <c r="AF108" s="109"/>
    </row>
    <row r="109" spans="1:32" x14ac:dyDescent="0.25">
      <c r="S109" s="115" t="s">
        <v>20</v>
      </c>
      <c r="T109" s="115"/>
      <c r="U109" s="112"/>
      <c r="V109" s="112">
        <v>2989</v>
      </c>
      <c r="W109" s="112">
        <v>3168</v>
      </c>
      <c r="X109" s="112">
        <v>2993</v>
      </c>
      <c r="Y109" s="112">
        <v>3049</v>
      </c>
      <c r="Z109" s="112">
        <v>3239</v>
      </c>
      <c r="AB109" s="109" t="str">
        <f>TEXT(Z109,"###,###")</f>
        <v>3,239</v>
      </c>
      <c r="AD109" s="130">
        <f>Z109/($Z$4)*100</f>
        <v>15.510223626873534</v>
      </c>
      <c r="AF109" s="109"/>
    </row>
    <row r="110" spans="1:32" x14ac:dyDescent="0.25">
      <c r="S110" s="115" t="s">
        <v>21</v>
      </c>
      <c r="T110" s="115"/>
      <c r="U110" s="112"/>
      <c r="V110" s="112">
        <v>4556</v>
      </c>
      <c r="W110" s="112">
        <v>4680</v>
      </c>
      <c r="X110" s="112">
        <v>5063</v>
      </c>
      <c r="Y110" s="112">
        <v>5228</v>
      </c>
      <c r="Z110" s="112">
        <v>5584</v>
      </c>
      <c r="AB110" s="109" t="str">
        <f>TEXT(Z110,"###,###")</f>
        <v>5,584</v>
      </c>
      <c r="AD110" s="130">
        <f>Z110/($Z$4)*100</f>
        <v>26.739453143705404</v>
      </c>
      <c r="AF110" s="109"/>
    </row>
    <row r="111" spans="1:32" x14ac:dyDescent="0.25">
      <c r="S111" s="115" t="s">
        <v>22</v>
      </c>
      <c r="T111" s="115"/>
      <c r="U111" s="112"/>
      <c r="V111" s="112">
        <v>6797</v>
      </c>
      <c r="W111" s="112">
        <v>7165</v>
      </c>
      <c r="X111" s="112">
        <v>7309</v>
      </c>
      <c r="Y111" s="112">
        <v>7570</v>
      </c>
      <c r="Z111" s="112">
        <v>8052</v>
      </c>
      <c r="AB111" s="109" t="str">
        <f>TEXT(Z111,"###,###")</f>
        <v>8,052</v>
      </c>
      <c r="AD111" s="130">
        <f>Z111/($Z$4)*100</f>
        <v>38.557678494469187</v>
      </c>
      <c r="AF111" s="109"/>
    </row>
    <row r="112" spans="1:32" x14ac:dyDescent="0.25">
      <c r="S112" s="118" t="s">
        <v>53</v>
      </c>
      <c r="T112" s="118"/>
      <c r="U112" s="112"/>
      <c r="V112" s="112">
        <v>17951</v>
      </c>
      <c r="W112" s="112">
        <v>19244</v>
      </c>
      <c r="X112" s="112">
        <v>19106</v>
      </c>
      <c r="Y112" s="112">
        <v>19559</v>
      </c>
      <c r="Z112" s="112">
        <v>20883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41.11</v>
      </c>
      <c r="W118" s="131">
        <v>41.06</v>
      </c>
      <c r="X118" s="131">
        <v>41.18</v>
      </c>
      <c r="Y118" s="131">
        <v>41.01</v>
      </c>
      <c r="Z118" s="131">
        <v>40.770000000000003</v>
      </c>
      <c r="AB118" s="109" t="str">
        <f>TEXT(Z118,"##.0")</f>
        <v>40.8</v>
      </c>
    </row>
    <row r="120" spans="19:32" x14ac:dyDescent="0.25">
      <c r="S120" s="101" t="s">
        <v>100</v>
      </c>
      <c r="T120" s="112"/>
      <c r="U120" s="112"/>
      <c r="V120" s="112">
        <v>11025</v>
      </c>
      <c r="W120" s="112">
        <v>11494</v>
      </c>
      <c r="X120" s="112">
        <v>11805</v>
      </c>
      <c r="Y120" s="112">
        <v>12032</v>
      </c>
      <c r="Z120" s="112">
        <v>12159</v>
      </c>
      <c r="AB120" s="109" t="str">
        <f>TEXT(Z120,"###,###")</f>
        <v>12,159</v>
      </c>
    </row>
    <row r="121" spans="19:32" x14ac:dyDescent="0.25">
      <c r="S121" s="101" t="s">
        <v>101</v>
      </c>
      <c r="T121" s="112"/>
      <c r="U121" s="112"/>
      <c r="V121" s="112">
        <v>793</v>
      </c>
      <c r="W121" s="112">
        <v>812</v>
      </c>
      <c r="X121" s="112">
        <v>809</v>
      </c>
      <c r="Y121" s="112">
        <v>830</v>
      </c>
      <c r="Z121" s="112">
        <v>816</v>
      </c>
      <c r="AB121" s="109" t="str">
        <f>TEXT(Z121,"###,###")</f>
        <v>816</v>
      </c>
    </row>
    <row r="122" spans="19:32" x14ac:dyDescent="0.25">
      <c r="S122" s="101" t="s">
        <v>102</v>
      </c>
      <c r="T122" s="112"/>
      <c r="U122" s="112"/>
      <c r="V122" s="112">
        <v>830</v>
      </c>
      <c r="W122" s="112">
        <v>891</v>
      </c>
      <c r="X122" s="112">
        <v>756</v>
      </c>
      <c r="Y122" s="112">
        <v>821</v>
      </c>
      <c r="Z122" s="112">
        <v>974</v>
      </c>
      <c r="AB122" s="109" t="str">
        <f>TEXT(Z122,"###,###")</f>
        <v>974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11855</v>
      </c>
      <c r="W124" s="112">
        <v>12385</v>
      </c>
      <c r="X124" s="112">
        <v>12561</v>
      </c>
      <c r="Y124" s="112">
        <v>12853</v>
      </c>
      <c r="Z124" s="112">
        <v>13133</v>
      </c>
      <c r="AB124" s="109" t="str">
        <f>TEXT(Z124,"###,###")</f>
        <v>13,133</v>
      </c>
      <c r="AD124" s="127">
        <f>Z124/$Z$7*100</f>
        <v>94.096152468295486</v>
      </c>
    </row>
    <row r="125" spans="19:32" x14ac:dyDescent="0.25">
      <c r="S125" s="101" t="s">
        <v>104</v>
      </c>
      <c r="T125" s="112"/>
      <c r="U125" s="112"/>
      <c r="V125" s="112">
        <v>1623</v>
      </c>
      <c r="W125" s="112">
        <v>1703</v>
      </c>
      <c r="X125" s="112">
        <v>1565</v>
      </c>
      <c r="Y125" s="112">
        <v>1651</v>
      </c>
      <c r="Z125" s="112">
        <v>1790</v>
      </c>
      <c r="AB125" s="109" t="str">
        <f>TEXT(Z125,"###,###")</f>
        <v>1,790</v>
      </c>
      <c r="AD125" s="127">
        <f>Z125/$Z$7*100</f>
        <v>12.825105681736762</v>
      </c>
    </row>
    <row r="127" spans="19:32" x14ac:dyDescent="0.25">
      <c r="S127" s="101" t="s">
        <v>105</v>
      </c>
      <c r="T127" s="112"/>
      <c r="U127" s="112"/>
      <c r="V127" s="112">
        <v>6506</v>
      </c>
      <c r="W127" s="112">
        <v>6792</v>
      </c>
      <c r="X127" s="112">
        <v>6815</v>
      </c>
      <c r="Y127" s="112">
        <v>6927</v>
      </c>
      <c r="Z127" s="112">
        <v>7115</v>
      </c>
      <c r="AB127" s="109" t="str">
        <f>TEXT(Z127,"###,###")</f>
        <v>7,115</v>
      </c>
      <c r="AD127" s="127">
        <f>Z127/$Z$7*100</f>
        <v>50.978003869026303</v>
      </c>
    </row>
    <row r="128" spans="19:32" x14ac:dyDescent="0.25">
      <c r="S128" s="101" t="s">
        <v>106</v>
      </c>
      <c r="T128" s="112"/>
      <c r="U128" s="112"/>
      <c r="V128" s="112">
        <v>6136</v>
      </c>
      <c r="W128" s="112">
        <v>6402</v>
      </c>
      <c r="X128" s="112">
        <v>6550</v>
      </c>
      <c r="Y128" s="112">
        <v>6756</v>
      </c>
      <c r="Z128" s="112">
        <v>6828</v>
      </c>
      <c r="AB128" s="109" t="str">
        <f>TEXT(Z128,"###,###")</f>
        <v>6,828</v>
      </c>
      <c r="AD128" s="127">
        <f>Z128/$Z$7*100</f>
        <v>48.921688041842806</v>
      </c>
    </row>
    <row r="130" spans="19:20" x14ac:dyDescent="0.25">
      <c r="S130" s="101" t="s">
        <v>182</v>
      </c>
      <c r="T130" s="127">
        <v>87.117575410188437</v>
      </c>
    </row>
    <row r="131" spans="19:20" x14ac:dyDescent="0.25">
      <c r="S131" s="101" t="s">
        <v>183</v>
      </c>
      <c r="T131" s="127">
        <v>5.8465286236297196</v>
      </c>
    </row>
    <row r="132" spans="19:20" x14ac:dyDescent="0.25">
      <c r="S132" s="101" t="s">
        <v>184</v>
      </c>
      <c r="T132" s="127">
        <v>6.9785770581070423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781175B-F2D9-409D-9487-090C28F6B0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6A2A8D0-3BB3-477A-BAF7-6C01CFCE2E8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055E73-99A0-499A-AD29-3A6F303EAB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928626B-5567-458C-96E3-9B6F2B6835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1D8-84B7-4333-A356-9CE5E22C4922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118</v>
      </c>
      <c r="T1" s="99"/>
      <c r="U1" s="99"/>
      <c r="V1" s="99"/>
      <c r="W1" s="99"/>
      <c r="X1" s="99"/>
      <c r="Y1" s="100" t="s">
        <v>119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118</v>
      </c>
      <c r="Y3" s="105" t="s">
        <v>119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12.10 Dorset,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4946</v>
      </c>
      <c r="W4" s="108">
        <v>4937</v>
      </c>
      <c r="X4" s="108">
        <v>4909</v>
      </c>
      <c r="Y4" s="108">
        <v>5137</v>
      </c>
      <c r="Z4" s="108">
        <v>5257</v>
      </c>
      <c r="AB4" s="109" t="str">
        <f>TEXT(Z4,"###,###")</f>
        <v>5,257</v>
      </c>
      <c r="AD4" s="110">
        <f>Z4/Y4-1</f>
        <v>2.3359937706832756E-2</v>
      </c>
      <c r="AF4" s="110">
        <f>Z4/V4-1</f>
        <v>6.2879094217549447E-2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2514</v>
      </c>
      <c r="W5" s="108">
        <v>2504</v>
      </c>
      <c r="X5" s="108">
        <v>2554</v>
      </c>
      <c r="Y5" s="108">
        <v>2648</v>
      </c>
      <c r="Z5" s="108">
        <v>2684</v>
      </c>
      <c r="AB5" s="109" t="str">
        <f>TEXT(Z5,"###,###")</f>
        <v>2,684</v>
      </c>
      <c r="AD5" s="110">
        <f t="shared" ref="AD5:AD9" si="0">Z5/Y5-1</f>
        <v>1.3595166163141936E-2</v>
      </c>
      <c r="AF5" s="110">
        <f t="shared" ref="AF5:AF9" si="1">Z5/V5-1</f>
        <v>6.7621320604614121E-2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2430</v>
      </c>
      <c r="W6" s="108">
        <v>2436</v>
      </c>
      <c r="X6" s="108">
        <v>2360</v>
      </c>
      <c r="Y6" s="108">
        <v>2482</v>
      </c>
      <c r="Z6" s="108">
        <v>2568</v>
      </c>
      <c r="AB6" s="109" t="str">
        <f>TEXT(Z6,"###,###")</f>
        <v>2,568</v>
      </c>
      <c r="AD6" s="110">
        <f t="shared" si="0"/>
        <v>3.464947622884762E-2</v>
      </c>
      <c r="AF6" s="110">
        <f t="shared" si="1"/>
        <v>5.679012345679002E-2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3367</v>
      </c>
      <c r="W7" s="108">
        <v>3468</v>
      </c>
      <c r="X7" s="108">
        <v>3464</v>
      </c>
      <c r="Y7" s="108">
        <v>3569</v>
      </c>
      <c r="Z7" s="108">
        <v>3626</v>
      </c>
      <c r="AB7" s="109" t="str">
        <f>TEXT(Z7,"###,###")</f>
        <v>3,626</v>
      </c>
      <c r="AD7" s="110">
        <f t="shared" si="0"/>
        <v>1.5970860184925773E-2</v>
      </c>
      <c r="AF7" s="110">
        <f t="shared" si="1"/>
        <v>7.6923076923076872E-2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5,257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3,626</v>
      </c>
      <c r="P8" s="65"/>
      <c r="S8" s="107" t="s">
        <v>84</v>
      </c>
      <c r="T8" s="108"/>
      <c r="U8" s="108"/>
      <c r="V8" s="108">
        <v>28472.5</v>
      </c>
      <c r="W8" s="108">
        <v>28213.51</v>
      </c>
      <c r="X8" s="108">
        <v>32900</v>
      </c>
      <c r="Y8" s="108">
        <v>31669.93</v>
      </c>
      <c r="Z8" s="108">
        <v>33404</v>
      </c>
      <c r="AB8" s="109" t="str">
        <f>TEXT(Z8,"$###,###")</f>
        <v>$33,404</v>
      </c>
      <c r="AD8" s="110">
        <f t="shared" si="0"/>
        <v>5.475446267168893E-2</v>
      </c>
      <c r="AF8" s="110">
        <f t="shared" si="1"/>
        <v>0.17320221266133995</v>
      </c>
    </row>
    <row r="9" spans="1:32" x14ac:dyDescent="0.25">
      <c r="A9" s="30" t="s">
        <v>14</v>
      </c>
      <c r="B9" s="69"/>
      <c r="C9" s="70"/>
      <c r="D9" s="71">
        <f>AD104</f>
        <v>73.616130873121548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52.316602316602314</v>
      </c>
      <c r="P9" s="72" t="s">
        <v>85</v>
      </c>
      <c r="S9" s="107" t="s">
        <v>7</v>
      </c>
      <c r="T9" s="108"/>
      <c r="U9" s="108"/>
      <c r="V9" s="108">
        <v>133812921</v>
      </c>
      <c r="W9" s="108">
        <v>137428088</v>
      </c>
      <c r="X9" s="108">
        <v>144871043</v>
      </c>
      <c r="Y9" s="108">
        <v>156567923</v>
      </c>
      <c r="Z9" s="108">
        <v>159858083</v>
      </c>
      <c r="AB9" s="109" t="str">
        <f>TEXT(Z9/1000000,"$#,###.0")&amp;" mil"</f>
        <v>$159.9 mil</v>
      </c>
      <c r="AD9" s="110">
        <f t="shared" si="0"/>
        <v>2.10142661214201E-2</v>
      </c>
      <c r="AF9" s="110">
        <f t="shared" si="1"/>
        <v>0.19463861789550196</v>
      </c>
    </row>
    <row r="10" spans="1:32" x14ac:dyDescent="0.25">
      <c r="A10" s="30" t="s">
        <v>17</v>
      </c>
      <c r="B10" s="69"/>
      <c r="C10" s="70"/>
      <c r="D10" s="71">
        <f>AD105</f>
        <v>12.231310633441126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47.628240485383344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75.730832873690019</v>
      </c>
      <c r="P11" s="72" t="s">
        <v>85</v>
      </c>
      <c r="S11" s="107" t="s">
        <v>29</v>
      </c>
      <c r="T11" s="112"/>
      <c r="U11" s="112"/>
      <c r="V11" s="112">
        <v>4124</v>
      </c>
      <c r="W11" s="112">
        <v>4100</v>
      </c>
      <c r="X11" s="112">
        <v>4107</v>
      </c>
      <c r="Y11" s="112">
        <v>4274</v>
      </c>
      <c r="Z11" s="112">
        <v>4376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13.072255929398787</v>
      </c>
      <c r="P12" s="72" t="s">
        <v>85</v>
      </c>
      <c r="S12" s="107" t="s">
        <v>30</v>
      </c>
      <c r="T12" s="112"/>
      <c r="U12" s="112"/>
      <c r="V12" s="112">
        <v>825</v>
      </c>
      <c r="W12" s="112">
        <v>839</v>
      </c>
      <c r="X12" s="112">
        <v>799</v>
      </c>
      <c r="Y12" s="112">
        <v>861</v>
      </c>
      <c r="Z12" s="112">
        <v>881</v>
      </c>
    </row>
    <row r="13" spans="1:32" ht="15" customHeight="1" x14ac:dyDescent="0.25">
      <c r="A13" s="30" t="s">
        <v>19</v>
      </c>
      <c r="B13" s="70"/>
      <c r="C13" s="70"/>
      <c r="D13" s="71">
        <f>AD108</f>
        <v>20.106524633821572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11.224489795918368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20.658170058968995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43.7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24.919155411831841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19.310344827586206</v>
      </c>
      <c r="P15" s="72" t="s">
        <v>85</v>
      </c>
      <c r="S15" s="115" t="s">
        <v>61</v>
      </c>
      <c r="T15" s="115"/>
      <c r="U15" s="116"/>
      <c r="V15" s="116">
        <v>1075</v>
      </c>
      <c r="W15" s="116">
        <v>1004</v>
      </c>
      <c r="X15" s="116">
        <v>1087</v>
      </c>
      <c r="Y15" s="112">
        <v>1243</v>
      </c>
      <c r="Z15" s="112">
        <v>1180</v>
      </c>
      <c r="AB15" s="117">
        <f t="shared" ref="AB15:AB34" si="2">IF(Z15="np",0,Z15/$Z$34)</f>
        <v>0.22446262126688224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21.40003804451208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80.689655172413794</v>
      </c>
      <c r="P16" s="37" t="s">
        <v>85</v>
      </c>
      <c r="S16" s="115" t="s">
        <v>62</v>
      </c>
      <c r="T16" s="115"/>
      <c r="U16" s="116"/>
      <c r="V16" s="116">
        <v>38</v>
      </c>
      <c r="W16" s="116">
        <v>28</v>
      </c>
      <c r="X16" s="116">
        <v>40</v>
      </c>
      <c r="Y16" s="112">
        <v>43</v>
      </c>
      <c r="Z16" s="112">
        <v>44</v>
      </c>
      <c r="AB16" s="117">
        <f t="shared" si="2"/>
        <v>8.3697926574091679E-3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309</v>
      </c>
      <c r="W17" s="116">
        <v>346</v>
      </c>
      <c r="X17" s="116">
        <v>335</v>
      </c>
      <c r="Y17" s="112">
        <v>351</v>
      </c>
      <c r="Z17" s="112">
        <v>368</v>
      </c>
      <c r="AB17" s="117">
        <f t="shared" si="2"/>
        <v>7.0001902225603957E-2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45</v>
      </c>
      <c r="W18" s="116">
        <v>51</v>
      </c>
      <c r="X18" s="116">
        <v>41</v>
      </c>
      <c r="Y18" s="112">
        <v>42</v>
      </c>
      <c r="Z18" s="112">
        <v>44</v>
      </c>
      <c r="AB18" s="117">
        <f t="shared" si="2"/>
        <v>8.3697926574091679E-3</v>
      </c>
    </row>
    <row r="19" spans="1:28" x14ac:dyDescent="0.25">
      <c r="A19" s="61" t="str">
        <f>$S$1&amp;" ("&amp;$V$2&amp;" to "&amp;$Z$2&amp;")"</f>
        <v>Dorset (2016-17 to 2020-21)</v>
      </c>
      <c r="B19" s="61"/>
      <c r="C19" s="61"/>
      <c r="D19" s="61"/>
      <c r="E19" s="61"/>
      <c r="F19" s="61"/>
      <c r="G19" s="61" t="str">
        <f>$S$1&amp;" ("&amp;$V$2&amp;" to "&amp;$Z$2&amp;")"</f>
        <v>Dorset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256</v>
      </c>
      <c r="W19" s="116">
        <v>263</v>
      </c>
      <c r="X19" s="116">
        <v>285</v>
      </c>
      <c r="Y19" s="112">
        <v>326</v>
      </c>
      <c r="Z19" s="112">
        <v>289</v>
      </c>
      <c r="AB19" s="117">
        <f t="shared" si="2"/>
        <v>5.4974319954346589E-2</v>
      </c>
    </row>
    <row r="20" spans="1:28" x14ac:dyDescent="0.25">
      <c r="S20" s="115" t="s">
        <v>66</v>
      </c>
      <c r="T20" s="115"/>
      <c r="U20" s="116"/>
      <c r="V20" s="116">
        <v>150</v>
      </c>
      <c r="W20" s="116">
        <v>139</v>
      </c>
      <c r="X20" s="116">
        <v>142</v>
      </c>
      <c r="Y20" s="112">
        <v>149</v>
      </c>
      <c r="Z20" s="112">
        <v>155</v>
      </c>
      <c r="AB20" s="117">
        <f t="shared" si="2"/>
        <v>2.9484496861327755E-2</v>
      </c>
    </row>
    <row r="21" spans="1:28" x14ac:dyDescent="0.25">
      <c r="S21" s="115" t="s">
        <v>67</v>
      </c>
      <c r="T21" s="115"/>
      <c r="U21" s="116"/>
      <c r="V21" s="116">
        <v>314</v>
      </c>
      <c r="W21" s="116">
        <v>321</v>
      </c>
      <c r="X21" s="116">
        <v>328</v>
      </c>
      <c r="Y21" s="112">
        <v>341</v>
      </c>
      <c r="Z21" s="112">
        <v>339</v>
      </c>
      <c r="AB21" s="117">
        <f t="shared" si="2"/>
        <v>6.4485447974129737E-2</v>
      </c>
    </row>
    <row r="22" spans="1:28" x14ac:dyDescent="0.25">
      <c r="S22" s="115" t="s">
        <v>68</v>
      </c>
      <c r="T22" s="115"/>
      <c r="U22" s="116"/>
      <c r="V22" s="116">
        <v>262</v>
      </c>
      <c r="W22" s="116">
        <v>257</v>
      </c>
      <c r="X22" s="116">
        <v>267</v>
      </c>
      <c r="Y22" s="112">
        <v>251</v>
      </c>
      <c r="Z22" s="112">
        <v>359</v>
      </c>
      <c r="AB22" s="117">
        <f t="shared" si="2"/>
        <v>6.8289899182042993E-2</v>
      </c>
    </row>
    <row r="23" spans="1:28" x14ac:dyDescent="0.25">
      <c r="S23" s="115" t="s">
        <v>69</v>
      </c>
      <c r="T23" s="115"/>
      <c r="U23" s="116"/>
      <c r="V23" s="116">
        <v>181</v>
      </c>
      <c r="W23" s="116">
        <v>217</v>
      </c>
      <c r="X23" s="116">
        <v>201</v>
      </c>
      <c r="Y23" s="112">
        <v>218</v>
      </c>
      <c r="Z23" s="112">
        <v>226</v>
      </c>
      <c r="AB23" s="117">
        <f t="shared" si="2"/>
        <v>4.299029864941982E-2</v>
      </c>
    </row>
    <row r="24" spans="1:28" x14ac:dyDescent="0.25">
      <c r="S24" s="115" t="s">
        <v>70</v>
      </c>
      <c r="T24" s="115"/>
      <c r="U24" s="116"/>
      <c r="V24" s="116">
        <v>6</v>
      </c>
      <c r="W24" s="116">
        <v>16</v>
      </c>
      <c r="X24" s="116">
        <v>11</v>
      </c>
      <c r="Y24" s="112">
        <v>11</v>
      </c>
      <c r="Z24" s="112">
        <v>8</v>
      </c>
      <c r="AB24" s="117">
        <f t="shared" si="2"/>
        <v>1.5217804831653035E-3</v>
      </c>
    </row>
    <row r="25" spans="1:28" x14ac:dyDescent="0.25">
      <c r="S25" s="115" t="s">
        <v>71</v>
      </c>
      <c r="T25" s="115"/>
      <c r="U25" s="116"/>
      <c r="V25" s="116">
        <v>65</v>
      </c>
      <c r="W25" s="116">
        <v>102</v>
      </c>
      <c r="X25" s="116">
        <v>67</v>
      </c>
      <c r="Y25" s="112">
        <v>64</v>
      </c>
      <c r="Z25" s="112">
        <v>81</v>
      </c>
      <c r="AB25" s="117">
        <f t="shared" si="2"/>
        <v>1.5408027392048697E-2</v>
      </c>
    </row>
    <row r="26" spans="1:28" x14ac:dyDescent="0.25">
      <c r="S26" s="115" t="s">
        <v>72</v>
      </c>
      <c r="T26" s="115"/>
      <c r="U26" s="116"/>
      <c r="V26" s="116">
        <v>56</v>
      </c>
      <c r="W26" s="116">
        <v>51</v>
      </c>
      <c r="X26" s="116">
        <v>59</v>
      </c>
      <c r="Y26" s="112">
        <v>65</v>
      </c>
      <c r="Z26" s="112">
        <v>69</v>
      </c>
      <c r="AB26" s="117">
        <f t="shared" si="2"/>
        <v>1.3125356667300742E-2</v>
      </c>
    </row>
    <row r="27" spans="1:28" x14ac:dyDescent="0.25">
      <c r="S27" s="115" t="s">
        <v>73</v>
      </c>
      <c r="T27" s="115"/>
      <c r="U27" s="116"/>
      <c r="V27" s="116">
        <v>121</v>
      </c>
      <c r="W27" s="116">
        <v>135</v>
      </c>
      <c r="X27" s="116">
        <v>147</v>
      </c>
      <c r="Y27" s="112">
        <v>137</v>
      </c>
      <c r="Z27" s="112">
        <v>149</v>
      </c>
      <c r="AB27" s="117">
        <f t="shared" si="2"/>
        <v>2.8343161498953776E-2</v>
      </c>
    </row>
    <row r="28" spans="1:28" x14ac:dyDescent="0.25">
      <c r="S28" s="115" t="s">
        <v>74</v>
      </c>
      <c r="T28" s="115"/>
      <c r="U28" s="116"/>
      <c r="V28" s="116">
        <v>203</v>
      </c>
      <c r="W28" s="116">
        <v>252</v>
      </c>
      <c r="X28" s="116">
        <v>259</v>
      </c>
      <c r="Y28" s="112">
        <v>254</v>
      </c>
      <c r="Z28" s="112">
        <v>302</v>
      </c>
      <c r="AB28" s="117">
        <f t="shared" si="2"/>
        <v>5.7447213239490202E-2</v>
      </c>
    </row>
    <row r="29" spans="1:28" x14ac:dyDescent="0.25">
      <c r="S29" s="115" t="s">
        <v>75</v>
      </c>
      <c r="T29" s="115"/>
      <c r="U29" s="116"/>
      <c r="V29" s="116">
        <v>197</v>
      </c>
      <c r="W29" s="116">
        <v>177</v>
      </c>
      <c r="X29" s="116">
        <v>196</v>
      </c>
      <c r="Y29" s="112">
        <v>148</v>
      </c>
      <c r="Z29" s="112">
        <v>203</v>
      </c>
      <c r="AB29" s="117">
        <f t="shared" si="2"/>
        <v>3.8615179760319571E-2</v>
      </c>
    </row>
    <row r="30" spans="1:28" x14ac:dyDescent="0.25">
      <c r="S30" s="115" t="s">
        <v>76</v>
      </c>
      <c r="T30" s="115"/>
      <c r="U30" s="116"/>
      <c r="V30" s="116">
        <v>256</v>
      </c>
      <c r="W30" s="116">
        <v>278</v>
      </c>
      <c r="X30" s="116">
        <v>282</v>
      </c>
      <c r="Y30" s="112">
        <v>298</v>
      </c>
      <c r="Z30" s="112">
        <v>271</v>
      </c>
      <c r="AB30" s="117">
        <f t="shared" si="2"/>
        <v>5.1550313867224654E-2</v>
      </c>
    </row>
    <row r="31" spans="1:28" x14ac:dyDescent="0.25">
      <c r="S31" s="115" t="s">
        <v>77</v>
      </c>
      <c r="T31" s="115"/>
      <c r="U31" s="116"/>
      <c r="V31" s="116">
        <v>409</v>
      </c>
      <c r="W31" s="116">
        <v>403</v>
      </c>
      <c r="X31" s="116">
        <v>395</v>
      </c>
      <c r="Y31" s="112">
        <v>410</v>
      </c>
      <c r="Z31" s="112">
        <v>419</v>
      </c>
      <c r="AB31" s="117">
        <f t="shared" si="2"/>
        <v>7.9703252805782762E-2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142</v>
      </c>
      <c r="W32" s="116">
        <v>163</v>
      </c>
      <c r="X32" s="116">
        <v>140</v>
      </c>
      <c r="Y32" s="112">
        <v>180</v>
      </c>
      <c r="Z32" s="112">
        <v>157</v>
      </c>
      <c r="AB32" s="117">
        <f t="shared" si="2"/>
        <v>2.986494198211908E-2</v>
      </c>
    </row>
    <row r="33" spans="19:32" x14ac:dyDescent="0.25">
      <c r="S33" s="115" t="s">
        <v>79</v>
      </c>
      <c r="T33" s="115"/>
      <c r="U33" s="116"/>
      <c r="V33" s="116">
        <v>95</v>
      </c>
      <c r="W33" s="116">
        <v>129</v>
      </c>
      <c r="X33" s="116">
        <v>128</v>
      </c>
      <c r="Y33" s="112">
        <v>135</v>
      </c>
      <c r="Z33" s="112">
        <v>143</v>
      </c>
      <c r="AB33" s="117">
        <f t="shared" si="2"/>
        <v>2.7201826136579798E-2</v>
      </c>
    </row>
    <row r="34" spans="19:32" x14ac:dyDescent="0.25">
      <c r="S34" s="118" t="s">
        <v>53</v>
      </c>
      <c r="T34" s="118"/>
      <c r="U34" s="119"/>
      <c r="V34" s="119">
        <v>4945</v>
      </c>
      <c r="W34" s="119">
        <v>4939</v>
      </c>
      <c r="X34" s="119">
        <v>4910</v>
      </c>
      <c r="Y34" s="120">
        <v>5134</v>
      </c>
      <c r="Z34" s="120">
        <v>5257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2739</v>
      </c>
      <c r="W37" s="112">
        <v>2860</v>
      </c>
      <c r="X37" s="112">
        <v>2850</v>
      </c>
      <c r="Y37" s="112">
        <v>2918</v>
      </c>
      <c r="Z37" s="112">
        <v>2925</v>
      </c>
      <c r="AB37" s="132">
        <f>Z37/Z40*100</f>
        <v>80.689655172413794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633</v>
      </c>
      <c r="W38" s="112">
        <v>608</v>
      </c>
      <c r="X38" s="112">
        <v>612</v>
      </c>
      <c r="Y38" s="112">
        <v>651</v>
      </c>
      <c r="Z38" s="112">
        <v>700</v>
      </c>
      <c r="AB38" s="132">
        <f>Z38/Z40*100</f>
        <v>19.310344827586206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3372</v>
      </c>
      <c r="W40" s="112">
        <v>3468</v>
      </c>
      <c r="X40" s="112">
        <v>3462</v>
      </c>
      <c r="Y40" s="112">
        <v>3569</v>
      </c>
      <c r="Z40" s="112">
        <v>3625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4</v>
      </c>
      <c r="W44" s="112">
        <v>12</v>
      </c>
      <c r="X44" s="112">
        <v>10</v>
      </c>
      <c r="Y44" s="112">
        <v>5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66</v>
      </c>
      <c r="W45" s="112">
        <v>72</v>
      </c>
      <c r="X45" s="112">
        <v>72</v>
      </c>
      <c r="Y45" s="112">
        <v>51</v>
      </c>
      <c r="Z45" s="112">
        <v>67</v>
      </c>
    </row>
    <row r="46" spans="19:32" x14ac:dyDescent="0.25">
      <c r="S46" s="115" t="s">
        <v>38</v>
      </c>
      <c r="T46" s="115"/>
      <c r="U46" s="112"/>
      <c r="V46" s="112">
        <v>152</v>
      </c>
      <c r="W46" s="112">
        <v>149</v>
      </c>
      <c r="X46" s="112">
        <v>174</v>
      </c>
      <c r="Y46" s="112">
        <v>176</v>
      </c>
      <c r="Z46" s="112">
        <v>154</v>
      </c>
    </row>
    <row r="47" spans="19:32" x14ac:dyDescent="0.25">
      <c r="S47" s="115" t="s">
        <v>39</v>
      </c>
      <c r="T47" s="115"/>
      <c r="U47" s="112"/>
      <c r="V47" s="112">
        <v>219</v>
      </c>
      <c r="W47" s="112">
        <v>205</v>
      </c>
      <c r="X47" s="112">
        <v>228</v>
      </c>
      <c r="Y47" s="112">
        <v>243</v>
      </c>
      <c r="Z47" s="112">
        <v>251</v>
      </c>
    </row>
    <row r="48" spans="19:32" x14ac:dyDescent="0.25">
      <c r="S48" s="115" t="s">
        <v>40</v>
      </c>
      <c r="T48" s="115"/>
      <c r="U48" s="112"/>
      <c r="V48" s="112">
        <v>234</v>
      </c>
      <c r="W48" s="112">
        <v>232</v>
      </c>
      <c r="X48" s="112">
        <v>244</v>
      </c>
      <c r="Y48" s="112">
        <v>288</v>
      </c>
      <c r="Z48" s="112">
        <v>305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235</v>
      </c>
      <c r="W49" s="112">
        <v>233</v>
      </c>
      <c r="X49" s="112">
        <v>247</v>
      </c>
      <c r="Y49" s="112">
        <v>251</v>
      </c>
      <c r="Z49" s="112">
        <v>265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Dorset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216</v>
      </c>
      <c r="W50" s="112">
        <v>229</v>
      </c>
      <c r="X50" s="112">
        <v>202</v>
      </c>
      <c r="Y50" s="112">
        <v>210</v>
      </c>
      <c r="Z50" s="112">
        <v>223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180</v>
      </c>
      <c r="W51" s="112">
        <v>199</v>
      </c>
      <c r="X51" s="112">
        <v>196</v>
      </c>
      <c r="Y51" s="112">
        <v>209</v>
      </c>
      <c r="Z51" s="112">
        <v>202</v>
      </c>
    </row>
    <row r="52" spans="1:26" ht="15" customHeight="1" x14ac:dyDescent="0.25">
      <c r="S52" s="115" t="s">
        <v>44</v>
      </c>
      <c r="T52" s="115"/>
      <c r="U52" s="112"/>
      <c r="V52" s="112">
        <v>259</v>
      </c>
      <c r="W52" s="112">
        <v>213</v>
      </c>
      <c r="X52" s="112">
        <v>215</v>
      </c>
      <c r="Y52" s="112">
        <v>215</v>
      </c>
      <c r="Z52" s="112">
        <v>188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236</v>
      </c>
      <c r="W53" s="112">
        <v>239</v>
      </c>
      <c r="X53" s="112">
        <v>224</v>
      </c>
      <c r="Y53" s="112">
        <v>229</v>
      </c>
      <c r="Z53" s="112">
        <v>230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290</v>
      </c>
      <c r="W54" s="112">
        <v>284</v>
      </c>
      <c r="X54" s="112">
        <v>281</v>
      </c>
      <c r="Y54" s="112">
        <v>259</v>
      </c>
      <c r="Z54" s="112">
        <v>252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203</v>
      </c>
      <c r="W55" s="112">
        <v>222</v>
      </c>
      <c r="X55" s="112">
        <v>229</v>
      </c>
      <c r="Y55" s="112">
        <v>267</v>
      </c>
      <c r="Z55" s="112">
        <v>278</v>
      </c>
    </row>
    <row r="56" spans="1:26" ht="15" customHeight="1" x14ac:dyDescent="0.25">
      <c r="S56" s="115" t="s">
        <v>48</v>
      </c>
      <c r="T56" s="115"/>
      <c r="U56" s="112"/>
      <c r="V56" s="112">
        <v>133</v>
      </c>
      <c r="W56" s="112">
        <v>113</v>
      </c>
      <c r="X56" s="112">
        <v>128</v>
      </c>
      <c r="Y56" s="112">
        <v>144</v>
      </c>
      <c r="Z56" s="112">
        <v>151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34</v>
      </c>
      <c r="W57" s="112">
        <v>40</v>
      </c>
      <c r="X57" s="112">
        <v>45</v>
      </c>
      <c r="Y57" s="112">
        <v>59</v>
      </c>
      <c r="Z57" s="112">
        <v>74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20</v>
      </c>
      <c r="W58" s="112">
        <v>24</v>
      </c>
      <c r="X58" s="112">
        <v>27</v>
      </c>
      <c r="Y58" s="112">
        <v>22</v>
      </c>
      <c r="Z58" s="112">
        <v>17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16</v>
      </c>
      <c r="W59" s="112">
        <v>17</v>
      </c>
      <c r="X59" s="112">
        <v>12</v>
      </c>
      <c r="Y59" s="112">
        <v>16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6</v>
      </c>
      <c r="X60" s="112">
        <v>9</v>
      </c>
      <c r="Y60" s="112">
        <v>3</v>
      </c>
      <c r="Z60" s="112">
        <v>7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2519</v>
      </c>
      <c r="W61" s="112">
        <v>2503</v>
      </c>
      <c r="X61" s="112">
        <v>2548</v>
      </c>
      <c r="Y61" s="112">
        <v>2652</v>
      </c>
      <c r="Z61" s="112">
        <v>2684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6</v>
      </c>
      <c r="W63" s="112">
        <v>8</v>
      </c>
      <c r="X63" s="112">
        <v>13</v>
      </c>
      <c r="Y63" s="112">
        <v>4</v>
      </c>
      <c r="Z63" s="112">
        <v>10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78</v>
      </c>
      <c r="W64" s="112">
        <v>65</v>
      </c>
      <c r="X64" s="112">
        <v>256</v>
      </c>
      <c r="Y64" s="112">
        <v>71</v>
      </c>
      <c r="Z64" s="112">
        <v>89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Dorset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146</v>
      </c>
      <c r="W65" s="112">
        <v>170</v>
      </c>
      <c r="X65" s="112">
        <v>649</v>
      </c>
      <c r="Y65" s="112">
        <v>182</v>
      </c>
      <c r="Z65" s="112">
        <v>176</v>
      </c>
    </row>
    <row r="66" spans="1:26" x14ac:dyDescent="0.25">
      <c r="S66" s="115" t="s">
        <v>39</v>
      </c>
      <c r="T66" s="115"/>
      <c r="U66" s="112"/>
      <c r="V66" s="112">
        <v>214</v>
      </c>
      <c r="W66" s="112">
        <v>218</v>
      </c>
      <c r="X66" s="112">
        <v>930</v>
      </c>
      <c r="Y66" s="112">
        <v>210</v>
      </c>
      <c r="Z66" s="112">
        <v>192</v>
      </c>
    </row>
    <row r="67" spans="1:26" x14ac:dyDescent="0.25">
      <c r="S67" s="115" t="s">
        <v>40</v>
      </c>
      <c r="T67" s="115"/>
      <c r="U67" s="112"/>
      <c r="V67" s="112">
        <v>204</v>
      </c>
      <c r="W67" s="112">
        <v>208</v>
      </c>
      <c r="X67" s="112">
        <v>1376</v>
      </c>
      <c r="Y67" s="112">
        <v>244</v>
      </c>
      <c r="Z67" s="112">
        <v>284</v>
      </c>
    </row>
    <row r="68" spans="1:26" x14ac:dyDescent="0.25">
      <c r="S68" s="115" t="s">
        <v>41</v>
      </c>
      <c r="T68" s="115"/>
      <c r="U68" s="112"/>
      <c r="V68" s="112">
        <v>219</v>
      </c>
      <c r="W68" s="112">
        <v>201</v>
      </c>
      <c r="X68" s="112">
        <v>1017</v>
      </c>
      <c r="Y68" s="112">
        <v>208</v>
      </c>
      <c r="Z68" s="112">
        <v>215</v>
      </c>
    </row>
    <row r="69" spans="1:26" x14ac:dyDescent="0.25">
      <c r="S69" s="115" t="s">
        <v>42</v>
      </c>
      <c r="T69" s="115"/>
      <c r="U69" s="112"/>
      <c r="V69" s="112">
        <v>171</v>
      </c>
      <c r="W69" s="112">
        <v>195</v>
      </c>
      <c r="X69" s="112">
        <v>800</v>
      </c>
      <c r="Y69" s="112">
        <v>205</v>
      </c>
      <c r="Z69" s="112">
        <v>222</v>
      </c>
    </row>
    <row r="70" spans="1:26" x14ac:dyDescent="0.25">
      <c r="S70" s="115" t="s">
        <v>43</v>
      </c>
      <c r="T70" s="115"/>
      <c r="U70" s="112"/>
      <c r="V70" s="112">
        <v>208</v>
      </c>
      <c r="W70" s="112">
        <v>183</v>
      </c>
      <c r="X70" s="112">
        <v>769</v>
      </c>
      <c r="Y70" s="112">
        <v>167</v>
      </c>
      <c r="Z70" s="112">
        <v>167</v>
      </c>
    </row>
    <row r="71" spans="1:26" x14ac:dyDescent="0.25">
      <c r="S71" s="115" t="s">
        <v>44</v>
      </c>
      <c r="T71" s="115"/>
      <c r="U71" s="112"/>
      <c r="V71" s="112">
        <v>235</v>
      </c>
      <c r="W71" s="112">
        <v>255</v>
      </c>
      <c r="X71" s="112">
        <v>939</v>
      </c>
      <c r="Y71" s="112">
        <v>222</v>
      </c>
      <c r="Z71" s="112">
        <v>233</v>
      </c>
    </row>
    <row r="72" spans="1:26" x14ac:dyDescent="0.25">
      <c r="S72" s="115" t="s">
        <v>45</v>
      </c>
      <c r="T72" s="115"/>
      <c r="U72" s="112"/>
      <c r="V72" s="112">
        <v>301</v>
      </c>
      <c r="W72" s="112">
        <v>267</v>
      </c>
      <c r="X72" s="112">
        <v>837</v>
      </c>
      <c r="Y72" s="112">
        <v>267</v>
      </c>
      <c r="Z72" s="112">
        <v>245</v>
      </c>
    </row>
    <row r="73" spans="1:26" x14ac:dyDescent="0.25">
      <c r="S73" s="115" t="s">
        <v>46</v>
      </c>
      <c r="T73" s="115"/>
      <c r="U73" s="112"/>
      <c r="V73" s="112">
        <v>328</v>
      </c>
      <c r="W73" s="112">
        <v>298</v>
      </c>
      <c r="X73" s="112">
        <v>820</v>
      </c>
      <c r="Y73" s="112">
        <v>294</v>
      </c>
      <c r="Z73" s="112">
        <v>302</v>
      </c>
    </row>
    <row r="74" spans="1:26" x14ac:dyDescent="0.25">
      <c r="S74" s="115" t="s">
        <v>47</v>
      </c>
      <c r="T74" s="115"/>
      <c r="U74" s="112"/>
      <c r="V74" s="112">
        <v>186</v>
      </c>
      <c r="W74" s="112">
        <v>227</v>
      </c>
      <c r="X74" s="112">
        <v>584</v>
      </c>
      <c r="Y74" s="112">
        <v>254</v>
      </c>
      <c r="Z74" s="112">
        <v>260</v>
      </c>
    </row>
    <row r="75" spans="1:26" x14ac:dyDescent="0.25">
      <c r="S75" s="115" t="s">
        <v>48</v>
      </c>
      <c r="T75" s="115"/>
      <c r="U75" s="112"/>
      <c r="V75" s="112">
        <v>70</v>
      </c>
      <c r="W75" s="112">
        <v>61</v>
      </c>
      <c r="X75" s="112">
        <v>272</v>
      </c>
      <c r="Y75" s="112">
        <v>76</v>
      </c>
      <c r="Z75" s="112">
        <v>109</v>
      </c>
    </row>
    <row r="76" spans="1:26" x14ac:dyDescent="0.25">
      <c r="S76" s="115" t="s">
        <v>49</v>
      </c>
      <c r="T76" s="115"/>
      <c r="U76" s="112"/>
      <c r="V76" s="112">
        <v>36</v>
      </c>
      <c r="W76" s="112">
        <v>41</v>
      </c>
      <c r="X76" s="112">
        <v>94</v>
      </c>
      <c r="Y76" s="112">
        <v>39</v>
      </c>
      <c r="Z76" s="112">
        <v>32</v>
      </c>
    </row>
    <row r="77" spans="1:26" x14ac:dyDescent="0.25">
      <c r="S77" s="115" t="s">
        <v>50</v>
      </c>
      <c r="T77" s="115"/>
      <c r="U77" s="112"/>
      <c r="V77" s="112">
        <v>13</v>
      </c>
      <c r="W77" s="112">
        <v>13</v>
      </c>
      <c r="X77" s="112">
        <v>37</v>
      </c>
      <c r="Y77" s="112">
        <v>12</v>
      </c>
      <c r="Z77" s="112">
        <v>15</v>
      </c>
    </row>
    <row r="78" spans="1:26" x14ac:dyDescent="0.25">
      <c r="S78" s="115" t="s">
        <v>51</v>
      </c>
      <c r="T78" s="115"/>
      <c r="U78" s="112"/>
      <c r="V78" s="112">
        <v>7</v>
      </c>
      <c r="W78" s="112">
        <v>13</v>
      </c>
      <c r="X78" s="112">
        <v>28</v>
      </c>
      <c r="Y78" s="112">
        <v>14</v>
      </c>
      <c r="Z78" s="112">
        <v>14</v>
      </c>
    </row>
    <row r="79" spans="1:26" x14ac:dyDescent="0.25">
      <c r="S79" s="115" t="s">
        <v>52</v>
      </c>
      <c r="T79" s="115"/>
      <c r="U79" s="112"/>
      <c r="V79" s="112">
        <v>7</v>
      </c>
      <c r="W79" s="112">
        <v>4</v>
      </c>
      <c r="X79" s="112">
        <v>19</v>
      </c>
      <c r="Y79" s="112">
        <v>7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2432</v>
      </c>
      <c r="W80" s="112">
        <v>2438</v>
      </c>
      <c r="X80" s="112">
        <v>9447</v>
      </c>
      <c r="Y80" s="112">
        <v>2483</v>
      </c>
      <c r="Z80" s="112">
        <v>2568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Dorset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197</v>
      </c>
      <c r="W83" s="112">
        <v>202</v>
      </c>
      <c r="X83" s="112">
        <v>210</v>
      </c>
      <c r="Y83" s="112">
        <v>226</v>
      </c>
      <c r="Z83" s="112">
        <v>219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78</v>
      </c>
      <c r="W84" s="112">
        <v>71</v>
      </c>
      <c r="X84" s="112">
        <v>69</v>
      </c>
      <c r="Y84" s="112">
        <v>80</v>
      </c>
      <c r="Z84" s="112">
        <v>86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256</v>
      </c>
      <c r="W85" s="112">
        <v>272</v>
      </c>
      <c r="X85" s="112">
        <v>271</v>
      </c>
      <c r="Y85" s="112">
        <v>283</v>
      </c>
      <c r="Z85" s="112">
        <v>289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5,257</v>
      </c>
      <c r="D86" s="94">
        <f t="shared" ref="D86:D91" si="4">AD4</f>
        <v>2.3359937706832756E-2</v>
      </c>
      <c r="E86" s="95">
        <f t="shared" ref="E86:E91" si="5">AD4</f>
        <v>2.3359937706832756E-2</v>
      </c>
      <c r="F86" s="94">
        <f t="shared" ref="F86:F91" si="6">AF4</f>
        <v>6.2879094217549447E-2</v>
      </c>
      <c r="G86" s="95">
        <f t="shared" ref="G86:G91" si="7">AF4</f>
        <v>6.2879094217549447E-2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50</v>
      </c>
      <c r="W86" s="112">
        <v>60</v>
      </c>
      <c r="X86" s="112">
        <v>64</v>
      </c>
      <c r="Y86" s="112">
        <v>66</v>
      </c>
      <c r="Z86" s="112">
        <v>74</v>
      </c>
    </row>
    <row r="87" spans="1:30" ht="15" customHeight="1" x14ac:dyDescent="0.25">
      <c r="A87" s="96" t="s">
        <v>4</v>
      </c>
      <c r="B87" s="49"/>
      <c r="C87" s="97" t="str">
        <f t="shared" si="3"/>
        <v>2,684</v>
      </c>
      <c r="D87" s="94">
        <f t="shared" si="4"/>
        <v>1.3595166163141936E-2</v>
      </c>
      <c r="E87" s="95">
        <f t="shared" si="5"/>
        <v>1.3595166163141936E-2</v>
      </c>
      <c r="F87" s="94">
        <f t="shared" si="6"/>
        <v>6.7621320604614121E-2</v>
      </c>
      <c r="G87" s="95">
        <f t="shared" si="7"/>
        <v>6.7621320604614121E-2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40</v>
      </c>
      <c r="W87" s="112">
        <v>44</v>
      </c>
      <c r="X87" s="112">
        <v>40</v>
      </c>
      <c r="Y87" s="112">
        <v>32</v>
      </c>
      <c r="Z87" s="112">
        <v>36</v>
      </c>
    </row>
    <row r="88" spans="1:30" ht="15" customHeight="1" x14ac:dyDescent="0.25">
      <c r="A88" s="96" t="s">
        <v>5</v>
      </c>
      <c r="B88" s="49"/>
      <c r="C88" s="97" t="str">
        <f t="shared" si="3"/>
        <v>2,568</v>
      </c>
      <c r="D88" s="94">
        <f t="shared" si="4"/>
        <v>3.464947622884762E-2</v>
      </c>
      <c r="E88" s="95">
        <f t="shared" si="5"/>
        <v>3.464947622884762E-2</v>
      </c>
      <c r="F88" s="94">
        <f t="shared" si="6"/>
        <v>5.679012345679002E-2</v>
      </c>
      <c r="G88" s="95">
        <f t="shared" si="7"/>
        <v>5.679012345679002E-2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57</v>
      </c>
      <c r="W88" s="112">
        <v>57</v>
      </c>
      <c r="X88" s="112">
        <v>48</v>
      </c>
      <c r="Y88" s="112">
        <v>61</v>
      </c>
      <c r="Z88" s="112">
        <v>57</v>
      </c>
    </row>
    <row r="89" spans="1:30" ht="15" customHeight="1" x14ac:dyDescent="0.25">
      <c r="A89" s="49" t="s">
        <v>6</v>
      </c>
      <c r="B89" s="49"/>
      <c r="C89" s="97" t="str">
        <f t="shared" si="3"/>
        <v>3,626</v>
      </c>
      <c r="D89" s="94">
        <f t="shared" si="4"/>
        <v>1.5970860184925773E-2</v>
      </c>
      <c r="E89" s="95">
        <f t="shared" si="5"/>
        <v>1.5970860184925773E-2</v>
      </c>
      <c r="F89" s="94">
        <f t="shared" si="6"/>
        <v>7.6923076923076872E-2</v>
      </c>
      <c r="G89" s="95">
        <f t="shared" si="7"/>
        <v>7.6923076923076872E-2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253</v>
      </c>
      <c r="W89" s="112">
        <v>257</v>
      </c>
      <c r="X89" s="112">
        <v>284</v>
      </c>
      <c r="Y89" s="112">
        <v>282</v>
      </c>
      <c r="Z89" s="112">
        <v>275</v>
      </c>
    </row>
    <row r="90" spans="1:30" ht="15" customHeight="1" x14ac:dyDescent="0.25">
      <c r="A90" s="49" t="s">
        <v>98</v>
      </c>
      <c r="B90" s="49"/>
      <c r="C90" s="97" t="str">
        <f t="shared" si="3"/>
        <v>$33,404</v>
      </c>
      <c r="D90" s="94">
        <f t="shared" si="4"/>
        <v>5.475446267168893E-2</v>
      </c>
      <c r="E90" s="95">
        <f t="shared" si="5"/>
        <v>5.475446267168893E-2</v>
      </c>
      <c r="F90" s="94">
        <f t="shared" si="6"/>
        <v>0.17320221266133995</v>
      </c>
      <c r="G90" s="95">
        <f t="shared" si="7"/>
        <v>0.17320221266133995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400</v>
      </c>
      <c r="W90" s="112">
        <v>401</v>
      </c>
      <c r="X90" s="112">
        <v>428</v>
      </c>
      <c r="Y90" s="112">
        <v>429</v>
      </c>
      <c r="Z90" s="112">
        <v>445</v>
      </c>
    </row>
    <row r="91" spans="1:30" ht="15" customHeight="1" x14ac:dyDescent="0.25">
      <c r="A91" s="49" t="s">
        <v>7</v>
      </c>
      <c r="B91" s="49"/>
      <c r="C91" s="97" t="str">
        <f t="shared" si="3"/>
        <v>$159.9 mil</v>
      </c>
      <c r="D91" s="94">
        <f t="shared" si="4"/>
        <v>2.10142661214201E-2</v>
      </c>
      <c r="E91" s="95">
        <f t="shared" si="5"/>
        <v>2.10142661214201E-2</v>
      </c>
      <c r="F91" s="94">
        <f t="shared" si="6"/>
        <v>0.19463861789550196</v>
      </c>
      <c r="G91" s="95">
        <f t="shared" si="7"/>
        <v>0.19463861789550196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1779</v>
      </c>
      <c r="W91" s="112">
        <v>1835</v>
      </c>
      <c r="X91" s="112">
        <v>1850</v>
      </c>
      <c r="Y91" s="112">
        <v>1895</v>
      </c>
      <c r="Z91" s="112">
        <v>1899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105</v>
      </c>
      <c r="W93" s="112">
        <v>100</v>
      </c>
      <c r="X93" s="112">
        <v>95</v>
      </c>
      <c r="Y93" s="112">
        <v>104</v>
      </c>
      <c r="Z93" s="112">
        <v>106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205</v>
      </c>
      <c r="W94" s="112">
        <v>214</v>
      </c>
      <c r="X94" s="112">
        <v>223</v>
      </c>
      <c r="Y94" s="112">
        <v>219</v>
      </c>
      <c r="Z94" s="112">
        <v>234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51</v>
      </c>
      <c r="W95" s="112">
        <v>49</v>
      </c>
      <c r="X95" s="112">
        <v>57</v>
      </c>
      <c r="Y95" s="112">
        <v>63</v>
      </c>
      <c r="Z95" s="112">
        <v>60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221</v>
      </c>
      <c r="W96" s="112">
        <v>231</v>
      </c>
      <c r="X96" s="112">
        <v>244</v>
      </c>
      <c r="Y96" s="112">
        <v>263</v>
      </c>
      <c r="Z96" s="112">
        <v>266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196</v>
      </c>
      <c r="W97" s="112">
        <v>194</v>
      </c>
      <c r="X97" s="112">
        <v>213</v>
      </c>
      <c r="Y97" s="112">
        <v>205</v>
      </c>
      <c r="Z97" s="112">
        <v>207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162</v>
      </c>
      <c r="W98" s="112">
        <v>179</v>
      </c>
      <c r="X98" s="112">
        <v>174</v>
      </c>
      <c r="Y98" s="112">
        <v>167</v>
      </c>
      <c r="Z98" s="112">
        <v>172</v>
      </c>
    </row>
    <row r="99" spans="1:32" ht="15" customHeight="1" x14ac:dyDescent="0.25">
      <c r="S99" s="115" t="s">
        <v>145</v>
      </c>
      <c r="T99" s="115"/>
      <c r="U99" s="112"/>
      <c r="V99" s="112">
        <v>20</v>
      </c>
      <c r="W99" s="112">
        <v>9</v>
      </c>
      <c r="X99" s="112">
        <v>10</v>
      </c>
      <c r="Y99" s="112">
        <v>21</v>
      </c>
      <c r="Z99" s="112">
        <v>24</v>
      </c>
    </row>
    <row r="100" spans="1:32" ht="15" customHeight="1" x14ac:dyDescent="0.25">
      <c r="S100" s="115" t="s">
        <v>58</v>
      </c>
      <c r="T100" s="115"/>
      <c r="U100" s="112"/>
      <c r="V100" s="112">
        <v>244</v>
      </c>
      <c r="W100" s="112">
        <v>263</v>
      </c>
      <c r="X100" s="112">
        <v>266</v>
      </c>
      <c r="Y100" s="112">
        <v>272</v>
      </c>
      <c r="Z100" s="112">
        <v>293</v>
      </c>
    </row>
    <row r="101" spans="1:32" x14ac:dyDescent="0.25">
      <c r="A101" s="18"/>
      <c r="S101" s="118" t="s">
        <v>53</v>
      </c>
      <c r="T101" s="118"/>
      <c r="U101" s="112"/>
      <c r="V101" s="112">
        <v>1588</v>
      </c>
      <c r="W101" s="112">
        <v>1634</v>
      </c>
      <c r="X101" s="112">
        <v>1616</v>
      </c>
      <c r="Y101" s="112">
        <v>1672</v>
      </c>
      <c r="Z101" s="112">
        <v>1726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3636</v>
      </c>
      <c r="W104" s="112">
        <v>3737</v>
      </c>
      <c r="X104" s="112">
        <v>3716</v>
      </c>
      <c r="Y104" s="112">
        <v>3870</v>
      </c>
      <c r="Z104" s="112">
        <v>3870</v>
      </c>
      <c r="AB104" s="109" t="str">
        <f>TEXT(Z104,"###,###")</f>
        <v>3,870</v>
      </c>
      <c r="AD104" s="130">
        <f>Z104/($Z$4)*100</f>
        <v>73.616130873121548</v>
      </c>
      <c r="AF104" s="109"/>
    </row>
    <row r="105" spans="1:32" x14ac:dyDescent="0.25">
      <c r="S105" s="115" t="s">
        <v>17</v>
      </c>
      <c r="T105" s="115"/>
      <c r="U105" s="112"/>
      <c r="V105" s="112">
        <v>647</v>
      </c>
      <c r="W105" s="112">
        <v>606</v>
      </c>
      <c r="X105" s="112">
        <v>615</v>
      </c>
      <c r="Y105" s="112">
        <v>601</v>
      </c>
      <c r="Z105" s="112">
        <v>643</v>
      </c>
      <c r="AB105" s="109" t="str">
        <f>TEXT(Z105,"###,###")</f>
        <v>643</v>
      </c>
      <c r="AD105" s="130">
        <f>Z105/($Z$4)*100</f>
        <v>12.231310633441126</v>
      </c>
      <c r="AF105" s="109"/>
    </row>
    <row r="106" spans="1:32" x14ac:dyDescent="0.25">
      <c r="S106" s="118" t="s">
        <v>53</v>
      </c>
      <c r="T106" s="118"/>
      <c r="U106" s="120"/>
      <c r="V106" s="120">
        <v>4283</v>
      </c>
      <c r="W106" s="120">
        <v>4343</v>
      </c>
      <c r="X106" s="120">
        <v>4331</v>
      </c>
      <c r="Y106" s="120">
        <v>4471</v>
      </c>
      <c r="Z106" s="120">
        <v>4513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914</v>
      </c>
      <c r="W108" s="112">
        <v>1003</v>
      </c>
      <c r="X108" s="112">
        <v>944</v>
      </c>
      <c r="Y108" s="112">
        <v>1041</v>
      </c>
      <c r="Z108" s="112">
        <v>1057</v>
      </c>
      <c r="AB108" s="109" t="str">
        <f>TEXT(Z108,"###,###")</f>
        <v>1,057</v>
      </c>
      <c r="AD108" s="130">
        <f>Z108/($Z$4)*100</f>
        <v>20.106524633821572</v>
      </c>
      <c r="AF108" s="109"/>
    </row>
    <row r="109" spans="1:32" x14ac:dyDescent="0.25">
      <c r="S109" s="115" t="s">
        <v>20</v>
      </c>
      <c r="T109" s="115"/>
      <c r="U109" s="112"/>
      <c r="V109" s="112">
        <v>1195</v>
      </c>
      <c r="W109" s="112">
        <v>1207</v>
      </c>
      <c r="X109" s="112">
        <v>1063</v>
      </c>
      <c r="Y109" s="112">
        <v>1275</v>
      </c>
      <c r="Z109" s="112">
        <v>1086</v>
      </c>
      <c r="AB109" s="109" t="str">
        <f>TEXT(Z109,"###,###")</f>
        <v>1,086</v>
      </c>
      <c r="AD109" s="130">
        <f>Z109/($Z$4)*100</f>
        <v>20.658170058968995</v>
      </c>
      <c r="AF109" s="109"/>
    </row>
    <row r="110" spans="1:32" x14ac:dyDescent="0.25">
      <c r="S110" s="115" t="s">
        <v>21</v>
      </c>
      <c r="T110" s="115"/>
      <c r="U110" s="112"/>
      <c r="V110" s="112">
        <v>1077</v>
      </c>
      <c r="W110" s="112">
        <v>966</v>
      </c>
      <c r="X110" s="112">
        <v>1054</v>
      </c>
      <c r="Y110" s="112">
        <v>1103</v>
      </c>
      <c r="Z110" s="112">
        <v>1310</v>
      </c>
      <c r="AB110" s="109" t="str">
        <f>TEXT(Z110,"###,###")</f>
        <v>1,310</v>
      </c>
      <c r="AD110" s="130">
        <f>Z110/($Z$4)*100</f>
        <v>24.919155411831841</v>
      </c>
      <c r="AF110" s="109"/>
    </row>
    <row r="111" spans="1:32" x14ac:dyDescent="0.25">
      <c r="S111" s="115" t="s">
        <v>22</v>
      </c>
      <c r="T111" s="115"/>
      <c r="U111" s="112"/>
      <c r="V111" s="112">
        <v>1042</v>
      </c>
      <c r="W111" s="112">
        <v>989</v>
      </c>
      <c r="X111" s="112">
        <v>1153</v>
      </c>
      <c r="Y111" s="112">
        <v>1013</v>
      </c>
      <c r="Z111" s="112">
        <v>1125</v>
      </c>
      <c r="AB111" s="109" t="str">
        <f>TEXT(Z111,"###,###")</f>
        <v>1,125</v>
      </c>
      <c r="AD111" s="130">
        <f>Z111/($Z$4)*100</f>
        <v>21.40003804451208</v>
      </c>
      <c r="AF111" s="109"/>
    </row>
    <row r="112" spans="1:32" x14ac:dyDescent="0.25">
      <c r="S112" s="118" t="s">
        <v>53</v>
      </c>
      <c r="T112" s="118"/>
      <c r="U112" s="112"/>
      <c r="V112" s="112">
        <v>4949</v>
      </c>
      <c r="W112" s="112">
        <v>4937</v>
      </c>
      <c r="X112" s="112">
        <v>4909</v>
      </c>
      <c r="Y112" s="112">
        <v>5136</v>
      </c>
      <c r="Z112" s="112">
        <v>5257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43.59</v>
      </c>
      <c r="W118" s="131">
        <v>43.82</v>
      </c>
      <c r="X118" s="131">
        <v>43.69</v>
      </c>
      <c r="Y118" s="131">
        <v>43.73</v>
      </c>
      <c r="Z118" s="131">
        <v>43.71</v>
      </c>
      <c r="AB118" s="109" t="str">
        <f>TEXT(Z118,"##.0")</f>
        <v>43.7</v>
      </c>
    </row>
    <row r="120" spans="19:32" x14ac:dyDescent="0.25">
      <c r="S120" s="101" t="s">
        <v>100</v>
      </c>
      <c r="T120" s="112"/>
      <c r="U120" s="112"/>
      <c r="V120" s="112">
        <v>2540</v>
      </c>
      <c r="W120" s="112">
        <v>2626</v>
      </c>
      <c r="X120" s="112">
        <v>2665</v>
      </c>
      <c r="Y120" s="112">
        <v>2704</v>
      </c>
      <c r="Z120" s="112">
        <v>2746</v>
      </c>
      <c r="AB120" s="109" t="str">
        <f>TEXT(Z120,"###,###")</f>
        <v>2,746</v>
      </c>
    </row>
    <row r="121" spans="19:32" x14ac:dyDescent="0.25">
      <c r="S121" s="101" t="s">
        <v>101</v>
      </c>
      <c r="T121" s="112"/>
      <c r="U121" s="112"/>
      <c r="V121" s="112">
        <v>435</v>
      </c>
      <c r="W121" s="112">
        <v>486</v>
      </c>
      <c r="X121" s="112">
        <v>439</v>
      </c>
      <c r="Y121" s="112">
        <v>485</v>
      </c>
      <c r="Z121" s="112">
        <v>474</v>
      </c>
      <c r="AB121" s="109" t="str">
        <f>TEXT(Z121,"###,###")</f>
        <v>474</v>
      </c>
    </row>
    <row r="122" spans="19:32" x14ac:dyDescent="0.25">
      <c r="S122" s="101" t="s">
        <v>102</v>
      </c>
      <c r="T122" s="112"/>
      <c r="U122" s="112"/>
      <c r="V122" s="112">
        <v>387</v>
      </c>
      <c r="W122" s="112">
        <v>356</v>
      </c>
      <c r="X122" s="112">
        <v>364</v>
      </c>
      <c r="Y122" s="112">
        <v>384</v>
      </c>
      <c r="Z122" s="112">
        <v>407</v>
      </c>
      <c r="AB122" s="109" t="str">
        <f>TEXT(Z122,"###,###")</f>
        <v>407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2927</v>
      </c>
      <c r="W124" s="112">
        <v>2982</v>
      </c>
      <c r="X124" s="112">
        <v>3029</v>
      </c>
      <c r="Y124" s="112">
        <v>3088</v>
      </c>
      <c r="Z124" s="112">
        <v>3153</v>
      </c>
      <c r="AB124" s="109" t="str">
        <f>TEXT(Z124,"###,###")</f>
        <v>3,153</v>
      </c>
      <c r="AD124" s="127">
        <f>Z124/$Z$7*100</f>
        <v>86.955322669608378</v>
      </c>
    </row>
    <row r="125" spans="19:32" x14ac:dyDescent="0.25">
      <c r="S125" s="101" t="s">
        <v>104</v>
      </c>
      <c r="T125" s="112"/>
      <c r="U125" s="112"/>
      <c r="V125" s="112">
        <v>822</v>
      </c>
      <c r="W125" s="112">
        <v>842</v>
      </c>
      <c r="X125" s="112">
        <v>803</v>
      </c>
      <c r="Y125" s="112">
        <v>869</v>
      </c>
      <c r="Z125" s="112">
        <v>881</v>
      </c>
      <c r="AB125" s="109" t="str">
        <f>TEXT(Z125,"###,###")</f>
        <v>881</v>
      </c>
      <c r="AD125" s="127">
        <f>Z125/$Z$7*100</f>
        <v>24.296745725317155</v>
      </c>
    </row>
    <row r="127" spans="19:32" x14ac:dyDescent="0.25">
      <c r="S127" s="101" t="s">
        <v>105</v>
      </c>
      <c r="T127" s="112"/>
      <c r="U127" s="112"/>
      <c r="V127" s="112">
        <v>1775</v>
      </c>
      <c r="W127" s="112">
        <v>1829</v>
      </c>
      <c r="X127" s="112">
        <v>1851</v>
      </c>
      <c r="Y127" s="112">
        <v>1895</v>
      </c>
      <c r="Z127" s="112">
        <v>1897</v>
      </c>
      <c r="AB127" s="109" t="str">
        <f>TEXT(Z127,"###,###")</f>
        <v>1,897</v>
      </c>
      <c r="AD127" s="127">
        <f>Z127/$Z$7*100</f>
        <v>52.316602316602314</v>
      </c>
    </row>
    <row r="128" spans="19:32" x14ac:dyDescent="0.25">
      <c r="S128" s="101" t="s">
        <v>106</v>
      </c>
      <c r="T128" s="112"/>
      <c r="U128" s="112"/>
      <c r="V128" s="112">
        <v>1588</v>
      </c>
      <c r="W128" s="112">
        <v>1636</v>
      </c>
      <c r="X128" s="112">
        <v>1618</v>
      </c>
      <c r="Y128" s="112">
        <v>1674</v>
      </c>
      <c r="Z128" s="112">
        <v>1727</v>
      </c>
      <c r="AB128" s="109" t="str">
        <f>TEXT(Z128,"###,###")</f>
        <v>1,727</v>
      </c>
      <c r="AD128" s="127">
        <f>Z128/$Z$7*100</f>
        <v>47.628240485383344</v>
      </c>
    </row>
    <row r="130" spans="19:20" x14ac:dyDescent="0.25">
      <c r="S130" s="101" t="s">
        <v>182</v>
      </c>
      <c r="T130" s="127">
        <v>75.730832873690019</v>
      </c>
    </row>
    <row r="131" spans="19:20" x14ac:dyDescent="0.25">
      <c r="S131" s="101" t="s">
        <v>183</v>
      </c>
      <c r="T131" s="127">
        <v>13.072255929398787</v>
      </c>
    </row>
    <row r="132" spans="19:20" x14ac:dyDescent="0.25">
      <c r="S132" s="101" t="s">
        <v>184</v>
      </c>
      <c r="T132" s="127">
        <v>11.224489795918368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C364C-D134-466F-A84C-C87C4FB84B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B4979B-F4B4-4DEC-A355-51A8E944F4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5F150EB-7959-468A-8626-3411415B311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D3E1D99-84F5-4435-BD4C-143B570622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76D-ED89-4232-9E36-4617B5B370BE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110</v>
      </c>
      <c r="T1" s="99"/>
      <c r="U1" s="99"/>
      <c r="V1" s="99"/>
      <c r="W1" s="99"/>
      <c r="X1" s="99"/>
      <c r="Y1" s="100" t="s">
        <v>159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110</v>
      </c>
      <c r="Y3" s="105" t="s">
        <v>159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12.11 Flinders,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757</v>
      </c>
      <c r="W4" s="108">
        <v>831</v>
      </c>
      <c r="X4" s="108">
        <v>780</v>
      </c>
      <c r="Y4" s="108">
        <v>831</v>
      </c>
      <c r="Z4" s="108">
        <v>818</v>
      </c>
      <c r="AB4" s="109" t="str">
        <f>TEXT(Z4,"###,###")</f>
        <v>818</v>
      </c>
      <c r="AD4" s="110">
        <f>Z4/Y4-1</f>
        <v>-1.5643802647412719E-2</v>
      </c>
      <c r="AF4" s="110">
        <f>Z4/V4-1</f>
        <v>8.0581241743725274E-2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362</v>
      </c>
      <c r="W5" s="108">
        <v>405</v>
      </c>
      <c r="X5" s="108">
        <v>384</v>
      </c>
      <c r="Y5" s="108">
        <v>415</v>
      </c>
      <c r="Z5" s="108">
        <v>410</v>
      </c>
      <c r="AB5" s="109" t="str">
        <f>TEXT(Z5,"###,###")</f>
        <v>410</v>
      </c>
      <c r="AD5" s="110">
        <f t="shared" ref="AD5:AD9" si="0">Z5/Y5-1</f>
        <v>-1.2048192771084376E-2</v>
      </c>
      <c r="AF5" s="110">
        <f t="shared" ref="AF5:AF9" si="1">Z5/V5-1</f>
        <v>0.13259668508287303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390</v>
      </c>
      <c r="W6" s="108">
        <v>428</v>
      </c>
      <c r="X6" s="108">
        <v>397</v>
      </c>
      <c r="Y6" s="108">
        <v>414</v>
      </c>
      <c r="Z6" s="108">
        <v>408</v>
      </c>
      <c r="AB6" s="109" t="str">
        <f>TEXT(Z6,"###,###")</f>
        <v>408</v>
      </c>
      <c r="AD6" s="110">
        <f t="shared" si="0"/>
        <v>-1.4492753623188359E-2</v>
      </c>
      <c r="AF6" s="110">
        <f t="shared" si="1"/>
        <v>4.6153846153846212E-2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487</v>
      </c>
      <c r="W7" s="108">
        <v>525</v>
      </c>
      <c r="X7" s="108">
        <v>522</v>
      </c>
      <c r="Y7" s="108">
        <v>544</v>
      </c>
      <c r="Z7" s="108">
        <v>545</v>
      </c>
      <c r="AB7" s="109" t="str">
        <f>TEXT(Z7,"###,###")</f>
        <v>545</v>
      </c>
      <c r="AD7" s="110">
        <f t="shared" si="0"/>
        <v>1.8382352941177516E-3</v>
      </c>
      <c r="AF7" s="110">
        <f t="shared" si="1"/>
        <v>0.11909650924024651</v>
      </c>
    </row>
    <row r="8" spans="1:32" ht="17.25" customHeight="1" x14ac:dyDescent="0.25">
      <c r="A8" s="62" t="s">
        <v>12</v>
      </c>
      <c r="B8" s="63"/>
      <c r="C8" s="29"/>
      <c r="D8" s="64" t="str">
        <f>AB4</f>
        <v>818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545</v>
      </c>
      <c r="P8" s="65"/>
      <c r="S8" s="107" t="s">
        <v>84</v>
      </c>
      <c r="T8" s="108"/>
      <c r="U8" s="108"/>
      <c r="V8" s="108">
        <v>25000</v>
      </c>
      <c r="W8" s="108">
        <v>24324</v>
      </c>
      <c r="X8" s="108">
        <v>25855</v>
      </c>
      <c r="Y8" s="108">
        <v>23265.96</v>
      </c>
      <c r="Z8" s="108">
        <v>28734.66</v>
      </c>
      <c r="AB8" s="109" t="str">
        <f>TEXT(Z8,"$###,###")</f>
        <v>$28,735</v>
      </c>
      <c r="AD8" s="110">
        <f t="shared" si="0"/>
        <v>0.23505155170902037</v>
      </c>
      <c r="AF8" s="110">
        <f t="shared" si="1"/>
        <v>0.14938640000000003</v>
      </c>
    </row>
    <row r="9" spans="1:32" x14ac:dyDescent="0.25">
      <c r="A9" s="30" t="s">
        <v>14</v>
      </c>
      <c r="B9" s="69"/>
      <c r="C9" s="70"/>
      <c r="D9" s="71">
        <f>AD104</f>
        <v>57.457212713936435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52.11009174311927</v>
      </c>
      <c r="P9" s="72" t="s">
        <v>85</v>
      </c>
      <c r="S9" s="107" t="s">
        <v>7</v>
      </c>
      <c r="T9" s="108"/>
      <c r="U9" s="108"/>
      <c r="V9" s="108">
        <v>20965178</v>
      </c>
      <c r="W9" s="108">
        <v>21912023</v>
      </c>
      <c r="X9" s="108">
        <v>22200212</v>
      </c>
      <c r="Y9" s="108">
        <v>25131850</v>
      </c>
      <c r="Z9" s="108">
        <v>28548792</v>
      </c>
      <c r="AB9" s="109" t="str">
        <f>TEXT(Z9/1000000,"$#,###.0")&amp;" mil"</f>
        <v>$28.5 mil</v>
      </c>
      <c r="AD9" s="110">
        <f t="shared" si="0"/>
        <v>0.13596062367076045</v>
      </c>
      <c r="AF9" s="110">
        <f t="shared" si="1"/>
        <v>0.36172428395313405</v>
      </c>
    </row>
    <row r="10" spans="1:32" x14ac:dyDescent="0.25">
      <c r="A10" s="30" t="s">
        <v>17</v>
      </c>
      <c r="B10" s="69"/>
      <c r="C10" s="70"/>
      <c r="D10" s="71">
        <f>AD105</f>
        <v>22.982885085574573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47.339449541284409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57.981651376146793</v>
      </c>
      <c r="P11" s="72" t="s">
        <v>85</v>
      </c>
      <c r="S11" s="107" t="s">
        <v>29</v>
      </c>
      <c r="T11" s="112"/>
      <c r="U11" s="112"/>
      <c r="V11" s="112">
        <v>579</v>
      </c>
      <c r="W11" s="112">
        <v>625</v>
      </c>
      <c r="X11" s="112">
        <v>582</v>
      </c>
      <c r="Y11" s="112">
        <v>613</v>
      </c>
      <c r="Z11" s="112">
        <v>592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24.220183486238533</v>
      </c>
      <c r="P12" s="72" t="s">
        <v>85</v>
      </c>
      <c r="S12" s="107" t="s">
        <v>30</v>
      </c>
      <c r="T12" s="112"/>
      <c r="U12" s="112"/>
      <c r="V12" s="112">
        <v>176</v>
      </c>
      <c r="W12" s="112">
        <v>210</v>
      </c>
      <c r="X12" s="112">
        <v>197</v>
      </c>
      <c r="Y12" s="112">
        <v>217</v>
      </c>
      <c r="Z12" s="112">
        <v>226</v>
      </c>
    </row>
    <row r="13" spans="1:32" ht="15" customHeight="1" x14ac:dyDescent="0.25">
      <c r="A13" s="30" t="s">
        <v>19</v>
      </c>
      <c r="B13" s="70"/>
      <c r="C13" s="70"/>
      <c r="D13" s="71">
        <f>AD108</f>
        <v>24.327628361858192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17.064220183486238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18.092909535452321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51.0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16.748166259168702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18.669131238447321</v>
      </c>
      <c r="P15" s="72" t="s">
        <v>85</v>
      </c>
      <c r="S15" s="115" t="s">
        <v>61</v>
      </c>
      <c r="T15" s="115"/>
      <c r="U15" s="116"/>
      <c r="V15" s="116">
        <v>106</v>
      </c>
      <c r="W15" s="116">
        <v>111</v>
      </c>
      <c r="X15" s="116">
        <v>117</v>
      </c>
      <c r="Y15" s="112">
        <v>149</v>
      </c>
      <c r="Z15" s="112">
        <v>152</v>
      </c>
      <c r="AB15" s="117">
        <f t="shared" ref="AB15:AB34" si="2">IF(Z15="np",0,Z15/$Z$34)</f>
        <v>0.18581907090464547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21.638141809290953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81.330868761552679</v>
      </c>
      <c r="P16" s="37" t="s">
        <v>85</v>
      </c>
      <c r="S16" s="115" t="s">
        <v>62</v>
      </c>
      <c r="T16" s="115"/>
      <c r="U16" s="116"/>
      <c r="V16" s="116">
        <v>3</v>
      </c>
      <c r="W16" s="116">
        <v>7</v>
      </c>
      <c r="X16" s="116">
        <v>0</v>
      </c>
      <c r="Y16" s="112">
        <v>0</v>
      </c>
      <c r="Z16" s="112">
        <v>1</v>
      </c>
      <c r="AB16" s="117">
        <f t="shared" si="2"/>
        <v>1.2224938875305623E-3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30</v>
      </c>
      <c r="W17" s="116">
        <v>56</v>
      </c>
      <c r="X17" s="116">
        <v>47</v>
      </c>
      <c r="Y17" s="112">
        <v>46</v>
      </c>
      <c r="Z17" s="112">
        <v>35</v>
      </c>
      <c r="AB17" s="117">
        <f t="shared" si="2"/>
        <v>4.2787286063569685E-2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15</v>
      </c>
      <c r="W18" s="116">
        <v>13</v>
      </c>
      <c r="X18" s="116">
        <v>17</v>
      </c>
      <c r="Y18" s="112">
        <v>0</v>
      </c>
      <c r="Z18" s="112">
        <v>15</v>
      </c>
      <c r="AB18" s="117">
        <f t="shared" si="2"/>
        <v>1.8337408312958436E-2</v>
      </c>
    </row>
    <row r="19" spans="1:28" x14ac:dyDescent="0.25">
      <c r="A19" s="61" t="str">
        <f>$S$1&amp;" ("&amp;$V$2&amp;" to "&amp;$Z$2&amp;")"</f>
        <v>Flinders (2016-17 to 2020-21)</v>
      </c>
      <c r="B19" s="61"/>
      <c r="C19" s="61"/>
      <c r="D19" s="61"/>
      <c r="E19" s="61"/>
      <c r="F19" s="61"/>
      <c r="G19" s="61" t="str">
        <f>$S$1&amp;" ("&amp;$V$2&amp;" to "&amp;$Z$2&amp;")"</f>
        <v>Flinders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26</v>
      </c>
      <c r="W19" s="116">
        <v>33</v>
      </c>
      <c r="X19" s="116">
        <v>33</v>
      </c>
      <c r="Y19" s="112">
        <v>38</v>
      </c>
      <c r="Z19" s="112">
        <v>41</v>
      </c>
      <c r="AB19" s="117">
        <f t="shared" si="2"/>
        <v>5.0122249388753058E-2</v>
      </c>
    </row>
    <row r="20" spans="1:28" x14ac:dyDescent="0.25">
      <c r="S20" s="115" t="s">
        <v>66</v>
      </c>
      <c r="T20" s="115"/>
      <c r="U20" s="116"/>
      <c r="V20" s="116">
        <v>24</v>
      </c>
      <c r="W20" s="116">
        <v>18</v>
      </c>
      <c r="X20" s="116">
        <v>16</v>
      </c>
      <c r="Y20" s="112">
        <v>18</v>
      </c>
      <c r="Z20" s="112">
        <v>21</v>
      </c>
      <c r="AB20" s="117">
        <f t="shared" si="2"/>
        <v>2.567237163814181E-2</v>
      </c>
    </row>
    <row r="21" spans="1:28" x14ac:dyDescent="0.25">
      <c r="S21" s="115" t="s">
        <v>67</v>
      </c>
      <c r="T21" s="115"/>
      <c r="U21" s="116"/>
      <c r="V21" s="116">
        <v>37</v>
      </c>
      <c r="W21" s="116">
        <v>54</v>
      </c>
      <c r="X21" s="116">
        <v>61</v>
      </c>
      <c r="Y21" s="112">
        <v>56</v>
      </c>
      <c r="Z21" s="112">
        <v>45</v>
      </c>
      <c r="AB21" s="117">
        <f t="shared" si="2"/>
        <v>5.5012224938875302E-2</v>
      </c>
    </row>
    <row r="22" spans="1:28" x14ac:dyDescent="0.25">
      <c r="S22" s="115" t="s">
        <v>68</v>
      </c>
      <c r="T22" s="115"/>
      <c r="U22" s="116"/>
      <c r="V22" s="116">
        <v>50</v>
      </c>
      <c r="W22" s="116">
        <v>43</v>
      </c>
      <c r="X22" s="116">
        <v>35</v>
      </c>
      <c r="Y22" s="112">
        <v>34</v>
      </c>
      <c r="Z22" s="112">
        <v>38</v>
      </c>
      <c r="AB22" s="117">
        <f t="shared" si="2"/>
        <v>4.6454767726161368E-2</v>
      </c>
    </row>
    <row r="23" spans="1:28" x14ac:dyDescent="0.25">
      <c r="S23" s="115" t="s">
        <v>69</v>
      </c>
      <c r="T23" s="115"/>
      <c r="U23" s="116"/>
      <c r="V23" s="116">
        <v>24</v>
      </c>
      <c r="W23" s="116">
        <v>33</v>
      </c>
      <c r="X23" s="116">
        <v>29</v>
      </c>
      <c r="Y23" s="112">
        <v>37</v>
      </c>
      <c r="Z23" s="112">
        <v>34</v>
      </c>
      <c r="AB23" s="117">
        <f t="shared" si="2"/>
        <v>4.1564792176039117E-2</v>
      </c>
    </row>
    <row r="24" spans="1:28" x14ac:dyDescent="0.25">
      <c r="S24" s="115" t="s">
        <v>70</v>
      </c>
      <c r="T24" s="115"/>
      <c r="U24" s="116"/>
      <c r="V24" s="116">
        <v>0</v>
      </c>
      <c r="W24" s="116">
        <v>0</v>
      </c>
      <c r="X24" s="116">
        <v>0</v>
      </c>
      <c r="Y24" s="112">
        <v>0</v>
      </c>
      <c r="Z24" s="112">
        <v>2</v>
      </c>
      <c r="AB24" s="117">
        <f t="shared" si="2"/>
        <v>2.4449877750611247E-3</v>
      </c>
    </row>
    <row r="25" spans="1:28" x14ac:dyDescent="0.25">
      <c r="S25" s="115" t="s">
        <v>71</v>
      </c>
      <c r="T25" s="115"/>
      <c r="U25" s="116"/>
      <c r="V25" s="116">
        <v>6</v>
      </c>
      <c r="W25" s="116">
        <v>13</v>
      </c>
      <c r="X25" s="116">
        <v>9</v>
      </c>
      <c r="Y25" s="112">
        <v>13</v>
      </c>
      <c r="Z25" s="112">
        <v>9</v>
      </c>
      <c r="AB25" s="117">
        <f t="shared" si="2"/>
        <v>1.1002444987775062E-2</v>
      </c>
    </row>
    <row r="26" spans="1:28" x14ac:dyDescent="0.25">
      <c r="S26" s="115" t="s">
        <v>72</v>
      </c>
      <c r="T26" s="115"/>
      <c r="U26" s="116"/>
      <c r="V26" s="116">
        <v>14</v>
      </c>
      <c r="W26" s="116">
        <v>19</v>
      </c>
      <c r="X26" s="116">
        <v>17</v>
      </c>
      <c r="Y26" s="112">
        <v>14</v>
      </c>
      <c r="Z26" s="112">
        <v>15</v>
      </c>
      <c r="AB26" s="117">
        <f t="shared" si="2"/>
        <v>1.8337408312958436E-2</v>
      </c>
    </row>
    <row r="27" spans="1:28" x14ac:dyDescent="0.25">
      <c r="S27" s="115" t="s">
        <v>73</v>
      </c>
      <c r="T27" s="115"/>
      <c r="U27" s="116"/>
      <c r="V27" s="116">
        <v>20</v>
      </c>
      <c r="W27" s="116">
        <v>25</v>
      </c>
      <c r="X27" s="116">
        <v>18</v>
      </c>
      <c r="Y27" s="112">
        <v>23</v>
      </c>
      <c r="Z27" s="112">
        <v>25</v>
      </c>
      <c r="AB27" s="117">
        <f t="shared" si="2"/>
        <v>3.0562347188264057E-2</v>
      </c>
    </row>
    <row r="28" spans="1:28" x14ac:dyDescent="0.25">
      <c r="S28" s="115" t="s">
        <v>74</v>
      </c>
      <c r="T28" s="115"/>
      <c r="U28" s="116"/>
      <c r="V28" s="116">
        <v>12</v>
      </c>
      <c r="W28" s="116">
        <v>8</v>
      </c>
      <c r="X28" s="116">
        <v>13</v>
      </c>
      <c r="Y28" s="112">
        <v>9</v>
      </c>
      <c r="Z28" s="112">
        <v>21</v>
      </c>
      <c r="AB28" s="117">
        <f t="shared" si="2"/>
        <v>2.567237163814181E-2</v>
      </c>
    </row>
    <row r="29" spans="1:28" x14ac:dyDescent="0.25">
      <c r="S29" s="115" t="s">
        <v>75</v>
      </c>
      <c r="T29" s="115"/>
      <c r="U29" s="116"/>
      <c r="V29" s="116">
        <v>68</v>
      </c>
      <c r="W29" s="116">
        <v>74</v>
      </c>
      <c r="X29" s="116">
        <v>64</v>
      </c>
      <c r="Y29" s="112">
        <v>62</v>
      </c>
      <c r="Z29" s="112">
        <v>68</v>
      </c>
      <c r="AB29" s="117">
        <f t="shared" si="2"/>
        <v>8.3129584352078234E-2</v>
      </c>
    </row>
    <row r="30" spans="1:28" x14ac:dyDescent="0.25">
      <c r="S30" s="115" t="s">
        <v>76</v>
      </c>
      <c r="T30" s="115"/>
      <c r="U30" s="116"/>
      <c r="V30" s="116">
        <v>56</v>
      </c>
      <c r="W30" s="116">
        <v>61</v>
      </c>
      <c r="X30" s="116">
        <v>55</v>
      </c>
      <c r="Y30" s="112">
        <v>61</v>
      </c>
      <c r="Z30" s="112">
        <v>63</v>
      </c>
      <c r="AB30" s="117">
        <f t="shared" si="2"/>
        <v>7.7017114914425422E-2</v>
      </c>
    </row>
    <row r="31" spans="1:28" x14ac:dyDescent="0.25">
      <c r="S31" s="115" t="s">
        <v>77</v>
      </c>
      <c r="T31" s="115"/>
      <c r="U31" s="116"/>
      <c r="V31" s="116">
        <v>90</v>
      </c>
      <c r="W31" s="116">
        <v>105</v>
      </c>
      <c r="X31" s="116">
        <v>95</v>
      </c>
      <c r="Y31" s="112">
        <v>92</v>
      </c>
      <c r="Z31" s="112">
        <v>94</v>
      </c>
      <c r="AB31" s="117">
        <f t="shared" si="2"/>
        <v>0.11491442542787286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10</v>
      </c>
      <c r="W32" s="116">
        <v>5</v>
      </c>
      <c r="X32" s="116">
        <v>11</v>
      </c>
      <c r="Y32" s="112">
        <v>0</v>
      </c>
      <c r="Z32" s="112">
        <v>2</v>
      </c>
      <c r="AB32" s="117">
        <f t="shared" si="2"/>
        <v>2.4449877750611247E-3</v>
      </c>
    </row>
    <row r="33" spans="19:32" x14ac:dyDescent="0.25">
      <c r="S33" s="115" t="s">
        <v>79</v>
      </c>
      <c r="T33" s="115"/>
      <c r="U33" s="116"/>
      <c r="V33" s="116">
        <v>40</v>
      </c>
      <c r="W33" s="116">
        <v>36</v>
      </c>
      <c r="X33" s="116">
        <v>43</v>
      </c>
      <c r="Y33" s="112">
        <v>48</v>
      </c>
      <c r="Z33" s="112">
        <v>44</v>
      </c>
      <c r="AB33" s="117">
        <f t="shared" si="2"/>
        <v>5.3789731051344741E-2</v>
      </c>
    </row>
    <row r="34" spans="19:32" x14ac:dyDescent="0.25">
      <c r="S34" s="118" t="s">
        <v>53</v>
      </c>
      <c r="T34" s="118"/>
      <c r="U34" s="119"/>
      <c r="V34" s="119">
        <v>752</v>
      </c>
      <c r="W34" s="119">
        <v>832</v>
      </c>
      <c r="X34" s="119">
        <v>783</v>
      </c>
      <c r="Y34" s="120">
        <v>826</v>
      </c>
      <c r="Z34" s="120">
        <v>818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386</v>
      </c>
      <c r="W37" s="112">
        <v>409</v>
      </c>
      <c r="X37" s="112">
        <v>424</v>
      </c>
      <c r="Y37" s="112">
        <v>444</v>
      </c>
      <c r="Z37" s="112">
        <v>440</v>
      </c>
      <c r="AB37" s="132">
        <f>Z37/Z40*100</f>
        <v>81.330868761552679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100</v>
      </c>
      <c r="W38" s="112">
        <v>113</v>
      </c>
      <c r="X38" s="112">
        <v>93</v>
      </c>
      <c r="Y38" s="112">
        <v>104</v>
      </c>
      <c r="Z38" s="112">
        <v>101</v>
      </c>
      <c r="AB38" s="132">
        <f>Z38/Z40*100</f>
        <v>18.669131238447321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486</v>
      </c>
      <c r="W40" s="112">
        <v>522</v>
      </c>
      <c r="X40" s="112">
        <v>517</v>
      </c>
      <c r="Y40" s="112">
        <v>548</v>
      </c>
      <c r="Z40" s="112">
        <v>541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6</v>
      </c>
      <c r="Y44" s="112">
        <v>0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18</v>
      </c>
      <c r="W45" s="112">
        <v>16</v>
      </c>
      <c r="X45" s="112">
        <v>19</v>
      </c>
      <c r="Y45" s="112">
        <v>9</v>
      </c>
      <c r="Z45" s="112">
        <v>10</v>
      </c>
    </row>
    <row r="46" spans="19:32" x14ac:dyDescent="0.25">
      <c r="S46" s="115" t="s">
        <v>38</v>
      </c>
      <c r="T46" s="115"/>
      <c r="U46" s="112"/>
      <c r="V46" s="112">
        <v>18</v>
      </c>
      <c r="W46" s="112">
        <v>18</v>
      </c>
      <c r="X46" s="112">
        <v>15</v>
      </c>
      <c r="Y46" s="112">
        <v>36</v>
      </c>
      <c r="Z46" s="112">
        <v>19</v>
      </c>
    </row>
    <row r="47" spans="19:32" x14ac:dyDescent="0.25">
      <c r="S47" s="115" t="s">
        <v>39</v>
      </c>
      <c r="T47" s="115"/>
      <c r="U47" s="112"/>
      <c r="V47" s="112">
        <v>28</v>
      </c>
      <c r="W47" s="112">
        <v>24</v>
      </c>
      <c r="X47" s="112">
        <v>11</v>
      </c>
      <c r="Y47" s="112">
        <v>17</v>
      </c>
      <c r="Z47" s="112">
        <v>20</v>
      </c>
    </row>
    <row r="48" spans="19:32" x14ac:dyDescent="0.25">
      <c r="S48" s="115" t="s">
        <v>40</v>
      </c>
      <c r="T48" s="115"/>
      <c r="U48" s="112"/>
      <c r="V48" s="112">
        <v>28</v>
      </c>
      <c r="W48" s="112">
        <v>17</v>
      </c>
      <c r="X48" s="112">
        <v>29</v>
      </c>
      <c r="Y48" s="112">
        <v>28</v>
      </c>
      <c r="Z48" s="112">
        <v>30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25</v>
      </c>
      <c r="W49" s="112">
        <v>29</v>
      </c>
      <c r="X49" s="112">
        <v>33</v>
      </c>
      <c r="Y49" s="112">
        <v>19</v>
      </c>
      <c r="Z49" s="112">
        <v>20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Flinders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27</v>
      </c>
      <c r="W50" s="112">
        <v>38</v>
      </c>
      <c r="X50" s="112">
        <v>26</v>
      </c>
      <c r="Y50" s="112">
        <v>22</v>
      </c>
      <c r="Z50" s="112">
        <v>27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30</v>
      </c>
      <c r="W51" s="112">
        <v>31</v>
      </c>
      <c r="X51" s="112">
        <v>43</v>
      </c>
      <c r="Y51" s="112">
        <v>37</v>
      </c>
      <c r="Z51" s="112">
        <v>34</v>
      </c>
    </row>
    <row r="52" spans="1:26" ht="15" customHeight="1" x14ac:dyDescent="0.25">
      <c r="S52" s="115" t="s">
        <v>44</v>
      </c>
      <c r="T52" s="115"/>
      <c r="U52" s="112"/>
      <c r="V52" s="112">
        <v>25</v>
      </c>
      <c r="W52" s="112">
        <v>24</v>
      </c>
      <c r="X52" s="112">
        <v>21</v>
      </c>
      <c r="Y52" s="112">
        <v>39</v>
      </c>
      <c r="Z52" s="112">
        <v>36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43</v>
      </c>
      <c r="W53" s="112">
        <v>40</v>
      </c>
      <c r="X53" s="112">
        <v>32</v>
      </c>
      <c r="Y53" s="112">
        <v>25</v>
      </c>
      <c r="Z53" s="112">
        <v>25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31</v>
      </c>
      <c r="W54" s="112">
        <v>36</v>
      </c>
      <c r="X54" s="112">
        <v>42</v>
      </c>
      <c r="Y54" s="112">
        <v>52</v>
      </c>
      <c r="Z54" s="112">
        <v>53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46</v>
      </c>
      <c r="W55" s="112">
        <v>46</v>
      </c>
      <c r="X55" s="112">
        <v>39</v>
      </c>
      <c r="Y55" s="112">
        <v>34</v>
      </c>
      <c r="Z55" s="112">
        <v>34</v>
      </c>
    </row>
    <row r="56" spans="1:26" ht="15" customHeight="1" x14ac:dyDescent="0.25">
      <c r="S56" s="115" t="s">
        <v>48</v>
      </c>
      <c r="T56" s="115"/>
      <c r="U56" s="112"/>
      <c r="V56" s="112">
        <v>26</v>
      </c>
      <c r="W56" s="112">
        <v>41</v>
      </c>
      <c r="X56" s="112">
        <v>43</v>
      </c>
      <c r="Y56" s="112">
        <v>47</v>
      </c>
      <c r="Z56" s="112">
        <v>55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20</v>
      </c>
      <c r="W57" s="112">
        <v>20</v>
      </c>
      <c r="X57" s="112">
        <v>27</v>
      </c>
      <c r="Y57" s="112">
        <v>27</v>
      </c>
      <c r="Z57" s="112">
        <v>22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8</v>
      </c>
      <c r="W58" s="112">
        <v>10</v>
      </c>
      <c r="X58" s="112">
        <v>9</v>
      </c>
      <c r="Y58" s="112">
        <v>15</v>
      </c>
      <c r="Z58" s="112">
        <v>19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4</v>
      </c>
      <c r="X59" s="112">
        <v>0</v>
      </c>
      <c r="Y59" s="112">
        <v>4</v>
      </c>
      <c r="Z59" s="112">
        <v>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367</v>
      </c>
      <c r="W61" s="112">
        <v>405</v>
      </c>
      <c r="X61" s="112">
        <v>385</v>
      </c>
      <c r="Y61" s="112">
        <v>415</v>
      </c>
      <c r="Z61" s="112">
        <v>410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5</v>
      </c>
      <c r="Y63" s="112">
        <v>0</v>
      </c>
      <c r="Z63" s="112">
        <v>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</v>
      </c>
      <c r="W64" s="112">
        <v>0</v>
      </c>
      <c r="X64" s="112">
        <v>69</v>
      </c>
      <c r="Y64" s="112">
        <v>6</v>
      </c>
      <c r="Z64" s="112">
        <v>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Flinders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12</v>
      </c>
      <c r="W65" s="112">
        <v>14</v>
      </c>
      <c r="X65" s="112">
        <v>145</v>
      </c>
      <c r="Y65" s="112">
        <v>16</v>
      </c>
      <c r="Z65" s="112">
        <v>11</v>
      </c>
    </row>
    <row r="66" spans="1:26" x14ac:dyDescent="0.25">
      <c r="S66" s="115" t="s">
        <v>39</v>
      </c>
      <c r="T66" s="115"/>
      <c r="U66" s="112"/>
      <c r="V66" s="112">
        <v>28</v>
      </c>
      <c r="W66" s="112">
        <v>37</v>
      </c>
      <c r="X66" s="112">
        <v>218</v>
      </c>
      <c r="Y66" s="112">
        <v>18</v>
      </c>
      <c r="Z66" s="112">
        <v>20</v>
      </c>
    </row>
    <row r="67" spans="1:26" x14ac:dyDescent="0.25">
      <c r="S67" s="115" t="s">
        <v>40</v>
      </c>
      <c r="T67" s="115"/>
      <c r="U67" s="112"/>
      <c r="V67" s="112">
        <v>31</v>
      </c>
      <c r="W67" s="112">
        <v>20</v>
      </c>
      <c r="X67" s="112">
        <v>191</v>
      </c>
      <c r="Y67" s="112">
        <v>29</v>
      </c>
      <c r="Z67" s="112">
        <v>29</v>
      </c>
    </row>
    <row r="68" spans="1:26" x14ac:dyDescent="0.25">
      <c r="S68" s="115" t="s">
        <v>41</v>
      </c>
      <c r="T68" s="115"/>
      <c r="U68" s="112"/>
      <c r="V68" s="112">
        <v>42</v>
      </c>
      <c r="W68" s="112">
        <v>46</v>
      </c>
      <c r="X68" s="112">
        <v>194</v>
      </c>
      <c r="Y68" s="112">
        <v>29</v>
      </c>
      <c r="Z68" s="112">
        <v>29</v>
      </c>
    </row>
    <row r="69" spans="1:26" x14ac:dyDescent="0.25">
      <c r="S69" s="115" t="s">
        <v>42</v>
      </c>
      <c r="T69" s="115"/>
      <c r="U69" s="112"/>
      <c r="V69" s="112">
        <v>31</v>
      </c>
      <c r="W69" s="112">
        <v>30</v>
      </c>
      <c r="X69" s="112">
        <v>193</v>
      </c>
      <c r="Y69" s="112">
        <v>33</v>
      </c>
      <c r="Z69" s="112">
        <v>28</v>
      </c>
    </row>
    <row r="70" spans="1:26" x14ac:dyDescent="0.25">
      <c r="S70" s="115" t="s">
        <v>43</v>
      </c>
      <c r="T70" s="115"/>
      <c r="U70" s="112"/>
      <c r="V70" s="112">
        <v>49</v>
      </c>
      <c r="W70" s="112">
        <v>50</v>
      </c>
      <c r="X70" s="112">
        <v>183</v>
      </c>
      <c r="Y70" s="112">
        <v>48</v>
      </c>
      <c r="Z70" s="112">
        <v>45</v>
      </c>
    </row>
    <row r="71" spans="1:26" x14ac:dyDescent="0.25">
      <c r="S71" s="115" t="s">
        <v>44</v>
      </c>
      <c r="T71" s="115"/>
      <c r="U71" s="112"/>
      <c r="V71" s="112">
        <v>25</v>
      </c>
      <c r="W71" s="112">
        <v>32</v>
      </c>
      <c r="X71" s="112">
        <v>227</v>
      </c>
      <c r="Y71" s="112">
        <v>38</v>
      </c>
      <c r="Z71" s="112">
        <v>46</v>
      </c>
    </row>
    <row r="72" spans="1:26" x14ac:dyDescent="0.25">
      <c r="S72" s="115" t="s">
        <v>45</v>
      </c>
      <c r="T72" s="115"/>
      <c r="U72" s="112"/>
      <c r="V72" s="112">
        <v>46</v>
      </c>
      <c r="W72" s="112">
        <v>56</v>
      </c>
      <c r="X72" s="112">
        <v>261</v>
      </c>
      <c r="Y72" s="112">
        <v>47</v>
      </c>
      <c r="Z72" s="112">
        <v>41</v>
      </c>
    </row>
    <row r="73" spans="1:26" x14ac:dyDescent="0.25">
      <c r="S73" s="115" t="s">
        <v>46</v>
      </c>
      <c r="T73" s="115"/>
      <c r="U73" s="112"/>
      <c r="V73" s="112">
        <v>40</v>
      </c>
      <c r="W73" s="112">
        <v>58</v>
      </c>
      <c r="X73" s="112">
        <v>281</v>
      </c>
      <c r="Y73" s="112">
        <v>50</v>
      </c>
      <c r="Z73" s="112">
        <v>52</v>
      </c>
    </row>
    <row r="74" spans="1:26" x14ac:dyDescent="0.25">
      <c r="S74" s="115" t="s">
        <v>47</v>
      </c>
      <c r="T74" s="115"/>
      <c r="U74" s="112"/>
      <c r="V74" s="112">
        <v>51</v>
      </c>
      <c r="W74" s="112">
        <v>45</v>
      </c>
      <c r="X74" s="112">
        <v>252</v>
      </c>
      <c r="Y74" s="112">
        <v>44</v>
      </c>
      <c r="Z74" s="112">
        <v>41</v>
      </c>
    </row>
    <row r="75" spans="1:26" x14ac:dyDescent="0.25">
      <c r="S75" s="115" t="s">
        <v>48</v>
      </c>
      <c r="T75" s="115"/>
      <c r="U75" s="112"/>
      <c r="V75" s="112">
        <v>20</v>
      </c>
      <c r="W75" s="112">
        <v>24</v>
      </c>
      <c r="X75" s="112">
        <v>71</v>
      </c>
      <c r="Y75" s="112">
        <v>34</v>
      </c>
      <c r="Z75" s="112">
        <v>35</v>
      </c>
    </row>
    <row r="76" spans="1:26" x14ac:dyDescent="0.25">
      <c r="S76" s="115" t="s">
        <v>49</v>
      </c>
      <c r="T76" s="115"/>
      <c r="U76" s="112"/>
      <c r="V76" s="112">
        <v>8</v>
      </c>
      <c r="W76" s="112">
        <v>12</v>
      </c>
      <c r="X76" s="112">
        <v>39</v>
      </c>
      <c r="Y76" s="112">
        <v>19</v>
      </c>
      <c r="Z76" s="112">
        <v>14</v>
      </c>
    </row>
    <row r="77" spans="1:26" x14ac:dyDescent="0.25">
      <c r="S77" s="115" t="s">
        <v>50</v>
      </c>
      <c r="T77" s="115"/>
      <c r="U77" s="112"/>
      <c r="V77" s="112">
        <v>5</v>
      </c>
      <c r="W77" s="112">
        <v>5</v>
      </c>
      <c r="X77" s="112">
        <v>16</v>
      </c>
      <c r="Y77" s="112">
        <v>6</v>
      </c>
      <c r="Z77" s="112">
        <v>8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18</v>
      </c>
      <c r="Y78" s="112">
        <v>0</v>
      </c>
      <c r="Z78" s="112">
        <v>2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3</v>
      </c>
      <c r="Y79" s="112">
        <v>0</v>
      </c>
      <c r="Z79" s="112">
        <v>1</v>
      </c>
    </row>
    <row r="80" spans="1:26" x14ac:dyDescent="0.25">
      <c r="S80" s="118" t="s">
        <v>53</v>
      </c>
      <c r="T80" s="118"/>
      <c r="U80" s="112"/>
      <c r="V80" s="112">
        <v>390</v>
      </c>
      <c r="W80" s="112">
        <v>432</v>
      </c>
      <c r="X80" s="112">
        <v>2359</v>
      </c>
      <c r="Y80" s="112">
        <v>416</v>
      </c>
      <c r="Z80" s="112">
        <v>408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Flinders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24</v>
      </c>
      <c r="W83" s="112">
        <v>24</v>
      </c>
      <c r="X83" s="112">
        <v>23</v>
      </c>
      <c r="Y83" s="112">
        <v>25</v>
      </c>
      <c r="Z83" s="112">
        <v>22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18</v>
      </c>
      <c r="W84" s="112">
        <v>21</v>
      </c>
      <c r="X84" s="112">
        <v>20</v>
      </c>
      <c r="Y84" s="112">
        <v>25</v>
      </c>
      <c r="Z84" s="112">
        <v>27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34</v>
      </c>
      <c r="W85" s="112">
        <v>31</v>
      </c>
      <c r="X85" s="112">
        <v>35</v>
      </c>
      <c r="Y85" s="112">
        <v>39</v>
      </c>
      <c r="Z85" s="112">
        <v>32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818</v>
      </c>
      <c r="D86" s="94">
        <f t="shared" ref="D86:D91" si="4">AD4</f>
        <v>-1.5643802647412719E-2</v>
      </c>
      <c r="E86" s="95">
        <f t="shared" ref="E86:E91" si="5">AD4</f>
        <v>-1.5643802647412719E-2</v>
      </c>
      <c r="F86" s="94">
        <f t="shared" ref="F86:F91" si="6">AF4</f>
        <v>8.0581241743725274E-2</v>
      </c>
      <c r="G86" s="95">
        <f t="shared" ref="G86:G91" si="7">AF4</f>
        <v>8.0581241743725274E-2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15</v>
      </c>
      <c r="W86" s="112">
        <v>18</v>
      </c>
      <c r="X86" s="112">
        <v>10</v>
      </c>
      <c r="Y86" s="112">
        <v>11</v>
      </c>
      <c r="Z86" s="112">
        <v>5</v>
      </c>
    </row>
    <row r="87" spans="1:30" ht="15" customHeight="1" x14ac:dyDescent="0.25">
      <c r="A87" s="96" t="s">
        <v>4</v>
      </c>
      <c r="B87" s="49"/>
      <c r="C87" s="97" t="str">
        <f t="shared" si="3"/>
        <v>410</v>
      </c>
      <c r="D87" s="94">
        <f t="shared" si="4"/>
        <v>-1.2048192771084376E-2</v>
      </c>
      <c r="E87" s="95">
        <f t="shared" si="5"/>
        <v>-1.2048192771084376E-2</v>
      </c>
      <c r="F87" s="94">
        <f t="shared" si="6"/>
        <v>0.13259668508287303</v>
      </c>
      <c r="G87" s="95">
        <f t="shared" si="7"/>
        <v>0.13259668508287303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3</v>
      </c>
      <c r="W87" s="112">
        <v>7</v>
      </c>
      <c r="X87" s="112">
        <v>6</v>
      </c>
      <c r="Y87" s="112">
        <v>8</v>
      </c>
      <c r="Z87" s="112">
        <v>6</v>
      </c>
    </row>
    <row r="88" spans="1:30" ht="15" customHeight="1" x14ac:dyDescent="0.25">
      <c r="A88" s="96" t="s">
        <v>5</v>
      </c>
      <c r="B88" s="49"/>
      <c r="C88" s="97" t="str">
        <f t="shared" si="3"/>
        <v>408</v>
      </c>
      <c r="D88" s="94">
        <f t="shared" si="4"/>
        <v>-1.4492753623188359E-2</v>
      </c>
      <c r="E88" s="95">
        <f t="shared" si="5"/>
        <v>-1.4492753623188359E-2</v>
      </c>
      <c r="F88" s="94">
        <f t="shared" si="6"/>
        <v>4.6153846153846212E-2</v>
      </c>
      <c r="G88" s="95">
        <f t="shared" si="7"/>
        <v>4.6153846153846212E-2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8</v>
      </c>
      <c r="W88" s="112">
        <v>9</v>
      </c>
      <c r="X88" s="112">
        <v>9</v>
      </c>
      <c r="Y88" s="112">
        <v>7</v>
      </c>
      <c r="Z88" s="112">
        <v>9</v>
      </c>
    </row>
    <row r="89" spans="1:30" ht="15" customHeight="1" x14ac:dyDescent="0.25">
      <c r="A89" s="49" t="s">
        <v>6</v>
      </c>
      <c r="B89" s="49"/>
      <c r="C89" s="97" t="str">
        <f t="shared" si="3"/>
        <v>545</v>
      </c>
      <c r="D89" s="94">
        <f t="shared" si="4"/>
        <v>1.8382352941177516E-3</v>
      </c>
      <c r="E89" s="95">
        <f t="shared" si="5"/>
        <v>1.8382352941177516E-3</v>
      </c>
      <c r="F89" s="94">
        <f t="shared" si="6"/>
        <v>0.11909650924024651</v>
      </c>
      <c r="G89" s="95">
        <f t="shared" si="7"/>
        <v>0.11909650924024651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12</v>
      </c>
      <c r="W89" s="112">
        <v>13</v>
      </c>
      <c r="X89" s="112">
        <v>12</v>
      </c>
      <c r="Y89" s="112">
        <v>18</v>
      </c>
      <c r="Z89" s="112">
        <v>9</v>
      </c>
    </row>
    <row r="90" spans="1:30" ht="15" customHeight="1" x14ac:dyDescent="0.25">
      <c r="A90" s="49" t="s">
        <v>98</v>
      </c>
      <c r="B90" s="49"/>
      <c r="C90" s="97" t="str">
        <f t="shared" si="3"/>
        <v>$28,735</v>
      </c>
      <c r="D90" s="94">
        <f t="shared" si="4"/>
        <v>0.23505155170902037</v>
      </c>
      <c r="E90" s="95">
        <f t="shared" si="5"/>
        <v>0.23505155170902037</v>
      </c>
      <c r="F90" s="94">
        <f t="shared" si="6"/>
        <v>0.14938640000000003</v>
      </c>
      <c r="G90" s="95">
        <f t="shared" si="7"/>
        <v>0.14938640000000003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40</v>
      </c>
      <c r="W90" s="112">
        <v>47</v>
      </c>
      <c r="X90" s="112">
        <v>47</v>
      </c>
      <c r="Y90" s="112">
        <v>56</v>
      </c>
      <c r="Z90" s="112">
        <v>44</v>
      </c>
    </row>
    <row r="91" spans="1:30" ht="15" customHeight="1" x14ac:dyDescent="0.25">
      <c r="A91" s="49" t="s">
        <v>7</v>
      </c>
      <c r="B91" s="49"/>
      <c r="C91" s="97" t="str">
        <f t="shared" si="3"/>
        <v>$28.5 mil</v>
      </c>
      <c r="D91" s="94">
        <f t="shared" si="4"/>
        <v>0.13596062367076045</v>
      </c>
      <c r="E91" s="95">
        <f t="shared" si="5"/>
        <v>0.13596062367076045</v>
      </c>
      <c r="F91" s="94">
        <f t="shared" si="6"/>
        <v>0.36172428395313405</v>
      </c>
      <c r="G91" s="95">
        <f t="shared" si="7"/>
        <v>0.36172428395313405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253</v>
      </c>
      <c r="W91" s="112">
        <v>277</v>
      </c>
      <c r="X91" s="112">
        <v>272</v>
      </c>
      <c r="Y91" s="112">
        <v>288</v>
      </c>
      <c r="Z91" s="112">
        <v>288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22</v>
      </c>
      <c r="W93" s="112">
        <v>21</v>
      </c>
      <c r="X93" s="112">
        <v>22</v>
      </c>
      <c r="Y93" s="112">
        <v>18</v>
      </c>
      <c r="Z93" s="112">
        <v>21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40</v>
      </c>
      <c r="W94" s="112">
        <v>40</v>
      </c>
      <c r="X94" s="112">
        <v>42</v>
      </c>
      <c r="Y94" s="112">
        <v>45</v>
      </c>
      <c r="Z94" s="112">
        <v>43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7</v>
      </c>
      <c r="W95" s="112">
        <v>11</v>
      </c>
      <c r="X95" s="112">
        <v>8</v>
      </c>
      <c r="Y95" s="112">
        <v>5</v>
      </c>
      <c r="Z95" s="112">
        <v>10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45</v>
      </c>
      <c r="W96" s="112">
        <v>48</v>
      </c>
      <c r="X96" s="112">
        <v>41</v>
      </c>
      <c r="Y96" s="112">
        <v>44</v>
      </c>
      <c r="Z96" s="112">
        <v>36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29</v>
      </c>
      <c r="W97" s="112">
        <v>31</v>
      </c>
      <c r="X97" s="112">
        <v>30</v>
      </c>
      <c r="Y97" s="112">
        <v>41</v>
      </c>
      <c r="Z97" s="112">
        <v>34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6</v>
      </c>
      <c r="W98" s="112">
        <v>13</v>
      </c>
      <c r="X98" s="112">
        <v>15</v>
      </c>
      <c r="Y98" s="112">
        <v>16</v>
      </c>
      <c r="Z98" s="112">
        <v>21</v>
      </c>
    </row>
    <row r="99" spans="1:32" ht="15" customHeight="1" x14ac:dyDescent="0.25">
      <c r="S99" s="115" t="s">
        <v>145</v>
      </c>
      <c r="T99" s="115"/>
      <c r="U99" s="112"/>
      <c r="V99" s="112">
        <v>0</v>
      </c>
      <c r="W99" s="112">
        <v>0</v>
      </c>
      <c r="X99" s="112">
        <v>0</v>
      </c>
      <c r="Y99" s="112">
        <v>0</v>
      </c>
      <c r="Z99" s="112">
        <v>0</v>
      </c>
    </row>
    <row r="100" spans="1:32" ht="15" customHeight="1" x14ac:dyDescent="0.25">
      <c r="S100" s="115" t="s">
        <v>58</v>
      </c>
      <c r="T100" s="115"/>
      <c r="U100" s="112"/>
      <c r="V100" s="112">
        <v>21</v>
      </c>
      <c r="W100" s="112">
        <v>18</v>
      </c>
      <c r="X100" s="112">
        <v>17</v>
      </c>
      <c r="Y100" s="112">
        <v>19</v>
      </c>
      <c r="Z100" s="112">
        <v>22</v>
      </c>
    </row>
    <row r="101" spans="1:32" x14ac:dyDescent="0.25">
      <c r="A101" s="18"/>
      <c r="S101" s="118" t="s">
        <v>53</v>
      </c>
      <c r="T101" s="118"/>
      <c r="U101" s="112"/>
      <c r="V101" s="112">
        <v>231</v>
      </c>
      <c r="W101" s="112">
        <v>245</v>
      </c>
      <c r="X101" s="112">
        <v>250</v>
      </c>
      <c r="Y101" s="112">
        <v>257</v>
      </c>
      <c r="Z101" s="112">
        <v>259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431</v>
      </c>
      <c r="W104" s="112">
        <v>467</v>
      </c>
      <c r="X104" s="112">
        <v>449</v>
      </c>
      <c r="Y104" s="112">
        <v>470</v>
      </c>
      <c r="Z104" s="112">
        <v>470</v>
      </c>
      <c r="AB104" s="109" t="str">
        <f>TEXT(Z104,"###,###")</f>
        <v>470</v>
      </c>
      <c r="AD104" s="130">
        <f>Z104/($Z$4)*100</f>
        <v>57.457212713936435</v>
      </c>
      <c r="AF104" s="109"/>
    </row>
    <row r="105" spans="1:32" x14ac:dyDescent="0.25">
      <c r="S105" s="115" t="s">
        <v>17</v>
      </c>
      <c r="T105" s="115"/>
      <c r="U105" s="112"/>
      <c r="V105" s="112">
        <v>193</v>
      </c>
      <c r="W105" s="112">
        <v>202</v>
      </c>
      <c r="X105" s="112">
        <v>181</v>
      </c>
      <c r="Y105" s="112">
        <v>174</v>
      </c>
      <c r="Z105" s="112">
        <v>188</v>
      </c>
      <c r="AB105" s="109" t="str">
        <f>TEXT(Z105,"###,###")</f>
        <v>188</v>
      </c>
      <c r="AD105" s="130">
        <f>Z105/($Z$4)*100</f>
        <v>22.982885085574573</v>
      </c>
      <c r="AF105" s="109"/>
    </row>
    <row r="106" spans="1:32" x14ac:dyDescent="0.25">
      <c r="S106" s="118" t="s">
        <v>53</v>
      </c>
      <c r="T106" s="118"/>
      <c r="U106" s="120"/>
      <c r="V106" s="120">
        <v>624</v>
      </c>
      <c r="W106" s="120">
        <v>669</v>
      </c>
      <c r="X106" s="120">
        <v>630</v>
      </c>
      <c r="Y106" s="120">
        <v>644</v>
      </c>
      <c r="Z106" s="120">
        <v>658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198</v>
      </c>
      <c r="W108" s="112">
        <v>200</v>
      </c>
      <c r="X108" s="112">
        <v>184</v>
      </c>
      <c r="Y108" s="112">
        <v>211</v>
      </c>
      <c r="Z108" s="112">
        <v>199</v>
      </c>
      <c r="AB108" s="109" t="str">
        <f>TEXT(Z108,"###,###")</f>
        <v>199</v>
      </c>
      <c r="AD108" s="130">
        <f>Z108/($Z$4)*100</f>
        <v>24.327628361858192</v>
      </c>
      <c r="AF108" s="109"/>
    </row>
    <row r="109" spans="1:32" x14ac:dyDescent="0.25">
      <c r="S109" s="115" t="s">
        <v>20</v>
      </c>
      <c r="T109" s="115"/>
      <c r="U109" s="112"/>
      <c r="V109" s="112">
        <v>109</v>
      </c>
      <c r="W109" s="112">
        <v>103</v>
      </c>
      <c r="X109" s="112">
        <v>130</v>
      </c>
      <c r="Y109" s="112">
        <v>109</v>
      </c>
      <c r="Z109" s="112">
        <v>148</v>
      </c>
      <c r="AB109" s="109" t="str">
        <f>TEXT(Z109,"###,###")</f>
        <v>148</v>
      </c>
      <c r="AD109" s="130">
        <f>Z109/($Z$4)*100</f>
        <v>18.092909535452321</v>
      </c>
      <c r="AF109" s="109"/>
    </row>
    <row r="110" spans="1:32" x14ac:dyDescent="0.25">
      <c r="S110" s="115" t="s">
        <v>21</v>
      </c>
      <c r="T110" s="115"/>
      <c r="U110" s="112"/>
      <c r="V110" s="112">
        <v>154</v>
      </c>
      <c r="W110" s="112">
        <v>182</v>
      </c>
      <c r="X110" s="112">
        <v>144</v>
      </c>
      <c r="Y110" s="112">
        <v>181</v>
      </c>
      <c r="Z110" s="112">
        <v>137</v>
      </c>
      <c r="AB110" s="109" t="str">
        <f>TEXT(Z110,"###,###")</f>
        <v>137</v>
      </c>
      <c r="AD110" s="130">
        <f>Z110/($Z$4)*100</f>
        <v>16.748166259168702</v>
      </c>
      <c r="AF110" s="109"/>
    </row>
    <row r="111" spans="1:32" x14ac:dyDescent="0.25">
      <c r="S111" s="115" t="s">
        <v>22</v>
      </c>
      <c r="T111" s="115"/>
      <c r="U111" s="112"/>
      <c r="V111" s="112">
        <v>160</v>
      </c>
      <c r="W111" s="112">
        <v>183</v>
      </c>
      <c r="X111" s="112">
        <v>162</v>
      </c>
      <c r="Y111" s="112">
        <v>153</v>
      </c>
      <c r="Z111" s="112">
        <v>177</v>
      </c>
      <c r="AB111" s="109" t="str">
        <f>TEXT(Z111,"###,###")</f>
        <v>177</v>
      </c>
      <c r="AD111" s="130">
        <f>Z111/($Z$4)*100</f>
        <v>21.638141809290953</v>
      </c>
      <c r="AF111" s="109"/>
    </row>
    <row r="112" spans="1:32" x14ac:dyDescent="0.25">
      <c r="S112" s="118" t="s">
        <v>53</v>
      </c>
      <c r="T112" s="118"/>
      <c r="U112" s="112"/>
      <c r="V112" s="112">
        <v>755</v>
      </c>
      <c r="W112" s="112">
        <v>834</v>
      </c>
      <c r="X112" s="112">
        <v>783</v>
      </c>
      <c r="Y112" s="112">
        <v>825</v>
      </c>
      <c r="Z112" s="112">
        <v>818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48.24</v>
      </c>
      <c r="W118" s="131">
        <v>48.89</v>
      </c>
      <c r="X118" s="131">
        <v>48.39</v>
      </c>
      <c r="Y118" s="131">
        <v>50.26</v>
      </c>
      <c r="Z118" s="131">
        <v>51</v>
      </c>
      <c r="AB118" s="109" t="str">
        <f>TEXT(Z118,"##.0")</f>
        <v>51.0</v>
      </c>
    </row>
    <row r="120" spans="19:32" x14ac:dyDescent="0.25">
      <c r="S120" s="101" t="s">
        <v>100</v>
      </c>
      <c r="T120" s="112"/>
      <c r="U120" s="112"/>
      <c r="V120" s="112">
        <v>306</v>
      </c>
      <c r="W120" s="112">
        <v>319</v>
      </c>
      <c r="X120" s="112">
        <v>321</v>
      </c>
      <c r="Y120" s="112">
        <v>329</v>
      </c>
      <c r="Z120" s="112">
        <v>316</v>
      </c>
      <c r="AB120" s="109" t="str">
        <f>TEXT(Z120,"###,###")</f>
        <v>316</v>
      </c>
    </row>
    <row r="121" spans="19:32" x14ac:dyDescent="0.25">
      <c r="S121" s="101" t="s">
        <v>101</v>
      </c>
      <c r="T121" s="112"/>
      <c r="U121" s="112"/>
      <c r="V121" s="112">
        <v>99</v>
      </c>
      <c r="W121" s="112">
        <v>110</v>
      </c>
      <c r="X121" s="112">
        <v>107</v>
      </c>
      <c r="Y121" s="112">
        <v>123</v>
      </c>
      <c r="Z121" s="112">
        <v>132</v>
      </c>
      <c r="AB121" s="109" t="str">
        <f>TEXT(Z121,"###,###")</f>
        <v>132</v>
      </c>
    </row>
    <row r="122" spans="19:32" x14ac:dyDescent="0.25">
      <c r="S122" s="101" t="s">
        <v>102</v>
      </c>
      <c r="T122" s="112"/>
      <c r="U122" s="112"/>
      <c r="V122" s="112">
        <v>79</v>
      </c>
      <c r="W122" s="112">
        <v>100</v>
      </c>
      <c r="X122" s="112">
        <v>90</v>
      </c>
      <c r="Y122" s="112">
        <v>91</v>
      </c>
      <c r="Z122" s="112">
        <v>93</v>
      </c>
      <c r="AB122" s="109" t="str">
        <f>TEXT(Z122,"###,###")</f>
        <v>93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385</v>
      </c>
      <c r="W124" s="112">
        <v>419</v>
      </c>
      <c r="X124" s="112">
        <v>411</v>
      </c>
      <c r="Y124" s="112">
        <v>420</v>
      </c>
      <c r="Z124" s="112">
        <v>409</v>
      </c>
      <c r="AB124" s="109" t="str">
        <f>TEXT(Z124,"###,###")</f>
        <v>409</v>
      </c>
      <c r="AD124" s="127">
        <f>Z124/$Z$7*100</f>
        <v>75.045871559633028</v>
      </c>
    </row>
    <row r="125" spans="19:32" x14ac:dyDescent="0.25">
      <c r="S125" s="101" t="s">
        <v>104</v>
      </c>
      <c r="T125" s="112"/>
      <c r="U125" s="112"/>
      <c r="V125" s="112">
        <v>178</v>
      </c>
      <c r="W125" s="112">
        <v>210</v>
      </c>
      <c r="X125" s="112">
        <v>197</v>
      </c>
      <c r="Y125" s="112">
        <v>214</v>
      </c>
      <c r="Z125" s="112">
        <v>225</v>
      </c>
      <c r="AB125" s="109" t="str">
        <f>TEXT(Z125,"###,###")</f>
        <v>225</v>
      </c>
      <c r="AD125" s="127">
        <f>Z125/$Z$7*100</f>
        <v>41.284403669724774</v>
      </c>
    </row>
    <row r="127" spans="19:32" x14ac:dyDescent="0.25">
      <c r="S127" s="101" t="s">
        <v>105</v>
      </c>
      <c r="T127" s="112"/>
      <c r="U127" s="112"/>
      <c r="V127" s="112">
        <v>255</v>
      </c>
      <c r="W127" s="112">
        <v>275</v>
      </c>
      <c r="X127" s="112">
        <v>269</v>
      </c>
      <c r="Y127" s="112">
        <v>290</v>
      </c>
      <c r="Z127" s="112">
        <v>284</v>
      </c>
      <c r="AB127" s="109" t="str">
        <f>TEXT(Z127,"###,###")</f>
        <v>284</v>
      </c>
      <c r="AD127" s="127">
        <f>Z127/$Z$7*100</f>
        <v>52.11009174311927</v>
      </c>
    </row>
    <row r="128" spans="19:32" x14ac:dyDescent="0.25">
      <c r="S128" s="101" t="s">
        <v>106</v>
      </c>
      <c r="T128" s="112"/>
      <c r="U128" s="112"/>
      <c r="V128" s="112">
        <v>231</v>
      </c>
      <c r="W128" s="112">
        <v>245</v>
      </c>
      <c r="X128" s="112">
        <v>248</v>
      </c>
      <c r="Y128" s="112">
        <v>255</v>
      </c>
      <c r="Z128" s="112">
        <v>258</v>
      </c>
      <c r="AB128" s="109" t="str">
        <f>TEXT(Z128,"###,###")</f>
        <v>258</v>
      </c>
      <c r="AD128" s="127">
        <f>Z128/$Z$7*100</f>
        <v>47.339449541284409</v>
      </c>
    </row>
    <row r="130" spans="19:20" x14ac:dyDescent="0.25">
      <c r="S130" s="101" t="s">
        <v>182</v>
      </c>
      <c r="T130" s="127">
        <v>57.981651376146793</v>
      </c>
    </row>
    <row r="131" spans="19:20" x14ac:dyDescent="0.25">
      <c r="S131" s="101" t="s">
        <v>183</v>
      </c>
      <c r="T131" s="127">
        <v>24.220183486238533</v>
      </c>
    </row>
    <row r="132" spans="19:20" x14ac:dyDescent="0.25">
      <c r="S132" s="101" t="s">
        <v>184</v>
      </c>
      <c r="T132" s="127">
        <v>17.064220183486238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92B121-6AC6-4B35-8D0F-A0ED27C223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1EFFBB2-910C-47D6-88DD-3FB58DD20B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6BC1122-8916-4EBA-922E-173299F689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DAA651F-51F1-4E7A-A1AE-E0BC538C17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9B7-E9C7-494D-8FA6-91570D315456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120</v>
      </c>
      <c r="T1" s="99"/>
      <c r="U1" s="99"/>
      <c r="V1" s="99"/>
      <c r="W1" s="99"/>
      <c r="X1" s="99"/>
      <c r="Y1" s="100" t="s">
        <v>160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120</v>
      </c>
      <c r="Y3" s="105" t="s">
        <v>160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12.12 George Town,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3965</v>
      </c>
      <c r="W4" s="108">
        <v>4332</v>
      </c>
      <c r="X4" s="108">
        <v>4369</v>
      </c>
      <c r="Y4" s="108">
        <v>4148</v>
      </c>
      <c r="Z4" s="108">
        <v>4683</v>
      </c>
      <c r="AB4" s="109" t="str">
        <f>TEXT(Z4,"###,###")</f>
        <v>4,683</v>
      </c>
      <c r="AD4" s="110">
        <f>Z4/Y4-1</f>
        <v>0.12897782063645136</v>
      </c>
      <c r="AF4" s="110">
        <f>Z4/V4-1</f>
        <v>0.18108448928121068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2161</v>
      </c>
      <c r="W5" s="108">
        <v>2401</v>
      </c>
      <c r="X5" s="108">
        <v>2405</v>
      </c>
      <c r="Y5" s="108">
        <v>2236</v>
      </c>
      <c r="Z5" s="108">
        <v>2585</v>
      </c>
      <c r="AB5" s="109" t="str">
        <f>TEXT(Z5,"###,###")</f>
        <v>2,585</v>
      </c>
      <c r="AD5" s="110">
        <f t="shared" ref="AD5:AD9" si="0">Z5/Y5-1</f>
        <v>0.15608228980322014</v>
      </c>
      <c r="AF5" s="110">
        <f t="shared" ref="AF5:AF9" si="1">Z5/V5-1</f>
        <v>0.19620546043498388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1808</v>
      </c>
      <c r="W6" s="108">
        <v>1934</v>
      </c>
      <c r="X6" s="108">
        <v>1967</v>
      </c>
      <c r="Y6" s="108">
        <v>1912</v>
      </c>
      <c r="Z6" s="108">
        <v>2096</v>
      </c>
      <c r="AB6" s="109" t="str">
        <f>TEXT(Z6,"###,###")</f>
        <v>2,096</v>
      </c>
      <c r="AD6" s="110">
        <f t="shared" si="0"/>
        <v>9.6234309623431047E-2</v>
      </c>
      <c r="AF6" s="110">
        <f t="shared" si="1"/>
        <v>0.15929203539823011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2879</v>
      </c>
      <c r="W7" s="108">
        <v>3183</v>
      </c>
      <c r="X7" s="108">
        <v>3213</v>
      </c>
      <c r="Y7" s="108">
        <v>3119</v>
      </c>
      <c r="Z7" s="108">
        <v>3431</v>
      </c>
      <c r="AB7" s="109" t="str">
        <f>TEXT(Z7,"###,###")</f>
        <v>3,431</v>
      </c>
      <c r="AD7" s="110">
        <f t="shared" si="0"/>
        <v>0.10003206155819178</v>
      </c>
      <c r="AF7" s="110">
        <f t="shared" si="1"/>
        <v>0.19173324070857944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4,683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3,431</v>
      </c>
      <c r="P8" s="65"/>
      <c r="S8" s="107" t="s">
        <v>84</v>
      </c>
      <c r="T8" s="108"/>
      <c r="U8" s="108"/>
      <c r="V8" s="108">
        <v>36553</v>
      </c>
      <c r="W8" s="108">
        <v>35454</v>
      </c>
      <c r="X8" s="108">
        <v>36713.050000000003</v>
      </c>
      <c r="Y8" s="108">
        <v>39963.17</v>
      </c>
      <c r="Z8" s="108">
        <v>38575.019999999997</v>
      </c>
      <c r="AB8" s="109" t="str">
        <f>TEXT(Z8,"$###,###")</f>
        <v>$38,575</v>
      </c>
      <c r="AD8" s="110">
        <f t="shared" si="0"/>
        <v>-3.4735732926091778E-2</v>
      </c>
      <c r="AF8" s="110">
        <f t="shared" si="1"/>
        <v>5.5317484201023115E-2</v>
      </c>
    </row>
    <row r="9" spans="1:32" x14ac:dyDescent="0.25">
      <c r="A9" s="30" t="s">
        <v>14</v>
      </c>
      <c r="B9" s="69"/>
      <c r="C9" s="70"/>
      <c r="D9" s="71">
        <f>AD104</f>
        <v>75.827461029254749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56.047799475371605</v>
      </c>
      <c r="P9" s="72" t="s">
        <v>85</v>
      </c>
      <c r="S9" s="107" t="s">
        <v>7</v>
      </c>
      <c r="T9" s="108"/>
      <c r="U9" s="108"/>
      <c r="V9" s="108">
        <v>136497625</v>
      </c>
      <c r="W9" s="108">
        <v>148399177</v>
      </c>
      <c r="X9" s="108">
        <v>153693772</v>
      </c>
      <c r="Y9" s="108">
        <v>160082160</v>
      </c>
      <c r="Z9" s="108">
        <v>174900437</v>
      </c>
      <c r="AB9" s="109" t="str">
        <f>TEXT(Z9/1000000,"$#,###.0")&amp;" mil"</f>
        <v>$174.9 mil</v>
      </c>
      <c r="AD9" s="110">
        <f t="shared" si="0"/>
        <v>9.2566698250448498E-2</v>
      </c>
      <c r="AF9" s="110">
        <f t="shared" si="1"/>
        <v>0.28134417723385297</v>
      </c>
    </row>
    <row r="10" spans="1:32" x14ac:dyDescent="0.25">
      <c r="A10" s="30" t="s">
        <v>17</v>
      </c>
      <c r="B10" s="69"/>
      <c r="C10" s="70"/>
      <c r="D10" s="71">
        <f>AD105</f>
        <v>14.435191116805465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43.952200524628388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88.166715243369282</v>
      </c>
      <c r="P11" s="72" t="s">
        <v>85</v>
      </c>
      <c r="S11" s="107" t="s">
        <v>29</v>
      </c>
      <c r="T11" s="112"/>
      <c r="U11" s="112"/>
      <c r="V11" s="112">
        <v>3593</v>
      </c>
      <c r="W11" s="112">
        <v>3971</v>
      </c>
      <c r="X11" s="112">
        <v>3994</v>
      </c>
      <c r="Y11" s="112">
        <v>3756</v>
      </c>
      <c r="Z11" s="112">
        <v>4277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6.4121247449723109</v>
      </c>
      <c r="P12" s="72" t="s">
        <v>85</v>
      </c>
      <c r="S12" s="107" t="s">
        <v>30</v>
      </c>
      <c r="T12" s="112"/>
      <c r="U12" s="112"/>
      <c r="V12" s="112">
        <v>375</v>
      </c>
      <c r="W12" s="112">
        <v>361</v>
      </c>
      <c r="X12" s="112">
        <v>379</v>
      </c>
      <c r="Y12" s="112">
        <v>392</v>
      </c>
      <c r="Z12" s="112">
        <v>406</v>
      </c>
    </row>
    <row r="13" spans="1:32" ht="15" customHeight="1" x14ac:dyDescent="0.25">
      <c r="A13" s="30" t="s">
        <v>19</v>
      </c>
      <c r="B13" s="70"/>
      <c r="C13" s="70"/>
      <c r="D13" s="71">
        <f>AD108</f>
        <v>11.936792654281444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5.3045759253861844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15.929959427717275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22.229340166559897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18.70084474220798</v>
      </c>
      <c r="P15" s="72" t="s">
        <v>85</v>
      </c>
      <c r="S15" s="115" t="s">
        <v>61</v>
      </c>
      <c r="T15" s="115"/>
      <c r="U15" s="116"/>
      <c r="V15" s="116">
        <v>293</v>
      </c>
      <c r="W15" s="116">
        <v>468</v>
      </c>
      <c r="X15" s="116">
        <v>512</v>
      </c>
      <c r="Y15" s="112">
        <v>396</v>
      </c>
      <c r="Z15" s="112">
        <v>674</v>
      </c>
      <c r="AB15" s="117">
        <f t="shared" ref="AB15:AB34" si="2">IF(Z15="np",0,Z15/$Z$34)</f>
        <v>0.14392483450779414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43.476404014520611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81.299155257792023</v>
      </c>
      <c r="P16" s="37" t="s">
        <v>85</v>
      </c>
      <c r="S16" s="115" t="s">
        <v>62</v>
      </c>
      <c r="T16" s="115"/>
      <c r="U16" s="116"/>
      <c r="V16" s="116">
        <v>138</v>
      </c>
      <c r="W16" s="116">
        <v>133</v>
      </c>
      <c r="X16" s="116">
        <v>136</v>
      </c>
      <c r="Y16" s="112">
        <v>138</v>
      </c>
      <c r="Z16" s="112">
        <v>131</v>
      </c>
      <c r="AB16" s="117">
        <f t="shared" si="2"/>
        <v>2.7973521247063846E-2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468</v>
      </c>
      <c r="W17" s="116">
        <v>587</v>
      </c>
      <c r="X17" s="116">
        <v>554</v>
      </c>
      <c r="Y17" s="112">
        <v>530</v>
      </c>
      <c r="Z17" s="112">
        <v>534</v>
      </c>
      <c r="AB17" s="117">
        <f t="shared" si="2"/>
        <v>0.11402946828955797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44</v>
      </c>
      <c r="W18" s="116">
        <v>45</v>
      </c>
      <c r="X18" s="116">
        <v>42</v>
      </c>
      <c r="Y18" s="112">
        <v>46</v>
      </c>
      <c r="Z18" s="112">
        <v>44</v>
      </c>
      <c r="AB18" s="117">
        <f t="shared" si="2"/>
        <v>9.3956865257313685E-3</v>
      </c>
    </row>
    <row r="19" spans="1:28" x14ac:dyDescent="0.25">
      <c r="A19" s="61" t="str">
        <f>$S$1&amp;" ("&amp;$V$2&amp;" to "&amp;$Z$2&amp;")"</f>
        <v>George Town (2016-17 to 2020-21)</v>
      </c>
      <c r="B19" s="61"/>
      <c r="C19" s="61"/>
      <c r="D19" s="61"/>
      <c r="E19" s="61"/>
      <c r="F19" s="61"/>
      <c r="G19" s="61" t="str">
        <f>$S$1&amp;" ("&amp;$V$2&amp;" to "&amp;$Z$2&amp;")"</f>
        <v>George Town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235</v>
      </c>
      <c r="W19" s="116">
        <v>248</v>
      </c>
      <c r="X19" s="116">
        <v>253</v>
      </c>
      <c r="Y19" s="112">
        <v>274</v>
      </c>
      <c r="Z19" s="112">
        <v>286</v>
      </c>
      <c r="AB19" s="117">
        <f t="shared" si="2"/>
        <v>6.1071962417253899E-2</v>
      </c>
    </row>
    <row r="20" spans="1:28" x14ac:dyDescent="0.25">
      <c r="S20" s="115" t="s">
        <v>66</v>
      </c>
      <c r="T20" s="115"/>
      <c r="U20" s="116"/>
      <c r="V20" s="116">
        <v>91</v>
      </c>
      <c r="W20" s="116">
        <v>94</v>
      </c>
      <c r="X20" s="116">
        <v>85</v>
      </c>
      <c r="Y20" s="112">
        <v>71</v>
      </c>
      <c r="Z20" s="112">
        <v>79</v>
      </c>
      <c r="AB20" s="117">
        <f t="shared" si="2"/>
        <v>1.6869528080290411E-2</v>
      </c>
    </row>
    <row r="21" spans="1:28" x14ac:dyDescent="0.25">
      <c r="S21" s="115" t="s">
        <v>67</v>
      </c>
      <c r="T21" s="115"/>
      <c r="U21" s="116"/>
      <c r="V21" s="116">
        <v>304</v>
      </c>
      <c r="W21" s="116">
        <v>319</v>
      </c>
      <c r="X21" s="116">
        <v>288</v>
      </c>
      <c r="Y21" s="112">
        <v>291</v>
      </c>
      <c r="Z21" s="112">
        <v>328</v>
      </c>
      <c r="AB21" s="117">
        <f t="shared" si="2"/>
        <v>7.0040572282724756E-2</v>
      </c>
    </row>
    <row r="22" spans="1:28" x14ac:dyDescent="0.25">
      <c r="S22" s="115" t="s">
        <v>68</v>
      </c>
      <c r="T22" s="115"/>
      <c r="U22" s="116"/>
      <c r="V22" s="116">
        <v>218</v>
      </c>
      <c r="W22" s="116">
        <v>261</v>
      </c>
      <c r="X22" s="116">
        <v>337</v>
      </c>
      <c r="Y22" s="112">
        <v>297</v>
      </c>
      <c r="Z22" s="112">
        <v>340</v>
      </c>
      <c r="AB22" s="117">
        <f t="shared" si="2"/>
        <v>7.2603032244287852E-2</v>
      </c>
    </row>
    <row r="23" spans="1:28" x14ac:dyDescent="0.25">
      <c r="S23" s="115" t="s">
        <v>69</v>
      </c>
      <c r="T23" s="115"/>
      <c r="U23" s="116"/>
      <c r="V23" s="116">
        <v>236</v>
      </c>
      <c r="W23" s="116">
        <v>245</v>
      </c>
      <c r="X23" s="116">
        <v>229</v>
      </c>
      <c r="Y23" s="112">
        <v>194</v>
      </c>
      <c r="Z23" s="112">
        <v>199</v>
      </c>
      <c r="AB23" s="117">
        <f t="shared" si="2"/>
        <v>4.2494127695921417E-2</v>
      </c>
    </row>
    <row r="24" spans="1:28" x14ac:dyDescent="0.25">
      <c r="S24" s="115" t="s">
        <v>70</v>
      </c>
      <c r="T24" s="115"/>
      <c r="U24" s="116"/>
      <c r="V24" s="116">
        <v>12</v>
      </c>
      <c r="W24" s="116">
        <v>10</v>
      </c>
      <c r="X24" s="116">
        <v>9</v>
      </c>
      <c r="Y24" s="112">
        <v>13</v>
      </c>
      <c r="Z24" s="112">
        <v>8</v>
      </c>
      <c r="AB24" s="117">
        <f t="shared" si="2"/>
        <v>1.708306641042067E-3</v>
      </c>
    </row>
    <row r="25" spans="1:28" x14ac:dyDescent="0.25">
      <c r="S25" s="115" t="s">
        <v>71</v>
      </c>
      <c r="T25" s="115"/>
      <c r="U25" s="116"/>
      <c r="V25" s="116">
        <v>112</v>
      </c>
      <c r="W25" s="116">
        <v>92</v>
      </c>
      <c r="X25" s="116">
        <v>108</v>
      </c>
      <c r="Y25" s="112">
        <v>114</v>
      </c>
      <c r="Z25" s="112">
        <v>124</v>
      </c>
      <c r="AB25" s="117">
        <f t="shared" si="2"/>
        <v>2.6478752936152039E-2</v>
      </c>
    </row>
    <row r="26" spans="1:28" x14ac:dyDescent="0.25">
      <c r="S26" s="115" t="s">
        <v>72</v>
      </c>
      <c r="T26" s="115"/>
      <c r="U26" s="116"/>
      <c r="V26" s="116">
        <v>54</v>
      </c>
      <c r="W26" s="116">
        <v>47</v>
      </c>
      <c r="X26" s="116">
        <v>49</v>
      </c>
      <c r="Y26" s="112">
        <v>51</v>
      </c>
      <c r="Z26" s="112">
        <v>41</v>
      </c>
      <c r="AB26" s="117">
        <f t="shared" si="2"/>
        <v>8.7550715353405945E-3</v>
      </c>
    </row>
    <row r="27" spans="1:28" x14ac:dyDescent="0.25">
      <c r="S27" s="115" t="s">
        <v>73</v>
      </c>
      <c r="T27" s="115"/>
      <c r="U27" s="116"/>
      <c r="V27" s="116">
        <v>207</v>
      </c>
      <c r="W27" s="116">
        <v>187</v>
      </c>
      <c r="X27" s="116">
        <v>174</v>
      </c>
      <c r="Y27" s="112">
        <v>114</v>
      </c>
      <c r="Z27" s="112">
        <v>175</v>
      </c>
      <c r="AB27" s="117">
        <f t="shared" si="2"/>
        <v>3.7369207772795218E-2</v>
      </c>
    </row>
    <row r="28" spans="1:28" x14ac:dyDescent="0.25">
      <c r="S28" s="115" t="s">
        <v>74</v>
      </c>
      <c r="T28" s="115"/>
      <c r="U28" s="116"/>
      <c r="V28" s="116">
        <v>277</v>
      </c>
      <c r="W28" s="116">
        <v>304</v>
      </c>
      <c r="X28" s="116">
        <v>284</v>
      </c>
      <c r="Y28" s="112">
        <v>281</v>
      </c>
      <c r="Z28" s="112">
        <v>347</v>
      </c>
      <c r="AB28" s="117">
        <f t="shared" si="2"/>
        <v>7.4097800555199655E-2</v>
      </c>
    </row>
    <row r="29" spans="1:28" x14ac:dyDescent="0.25">
      <c r="S29" s="115" t="s">
        <v>75</v>
      </c>
      <c r="T29" s="115"/>
      <c r="U29" s="116"/>
      <c r="V29" s="116">
        <v>176</v>
      </c>
      <c r="W29" s="116">
        <v>186</v>
      </c>
      <c r="X29" s="116">
        <v>201</v>
      </c>
      <c r="Y29" s="112">
        <v>174</v>
      </c>
      <c r="Z29" s="112">
        <v>206</v>
      </c>
      <c r="AB29" s="117">
        <f t="shared" si="2"/>
        <v>4.3988896006833228E-2</v>
      </c>
    </row>
    <row r="30" spans="1:28" x14ac:dyDescent="0.25">
      <c r="S30" s="115" t="s">
        <v>76</v>
      </c>
      <c r="T30" s="115"/>
      <c r="U30" s="116"/>
      <c r="V30" s="116">
        <v>262</v>
      </c>
      <c r="W30" s="116">
        <v>277</v>
      </c>
      <c r="X30" s="116">
        <v>276</v>
      </c>
      <c r="Y30" s="112">
        <v>307</v>
      </c>
      <c r="Z30" s="112">
        <v>296</v>
      </c>
      <c r="AB30" s="117">
        <f t="shared" si="2"/>
        <v>6.3207345718556476E-2</v>
      </c>
    </row>
    <row r="31" spans="1:28" x14ac:dyDescent="0.25">
      <c r="S31" s="115" t="s">
        <v>77</v>
      </c>
      <c r="T31" s="115"/>
      <c r="U31" s="116"/>
      <c r="V31" s="116">
        <v>395</v>
      </c>
      <c r="W31" s="116">
        <v>425</v>
      </c>
      <c r="X31" s="116">
        <v>462</v>
      </c>
      <c r="Y31" s="112">
        <v>474</v>
      </c>
      <c r="Z31" s="112">
        <v>486</v>
      </c>
      <c r="AB31" s="117">
        <f t="shared" si="2"/>
        <v>0.10377962844330557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60</v>
      </c>
      <c r="W32" s="116">
        <v>81</v>
      </c>
      <c r="X32" s="116">
        <v>68</v>
      </c>
      <c r="Y32" s="112">
        <v>60</v>
      </c>
      <c r="Z32" s="112">
        <v>53</v>
      </c>
      <c r="AB32" s="117">
        <f t="shared" si="2"/>
        <v>1.1317531496903694E-2</v>
      </c>
    </row>
    <row r="33" spans="19:32" x14ac:dyDescent="0.25">
      <c r="S33" s="115" t="s">
        <v>79</v>
      </c>
      <c r="T33" s="115"/>
      <c r="U33" s="116"/>
      <c r="V33" s="116">
        <v>96</v>
      </c>
      <c r="W33" s="116">
        <v>96</v>
      </c>
      <c r="X33" s="116">
        <v>105</v>
      </c>
      <c r="Y33" s="112">
        <v>121</v>
      </c>
      <c r="Z33" s="112">
        <v>144</v>
      </c>
      <c r="AB33" s="117">
        <f t="shared" si="2"/>
        <v>3.0749519538757208E-2</v>
      </c>
    </row>
    <row r="34" spans="19:32" x14ac:dyDescent="0.25">
      <c r="S34" s="118" t="s">
        <v>53</v>
      </c>
      <c r="T34" s="118"/>
      <c r="U34" s="119"/>
      <c r="V34" s="119">
        <v>3971</v>
      </c>
      <c r="W34" s="119">
        <v>4336</v>
      </c>
      <c r="X34" s="119">
        <v>4373</v>
      </c>
      <c r="Y34" s="120">
        <v>4151</v>
      </c>
      <c r="Z34" s="120">
        <v>4683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2370</v>
      </c>
      <c r="W37" s="112">
        <v>2625</v>
      </c>
      <c r="X37" s="112">
        <v>2695</v>
      </c>
      <c r="Y37" s="112">
        <v>2617</v>
      </c>
      <c r="Z37" s="112">
        <v>2791</v>
      </c>
      <c r="AB37" s="132">
        <f>Z37/Z40*100</f>
        <v>81.299155257792023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511</v>
      </c>
      <c r="W38" s="112">
        <v>559</v>
      </c>
      <c r="X38" s="112">
        <v>517</v>
      </c>
      <c r="Y38" s="112">
        <v>503</v>
      </c>
      <c r="Z38" s="112">
        <v>642</v>
      </c>
      <c r="AB38" s="132">
        <f>Z38/Z40*100</f>
        <v>18.70084474220798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2881</v>
      </c>
      <c r="W40" s="112">
        <v>3184</v>
      </c>
      <c r="X40" s="112">
        <v>3212</v>
      </c>
      <c r="Y40" s="112">
        <v>3120</v>
      </c>
      <c r="Z40" s="112">
        <v>3433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0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29</v>
      </c>
      <c r="W45" s="112">
        <v>17</v>
      </c>
      <c r="X45" s="112">
        <v>33</v>
      </c>
      <c r="Y45" s="112">
        <v>41</v>
      </c>
      <c r="Z45" s="112">
        <v>43</v>
      </c>
    </row>
    <row r="46" spans="19:32" x14ac:dyDescent="0.25">
      <c r="S46" s="115" t="s">
        <v>38</v>
      </c>
      <c r="T46" s="115"/>
      <c r="U46" s="112"/>
      <c r="V46" s="112">
        <v>114</v>
      </c>
      <c r="W46" s="112">
        <v>103</v>
      </c>
      <c r="X46" s="112">
        <v>90</v>
      </c>
      <c r="Y46" s="112">
        <v>80</v>
      </c>
      <c r="Z46" s="112">
        <v>100</v>
      </c>
    </row>
    <row r="47" spans="19:32" x14ac:dyDescent="0.25">
      <c r="S47" s="115" t="s">
        <v>39</v>
      </c>
      <c r="T47" s="115"/>
      <c r="U47" s="112"/>
      <c r="V47" s="112">
        <v>175</v>
      </c>
      <c r="W47" s="112">
        <v>236</v>
      </c>
      <c r="X47" s="112">
        <v>198</v>
      </c>
      <c r="Y47" s="112">
        <v>161</v>
      </c>
      <c r="Z47" s="112">
        <v>241</v>
      </c>
    </row>
    <row r="48" spans="19:32" x14ac:dyDescent="0.25">
      <c r="S48" s="115" t="s">
        <v>40</v>
      </c>
      <c r="T48" s="115"/>
      <c r="U48" s="112"/>
      <c r="V48" s="112">
        <v>237</v>
      </c>
      <c r="W48" s="112">
        <v>262</v>
      </c>
      <c r="X48" s="112">
        <v>305</v>
      </c>
      <c r="Y48" s="112">
        <v>289</v>
      </c>
      <c r="Z48" s="112">
        <v>335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178</v>
      </c>
      <c r="W49" s="112">
        <v>236</v>
      </c>
      <c r="X49" s="112">
        <v>239</v>
      </c>
      <c r="Y49" s="112">
        <v>217</v>
      </c>
      <c r="Z49" s="112">
        <v>287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George Town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186</v>
      </c>
      <c r="W50" s="112">
        <v>195</v>
      </c>
      <c r="X50" s="112">
        <v>216</v>
      </c>
      <c r="Y50" s="112">
        <v>167</v>
      </c>
      <c r="Z50" s="112">
        <v>213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171</v>
      </c>
      <c r="W51" s="112">
        <v>199</v>
      </c>
      <c r="X51" s="112">
        <v>205</v>
      </c>
      <c r="Y51" s="112">
        <v>218</v>
      </c>
      <c r="Z51" s="112">
        <v>223</v>
      </c>
    </row>
    <row r="52" spans="1:26" ht="15" customHeight="1" x14ac:dyDescent="0.25">
      <c r="S52" s="115" t="s">
        <v>44</v>
      </c>
      <c r="T52" s="115"/>
      <c r="U52" s="112"/>
      <c r="V52" s="112">
        <v>208</v>
      </c>
      <c r="W52" s="112">
        <v>207</v>
      </c>
      <c r="X52" s="112">
        <v>187</v>
      </c>
      <c r="Y52" s="112">
        <v>184</v>
      </c>
      <c r="Z52" s="112">
        <v>187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246</v>
      </c>
      <c r="W53" s="112">
        <v>268</v>
      </c>
      <c r="X53" s="112">
        <v>261</v>
      </c>
      <c r="Y53" s="112">
        <v>236</v>
      </c>
      <c r="Z53" s="112">
        <v>257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261</v>
      </c>
      <c r="W54" s="112">
        <v>247</v>
      </c>
      <c r="X54" s="112">
        <v>264</v>
      </c>
      <c r="Y54" s="112">
        <v>276</v>
      </c>
      <c r="Z54" s="112">
        <v>263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217</v>
      </c>
      <c r="W55" s="112">
        <v>253</v>
      </c>
      <c r="X55" s="112">
        <v>224</v>
      </c>
      <c r="Y55" s="112">
        <v>202</v>
      </c>
      <c r="Z55" s="112">
        <v>231</v>
      </c>
    </row>
    <row r="56" spans="1:26" ht="15" customHeight="1" x14ac:dyDescent="0.25">
      <c r="S56" s="115" t="s">
        <v>48</v>
      </c>
      <c r="T56" s="115"/>
      <c r="U56" s="112"/>
      <c r="V56" s="112">
        <v>94</v>
      </c>
      <c r="W56" s="112">
        <v>116</v>
      </c>
      <c r="X56" s="112">
        <v>123</v>
      </c>
      <c r="Y56" s="112">
        <v>120</v>
      </c>
      <c r="Z56" s="112">
        <v>132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26</v>
      </c>
      <c r="W57" s="112">
        <v>36</v>
      </c>
      <c r="X57" s="112">
        <v>31</v>
      </c>
      <c r="Y57" s="112">
        <v>30</v>
      </c>
      <c r="Z57" s="112">
        <v>40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10</v>
      </c>
      <c r="W58" s="112">
        <v>14</v>
      </c>
      <c r="X58" s="112">
        <v>7</v>
      </c>
      <c r="Y58" s="112">
        <v>18</v>
      </c>
      <c r="Z58" s="112">
        <v>18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10</v>
      </c>
      <c r="W59" s="112">
        <v>15</v>
      </c>
      <c r="X59" s="112">
        <v>7</v>
      </c>
      <c r="Y59" s="112">
        <v>12</v>
      </c>
      <c r="Z59" s="112">
        <v>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5</v>
      </c>
      <c r="W60" s="112">
        <v>0</v>
      </c>
      <c r="X60" s="112">
        <v>5</v>
      </c>
      <c r="Y60" s="112">
        <v>8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2165</v>
      </c>
      <c r="W61" s="112">
        <v>2401</v>
      </c>
      <c r="X61" s="112">
        <v>2402</v>
      </c>
      <c r="Y61" s="112">
        <v>2234</v>
      </c>
      <c r="Z61" s="112">
        <v>2585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0</v>
      </c>
      <c r="Y63" s="112">
        <v>5</v>
      </c>
      <c r="Z63" s="112">
        <v>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39</v>
      </c>
      <c r="W64" s="112">
        <v>51</v>
      </c>
      <c r="X64" s="112">
        <v>5</v>
      </c>
      <c r="Y64" s="112">
        <v>43</v>
      </c>
      <c r="Z64" s="112">
        <v>47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George Town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99</v>
      </c>
      <c r="W65" s="112">
        <v>147</v>
      </c>
      <c r="X65" s="112">
        <v>7</v>
      </c>
      <c r="Y65" s="112">
        <v>115</v>
      </c>
      <c r="Z65" s="112">
        <v>115</v>
      </c>
    </row>
    <row r="66" spans="1:26" x14ac:dyDescent="0.25">
      <c r="S66" s="115" t="s">
        <v>39</v>
      </c>
      <c r="T66" s="115"/>
      <c r="U66" s="112"/>
      <c r="V66" s="112">
        <v>143</v>
      </c>
      <c r="W66" s="112">
        <v>173</v>
      </c>
      <c r="X66" s="112">
        <v>22</v>
      </c>
      <c r="Y66" s="112">
        <v>135</v>
      </c>
      <c r="Z66" s="112">
        <v>166</v>
      </c>
    </row>
    <row r="67" spans="1:26" x14ac:dyDescent="0.25">
      <c r="S67" s="115" t="s">
        <v>40</v>
      </c>
      <c r="T67" s="115"/>
      <c r="U67" s="112"/>
      <c r="V67" s="112">
        <v>195</v>
      </c>
      <c r="W67" s="112">
        <v>179</v>
      </c>
      <c r="X67" s="112">
        <v>25</v>
      </c>
      <c r="Y67" s="112">
        <v>195</v>
      </c>
      <c r="Z67" s="112">
        <v>220</v>
      </c>
    </row>
    <row r="68" spans="1:26" x14ac:dyDescent="0.25">
      <c r="S68" s="115" t="s">
        <v>41</v>
      </c>
      <c r="T68" s="115"/>
      <c r="U68" s="112"/>
      <c r="V68" s="112">
        <v>141</v>
      </c>
      <c r="W68" s="112">
        <v>174</v>
      </c>
      <c r="X68" s="112">
        <v>35</v>
      </c>
      <c r="Y68" s="112">
        <v>174</v>
      </c>
      <c r="Z68" s="112">
        <v>224</v>
      </c>
    </row>
    <row r="69" spans="1:26" x14ac:dyDescent="0.25">
      <c r="S69" s="115" t="s">
        <v>42</v>
      </c>
      <c r="T69" s="115"/>
      <c r="U69" s="112"/>
      <c r="V69" s="112">
        <v>152</v>
      </c>
      <c r="W69" s="112">
        <v>160</v>
      </c>
      <c r="X69" s="112">
        <v>34</v>
      </c>
      <c r="Y69" s="112">
        <v>170</v>
      </c>
      <c r="Z69" s="112">
        <v>194</v>
      </c>
    </row>
    <row r="70" spans="1:26" x14ac:dyDescent="0.25">
      <c r="S70" s="115" t="s">
        <v>43</v>
      </c>
      <c r="T70" s="115"/>
      <c r="U70" s="112"/>
      <c r="V70" s="112">
        <v>169</v>
      </c>
      <c r="W70" s="112">
        <v>183</v>
      </c>
      <c r="X70" s="112">
        <v>55</v>
      </c>
      <c r="Y70" s="112">
        <v>169</v>
      </c>
      <c r="Z70" s="112">
        <v>198</v>
      </c>
    </row>
    <row r="71" spans="1:26" x14ac:dyDescent="0.25">
      <c r="S71" s="115" t="s">
        <v>44</v>
      </c>
      <c r="T71" s="115"/>
      <c r="U71" s="112"/>
      <c r="V71" s="112">
        <v>201</v>
      </c>
      <c r="W71" s="112">
        <v>219</v>
      </c>
      <c r="X71" s="112">
        <v>29</v>
      </c>
      <c r="Y71" s="112">
        <v>215</v>
      </c>
      <c r="Z71" s="112">
        <v>197</v>
      </c>
    </row>
    <row r="72" spans="1:26" x14ac:dyDescent="0.25">
      <c r="S72" s="115" t="s">
        <v>45</v>
      </c>
      <c r="T72" s="115"/>
      <c r="U72" s="112"/>
      <c r="V72" s="112">
        <v>226</v>
      </c>
      <c r="W72" s="112">
        <v>210</v>
      </c>
      <c r="X72" s="112">
        <v>50</v>
      </c>
      <c r="Y72" s="112">
        <v>216</v>
      </c>
      <c r="Z72" s="112">
        <v>234</v>
      </c>
    </row>
    <row r="73" spans="1:26" x14ac:dyDescent="0.25">
      <c r="S73" s="115" t="s">
        <v>46</v>
      </c>
      <c r="T73" s="115"/>
      <c r="U73" s="112"/>
      <c r="V73" s="112">
        <v>193</v>
      </c>
      <c r="W73" s="112">
        <v>196</v>
      </c>
      <c r="X73" s="112">
        <v>52</v>
      </c>
      <c r="Y73" s="112">
        <v>201</v>
      </c>
      <c r="Z73" s="112">
        <v>216</v>
      </c>
    </row>
    <row r="74" spans="1:26" x14ac:dyDescent="0.25">
      <c r="S74" s="115" t="s">
        <v>47</v>
      </c>
      <c r="T74" s="115"/>
      <c r="U74" s="112"/>
      <c r="V74" s="112">
        <v>125</v>
      </c>
      <c r="W74" s="112">
        <v>118</v>
      </c>
      <c r="X74" s="112">
        <v>41</v>
      </c>
      <c r="Y74" s="112">
        <v>158</v>
      </c>
      <c r="Z74" s="112">
        <v>163</v>
      </c>
    </row>
    <row r="75" spans="1:26" x14ac:dyDescent="0.25">
      <c r="S75" s="115" t="s">
        <v>48</v>
      </c>
      <c r="T75" s="115"/>
      <c r="U75" s="112"/>
      <c r="V75" s="112">
        <v>67</v>
      </c>
      <c r="W75" s="112">
        <v>78</v>
      </c>
      <c r="X75" s="112">
        <v>26</v>
      </c>
      <c r="Y75" s="112">
        <v>67</v>
      </c>
      <c r="Z75" s="112">
        <v>65</v>
      </c>
    </row>
    <row r="76" spans="1:26" x14ac:dyDescent="0.25">
      <c r="S76" s="115" t="s">
        <v>49</v>
      </c>
      <c r="T76" s="115"/>
      <c r="U76" s="112"/>
      <c r="V76" s="112">
        <v>28</v>
      </c>
      <c r="W76" s="112">
        <v>24</v>
      </c>
      <c r="X76" s="112">
        <v>7</v>
      </c>
      <c r="Y76" s="112">
        <v>21</v>
      </c>
      <c r="Z76" s="112">
        <v>30</v>
      </c>
    </row>
    <row r="77" spans="1:26" x14ac:dyDescent="0.25">
      <c r="S77" s="115" t="s">
        <v>50</v>
      </c>
      <c r="T77" s="115"/>
      <c r="U77" s="112"/>
      <c r="V77" s="112">
        <v>11</v>
      </c>
      <c r="W77" s="112">
        <v>11</v>
      </c>
      <c r="X77" s="112">
        <v>3</v>
      </c>
      <c r="Y77" s="112">
        <v>19</v>
      </c>
      <c r="Z77" s="112">
        <v>14</v>
      </c>
    </row>
    <row r="78" spans="1:26" x14ac:dyDescent="0.25">
      <c r="S78" s="115" t="s">
        <v>51</v>
      </c>
      <c r="T78" s="115"/>
      <c r="U78" s="112"/>
      <c r="V78" s="112">
        <v>8</v>
      </c>
      <c r="W78" s="112">
        <v>11</v>
      </c>
      <c r="X78" s="112">
        <v>0</v>
      </c>
      <c r="Y78" s="112">
        <v>6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6</v>
      </c>
      <c r="W79" s="112">
        <v>5</v>
      </c>
      <c r="X79" s="112">
        <v>0</v>
      </c>
      <c r="Y79" s="112">
        <v>8</v>
      </c>
      <c r="Z79" s="112">
        <v>5</v>
      </c>
    </row>
    <row r="80" spans="1:26" x14ac:dyDescent="0.25">
      <c r="S80" s="118" t="s">
        <v>53</v>
      </c>
      <c r="T80" s="118"/>
      <c r="U80" s="112"/>
      <c r="V80" s="112">
        <v>1804</v>
      </c>
      <c r="W80" s="112">
        <v>1932</v>
      </c>
      <c r="X80" s="112">
        <v>397</v>
      </c>
      <c r="Y80" s="112">
        <v>1914</v>
      </c>
      <c r="Z80" s="112">
        <v>2096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George Town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124</v>
      </c>
      <c r="W83" s="112">
        <v>142</v>
      </c>
      <c r="X83" s="112">
        <v>139</v>
      </c>
      <c r="Y83" s="112">
        <v>143</v>
      </c>
      <c r="Z83" s="112">
        <v>159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103</v>
      </c>
      <c r="W84" s="112">
        <v>108</v>
      </c>
      <c r="X84" s="112">
        <v>102</v>
      </c>
      <c r="Y84" s="112">
        <v>102</v>
      </c>
      <c r="Z84" s="112">
        <v>107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333</v>
      </c>
      <c r="W85" s="112">
        <v>353</v>
      </c>
      <c r="X85" s="112">
        <v>354</v>
      </c>
      <c r="Y85" s="112">
        <v>356</v>
      </c>
      <c r="Z85" s="112">
        <v>373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4,683</v>
      </c>
      <c r="D86" s="94">
        <f t="shared" ref="D86:D91" si="4">AD4</f>
        <v>0.12897782063645136</v>
      </c>
      <c r="E86" s="95">
        <f t="shared" ref="E86:E91" si="5">AD4</f>
        <v>0.12897782063645136</v>
      </c>
      <c r="F86" s="94">
        <f t="shared" ref="F86:F91" si="6">AF4</f>
        <v>0.18108448928121068</v>
      </c>
      <c r="G86" s="95">
        <f t="shared" ref="G86:G91" si="7">AF4</f>
        <v>0.18108448928121068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62</v>
      </c>
      <c r="W86" s="112">
        <v>71</v>
      </c>
      <c r="X86" s="112">
        <v>61</v>
      </c>
      <c r="Y86" s="112">
        <v>77</v>
      </c>
      <c r="Z86" s="112">
        <v>81</v>
      </c>
    </row>
    <row r="87" spans="1:30" ht="15" customHeight="1" x14ac:dyDescent="0.25">
      <c r="A87" s="96" t="s">
        <v>4</v>
      </c>
      <c r="B87" s="49"/>
      <c r="C87" s="97" t="str">
        <f t="shared" si="3"/>
        <v>2,585</v>
      </c>
      <c r="D87" s="94">
        <f t="shared" si="4"/>
        <v>0.15608228980322014</v>
      </c>
      <c r="E87" s="95">
        <f t="shared" si="5"/>
        <v>0.15608228980322014</v>
      </c>
      <c r="F87" s="94">
        <f t="shared" si="6"/>
        <v>0.19620546043498388</v>
      </c>
      <c r="G87" s="95">
        <f t="shared" si="7"/>
        <v>0.19620546043498388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34</v>
      </c>
      <c r="W87" s="112">
        <v>25</v>
      </c>
      <c r="X87" s="112">
        <v>33</v>
      </c>
      <c r="Y87" s="112">
        <v>29</v>
      </c>
      <c r="Z87" s="112">
        <v>29</v>
      </c>
    </row>
    <row r="88" spans="1:30" ht="15" customHeight="1" x14ac:dyDescent="0.25">
      <c r="A88" s="96" t="s">
        <v>5</v>
      </c>
      <c r="B88" s="49"/>
      <c r="C88" s="97" t="str">
        <f t="shared" si="3"/>
        <v>2,096</v>
      </c>
      <c r="D88" s="94">
        <f t="shared" si="4"/>
        <v>9.6234309623431047E-2</v>
      </c>
      <c r="E88" s="95">
        <f t="shared" si="5"/>
        <v>9.6234309623431047E-2</v>
      </c>
      <c r="F88" s="94">
        <f t="shared" si="6"/>
        <v>0.15929203539823011</v>
      </c>
      <c r="G88" s="95">
        <f t="shared" si="7"/>
        <v>0.15929203539823011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64</v>
      </c>
      <c r="W88" s="112">
        <v>48</v>
      </c>
      <c r="X88" s="112">
        <v>52</v>
      </c>
      <c r="Y88" s="112">
        <v>55</v>
      </c>
      <c r="Z88" s="112">
        <v>67</v>
      </c>
    </row>
    <row r="89" spans="1:30" ht="15" customHeight="1" x14ac:dyDescent="0.25">
      <c r="A89" s="49" t="s">
        <v>6</v>
      </c>
      <c r="B89" s="49"/>
      <c r="C89" s="97" t="str">
        <f t="shared" si="3"/>
        <v>3,431</v>
      </c>
      <c r="D89" s="94">
        <f t="shared" si="4"/>
        <v>0.10003206155819178</v>
      </c>
      <c r="E89" s="95">
        <f t="shared" si="5"/>
        <v>0.10003206155819178</v>
      </c>
      <c r="F89" s="94">
        <f t="shared" si="6"/>
        <v>0.19173324070857944</v>
      </c>
      <c r="G89" s="95">
        <f t="shared" si="7"/>
        <v>0.19173324070857944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196</v>
      </c>
      <c r="W89" s="112">
        <v>226</v>
      </c>
      <c r="X89" s="112">
        <v>206</v>
      </c>
      <c r="Y89" s="112">
        <v>220</v>
      </c>
      <c r="Z89" s="112">
        <v>229</v>
      </c>
    </row>
    <row r="90" spans="1:30" ht="15" customHeight="1" x14ac:dyDescent="0.25">
      <c r="A90" s="49" t="s">
        <v>98</v>
      </c>
      <c r="B90" s="49"/>
      <c r="C90" s="97" t="str">
        <f t="shared" si="3"/>
        <v>$38,575</v>
      </c>
      <c r="D90" s="94">
        <f t="shared" si="4"/>
        <v>-3.4735732926091778E-2</v>
      </c>
      <c r="E90" s="95">
        <f t="shared" si="5"/>
        <v>-3.4735732926091778E-2</v>
      </c>
      <c r="F90" s="94">
        <f t="shared" si="6"/>
        <v>5.5317484201023115E-2</v>
      </c>
      <c r="G90" s="95">
        <f t="shared" si="7"/>
        <v>5.5317484201023115E-2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372</v>
      </c>
      <c r="W90" s="112">
        <v>388</v>
      </c>
      <c r="X90" s="112">
        <v>401</v>
      </c>
      <c r="Y90" s="112">
        <v>380</v>
      </c>
      <c r="Z90" s="112">
        <v>392</v>
      </c>
    </row>
    <row r="91" spans="1:30" ht="15" customHeight="1" x14ac:dyDescent="0.25">
      <c r="A91" s="49" t="s">
        <v>7</v>
      </c>
      <c r="B91" s="49"/>
      <c r="C91" s="97" t="str">
        <f t="shared" si="3"/>
        <v>$174.9 mil</v>
      </c>
      <c r="D91" s="94">
        <f t="shared" si="4"/>
        <v>9.2566698250448498E-2</v>
      </c>
      <c r="E91" s="95">
        <f t="shared" si="5"/>
        <v>9.2566698250448498E-2</v>
      </c>
      <c r="F91" s="94">
        <f t="shared" si="6"/>
        <v>0.28134417723385297</v>
      </c>
      <c r="G91" s="95">
        <f t="shared" si="7"/>
        <v>0.28134417723385297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1589</v>
      </c>
      <c r="W91" s="112">
        <v>1775</v>
      </c>
      <c r="X91" s="112">
        <v>1786</v>
      </c>
      <c r="Y91" s="112">
        <v>1701</v>
      </c>
      <c r="Z91" s="112">
        <v>1924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53</v>
      </c>
      <c r="W93" s="112">
        <v>63</v>
      </c>
      <c r="X93" s="112">
        <v>59</v>
      </c>
      <c r="Y93" s="112">
        <v>69</v>
      </c>
      <c r="Z93" s="112">
        <v>70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174</v>
      </c>
      <c r="W94" s="112">
        <v>180</v>
      </c>
      <c r="X94" s="112">
        <v>181</v>
      </c>
      <c r="Y94" s="112">
        <v>183</v>
      </c>
      <c r="Z94" s="112">
        <v>181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45</v>
      </c>
      <c r="W95" s="112">
        <v>51</v>
      </c>
      <c r="X95" s="112">
        <v>48</v>
      </c>
      <c r="Y95" s="112">
        <v>57</v>
      </c>
      <c r="Z95" s="112">
        <v>65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230</v>
      </c>
      <c r="W96" s="112">
        <v>250</v>
      </c>
      <c r="X96" s="112">
        <v>264</v>
      </c>
      <c r="Y96" s="112">
        <v>267</v>
      </c>
      <c r="Z96" s="112">
        <v>285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179</v>
      </c>
      <c r="W97" s="112">
        <v>184</v>
      </c>
      <c r="X97" s="112">
        <v>176</v>
      </c>
      <c r="Y97" s="112">
        <v>188</v>
      </c>
      <c r="Z97" s="112">
        <v>196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161</v>
      </c>
      <c r="W98" s="112">
        <v>177</v>
      </c>
      <c r="X98" s="112">
        <v>176</v>
      </c>
      <c r="Y98" s="112">
        <v>160</v>
      </c>
      <c r="Z98" s="112">
        <v>182</v>
      </c>
    </row>
    <row r="99" spans="1:32" ht="15" customHeight="1" x14ac:dyDescent="0.25">
      <c r="S99" s="115" t="s">
        <v>145</v>
      </c>
      <c r="T99" s="115"/>
      <c r="U99" s="112"/>
      <c r="V99" s="112">
        <v>22</v>
      </c>
      <c r="W99" s="112">
        <v>22</v>
      </c>
      <c r="X99" s="112">
        <v>20</v>
      </c>
      <c r="Y99" s="112">
        <v>21</v>
      </c>
      <c r="Z99" s="112">
        <v>21</v>
      </c>
    </row>
    <row r="100" spans="1:32" ht="15" customHeight="1" x14ac:dyDescent="0.25">
      <c r="S100" s="115" t="s">
        <v>58</v>
      </c>
      <c r="T100" s="115"/>
      <c r="U100" s="112"/>
      <c r="V100" s="112">
        <v>189</v>
      </c>
      <c r="W100" s="112">
        <v>211</v>
      </c>
      <c r="X100" s="112">
        <v>228</v>
      </c>
      <c r="Y100" s="112">
        <v>235</v>
      </c>
      <c r="Z100" s="112">
        <v>237</v>
      </c>
    </row>
    <row r="101" spans="1:32" x14ac:dyDescent="0.25">
      <c r="A101" s="18"/>
      <c r="S101" s="118" t="s">
        <v>53</v>
      </c>
      <c r="T101" s="118"/>
      <c r="U101" s="112"/>
      <c r="V101" s="112">
        <v>1289</v>
      </c>
      <c r="W101" s="112">
        <v>1405</v>
      </c>
      <c r="X101" s="112">
        <v>1428</v>
      </c>
      <c r="Y101" s="112">
        <v>1418</v>
      </c>
      <c r="Z101" s="112">
        <v>1508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2913</v>
      </c>
      <c r="W104" s="112">
        <v>3270</v>
      </c>
      <c r="X104" s="112">
        <v>3302</v>
      </c>
      <c r="Y104" s="112">
        <v>3551</v>
      </c>
      <c r="Z104" s="112">
        <v>3551</v>
      </c>
      <c r="AB104" s="109" t="str">
        <f>TEXT(Z104,"###,###")</f>
        <v>3,551</v>
      </c>
      <c r="AD104" s="130">
        <f>Z104/($Z$4)*100</f>
        <v>75.827461029254749</v>
      </c>
      <c r="AF104" s="109"/>
    </row>
    <row r="105" spans="1:32" x14ac:dyDescent="0.25">
      <c r="S105" s="115" t="s">
        <v>17</v>
      </c>
      <c r="T105" s="115"/>
      <c r="U105" s="112"/>
      <c r="V105" s="112">
        <v>608</v>
      </c>
      <c r="W105" s="112">
        <v>648</v>
      </c>
      <c r="X105" s="112">
        <v>677</v>
      </c>
      <c r="Y105" s="112">
        <v>666</v>
      </c>
      <c r="Z105" s="112">
        <v>676</v>
      </c>
      <c r="AB105" s="109" t="str">
        <f>TEXT(Z105,"###,###")</f>
        <v>676</v>
      </c>
      <c r="AD105" s="130">
        <f>Z105/($Z$4)*100</f>
        <v>14.435191116805465</v>
      </c>
      <c r="AF105" s="109"/>
    </row>
    <row r="106" spans="1:32" x14ac:dyDescent="0.25">
      <c r="S106" s="118" t="s">
        <v>53</v>
      </c>
      <c r="T106" s="118"/>
      <c r="U106" s="120"/>
      <c r="V106" s="120">
        <v>3521</v>
      </c>
      <c r="W106" s="120">
        <v>3918</v>
      </c>
      <c r="X106" s="120">
        <v>3979</v>
      </c>
      <c r="Y106" s="120">
        <v>4217</v>
      </c>
      <c r="Z106" s="120">
        <v>4227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554</v>
      </c>
      <c r="W108" s="112">
        <v>559</v>
      </c>
      <c r="X108" s="112">
        <v>512</v>
      </c>
      <c r="Y108" s="112">
        <v>495</v>
      </c>
      <c r="Z108" s="112">
        <v>559</v>
      </c>
      <c r="AB108" s="109" t="str">
        <f>TEXT(Z108,"###,###")</f>
        <v>559</v>
      </c>
      <c r="AD108" s="130">
        <f>Z108/($Z$4)*100</f>
        <v>11.936792654281444</v>
      </c>
      <c r="AF108" s="109"/>
    </row>
    <row r="109" spans="1:32" x14ac:dyDescent="0.25">
      <c r="S109" s="115" t="s">
        <v>20</v>
      </c>
      <c r="T109" s="115"/>
      <c r="U109" s="112"/>
      <c r="V109" s="112">
        <v>709</v>
      </c>
      <c r="W109" s="112">
        <v>888</v>
      </c>
      <c r="X109" s="112">
        <v>906</v>
      </c>
      <c r="Y109" s="112">
        <v>646</v>
      </c>
      <c r="Z109" s="112">
        <v>746</v>
      </c>
      <c r="AB109" s="109" t="str">
        <f>TEXT(Z109,"###,###")</f>
        <v>746</v>
      </c>
      <c r="AD109" s="130">
        <f>Z109/($Z$4)*100</f>
        <v>15.929959427717275</v>
      </c>
      <c r="AF109" s="109"/>
    </row>
    <row r="110" spans="1:32" x14ac:dyDescent="0.25">
      <c r="S110" s="115" t="s">
        <v>21</v>
      </c>
      <c r="T110" s="115"/>
      <c r="U110" s="112"/>
      <c r="V110" s="112">
        <v>788</v>
      </c>
      <c r="W110" s="112">
        <v>882</v>
      </c>
      <c r="X110" s="112">
        <v>944</v>
      </c>
      <c r="Y110" s="112">
        <v>906</v>
      </c>
      <c r="Z110" s="112">
        <v>1041</v>
      </c>
      <c r="AB110" s="109" t="str">
        <f>TEXT(Z110,"###,###")</f>
        <v>1,041</v>
      </c>
      <c r="AD110" s="130">
        <f>Z110/($Z$4)*100</f>
        <v>22.229340166559897</v>
      </c>
      <c r="AF110" s="109"/>
    </row>
    <row r="111" spans="1:32" x14ac:dyDescent="0.25">
      <c r="S111" s="115" t="s">
        <v>22</v>
      </c>
      <c r="T111" s="115"/>
      <c r="U111" s="112"/>
      <c r="V111" s="112">
        <v>1631</v>
      </c>
      <c r="W111" s="112">
        <v>1715</v>
      </c>
      <c r="X111" s="112">
        <v>1717</v>
      </c>
      <c r="Y111" s="112">
        <v>1777</v>
      </c>
      <c r="Z111" s="112">
        <v>2036</v>
      </c>
      <c r="AB111" s="109" t="str">
        <f>TEXT(Z111,"###,###")</f>
        <v>2,036</v>
      </c>
      <c r="AD111" s="130">
        <f>Z111/($Z$4)*100</f>
        <v>43.476404014520611</v>
      </c>
      <c r="AF111" s="109"/>
    </row>
    <row r="112" spans="1:32" x14ac:dyDescent="0.25">
      <c r="S112" s="118" t="s">
        <v>53</v>
      </c>
      <c r="T112" s="118"/>
      <c r="U112" s="112"/>
      <c r="V112" s="112">
        <v>3965</v>
      </c>
      <c r="W112" s="112">
        <v>4335</v>
      </c>
      <c r="X112" s="112">
        <v>4370</v>
      </c>
      <c r="Y112" s="112">
        <v>4151</v>
      </c>
      <c r="Z112" s="112">
        <v>4683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44.01</v>
      </c>
      <c r="W118" s="131">
        <v>43.35</v>
      </c>
      <c r="X118" s="131">
        <v>43.09</v>
      </c>
      <c r="Y118" s="131">
        <v>44.03</v>
      </c>
      <c r="Z118" s="131">
        <v>43.04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2510</v>
      </c>
      <c r="W120" s="112">
        <v>2821</v>
      </c>
      <c r="X120" s="112">
        <v>2833</v>
      </c>
      <c r="Y120" s="112">
        <v>2725</v>
      </c>
      <c r="Z120" s="112">
        <v>3025</v>
      </c>
      <c r="AB120" s="109" t="str">
        <f>TEXT(Z120,"###,###")</f>
        <v>3,025</v>
      </c>
    </row>
    <row r="121" spans="19:32" x14ac:dyDescent="0.25">
      <c r="S121" s="101" t="s">
        <v>101</v>
      </c>
      <c r="T121" s="112"/>
      <c r="U121" s="112"/>
      <c r="V121" s="112">
        <v>204</v>
      </c>
      <c r="W121" s="112">
        <v>188</v>
      </c>
      <c r="X121" s="112">
        <v>202</v>
      </c>
      <c r="Y121" s="112">
        <v>223</v>
      </c>
      <c r="Z121" s="112">
        <v>220</v>
      </c>
      <c r="AB121" s="109" t="str">
        <f>TEXT(Z121,"###,###")</f>
        <v>220</v>
      </c>
    </row>
    <row r="122" spans="19:32" x14ac:dyDescent="0.25">
      <c r="S122" s="101" t="s">
        <v>102</v>
      </c>
      <c r="T122" s="112"/>
      <c r="U122" s="112"/>
      <c r="V122" s="112">
        <v>168</v>
      </c>
      <c r="W122" s="112">
        <v>169</v>
      </c>
      <c r="X122" s="112">
        <v>178</v>
      </c>
      <c r="Y122" s="112">
        <v>175</v>
      </c>
      <c r="Z122" s="112">
        <v>182</v>
      </c>
      <c r="AB122" s="109" t="str">
        <f>TEXT(Z122,"###,###")</f>
        <v>182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2678</v>
      </c>
      <c r="W124" s="112">
        <v>2990</v>
      </c>
      <c r="X124" s="112">
        <v>3011</v>
      </c>
      <c r="Y124" s="112">
        <v>2900</v>
      </c>
      <c r="Z124" s="112">
        <v>3207</v>
      </c>
      <c r="AB124" s="109" t="str">
        <f>TEXT(Z124,"###,###")</f>
        <v>3,207</v>
      </c>
      <c r="AD124" s="127">
        <f>Z124/$Z$7*100</f>
        <v>93.471291168755471</v>
      </c>
    </row>
    <row r="125" spans="19:32" x14ac:dyDescent="0.25">
      <c r="S125" s="101" t="s">
        <v>104</v>
      </c>
      <c r="T125" s="112"/>
      <c r="U125" s="112"/>
      <c r="V125" s="112">
        <v>372</v>
      </c>
      <c r="W125" s="112">
        <v>357</v>
      </c>
      <c r="X125" s="112">
        <v>380</v>
      </c>
      <c r="Y125" s="112">
        <v>398</v>
      </c>
      <c r="Z125" s="112">
        <v>402</v>
      </c>
      <c r="AB125" s="109" t="str">
        <f>TEXT(Z125,"###,###")</f>
        <v>402</v>
      </c>
      <c r="AD125" s="127">
        <f>Z125/$Z$7*100</f>
        <v>11.716700670358495</v>
      </c>
    </row>
    <row r="127" spans="19:32" x14ac:dyDescent="0.25">
      <c r="S127" s="101" t="s">
        <v>105</v>
      </c>
      <c r="T127" s="112"/>
      <c r="U127" s="112"/>
      <c r="V127" s="112">
        <v>1593</v>
      </c>
      <c r="W127" s="112">
        <v>1771</v>
      </c>
      <c r="X127" s="112">
        <v>1787</v>
      </c>
      <c r="Y127" s="112">
        <v>1703</v>
      </c>
      <c r="Z127" s="112">
        <v>1923</v>
      </c>
      <c r="AB127" s="109" t="str">
        <f>TEXT(Z127,"###,###")</f>
        <v>1,923</v>
      </c>
      <c r="AD127" s="127">
        <f>Z127/$Z$7*100</f>
        <v>56.047799475371605</v>
      </c>
    </row>
    <row r="128" spans="19:32" x14ac:dyDescent="0.25">
      <c r="S128" s="101" t="s">
        <v>106</v>
      </c>
      <c r="T128" s="112"/>
      <c r="U128" s="112"/>
      <c r="V128" s="112">
        <v>1289</v>
      </c>
      <c r="W128" s="112">
        <v>1405</v>
      </c>
      <c r="X128" s="112">
        <v>1426</v>
      </c>
      <c r="Y128" s="112">
        <v>1414</v>
      </c>
      <c r="Z128" s="112">
        <v>1508</v>
      </c>
      <c r="AB128" s="109" t="str">
        <f>TEXT(Z128,"###,###")</f>
        <v>1,508</v>
      </c>
      <c r="AD128" s="127">
        <f>Z128/$Z$7*100</f>
        <v>43.952200524628388</v>
      </c>
    </row>
    <row r="130" spans="19:20" x14ac:dyDescent="0.25">
      <c r="S130" s="101" t="s">
        <v>182</v>
      </c>
      <c r="T130" s="127">
        <v>88.166715243369282</v>
      </c>
    </row>
    <row r="131" spans="19:20" x14ac:dyDescent="0.25">
      <c r="S131" s="101" t="s">
        <v>183</v>
      </c>
      <c r="T131" s="127">
        <v>6.4121247449723109</v>
      </c>
    </row>
    <row r="132" spans="19:20" x14ac:dyDescent="0.25">
      <c r="S132" s="101" t="s">
        <v>184</v>
      </c>
      <c r="T132" s="127">
        <v>5.3045759253861844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228863A-31B7-4E2F-879B-0148603B6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4A5DE5D-CCE0-46AF-9351-114A014BB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2E5BAC6-BB48-407B-9FCC-D73E310F0F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13770C7A-0873-4BC3-A180-F5EB09B020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166A-F474-4501-9C18-D9D2CE9B15A6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121</v>
      </c>
      <c r="T1" s="99"/>
      <c r="U1" s="99"/>
      <c r="V1" s="99"/>
      <c r="W1" s="99"/>
      <c r="X1" s="99"/>
      <c r="Y1" s="100" t="s">
        <v>161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121</v>
      </c>
      <c r="Y3" s="105" t="s">
        <v>161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12.13 Glamorgan/Spring Bay,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3346</v>
      </c>
      <c r="W4" s="108">
        <v>3498</v>
      </c>
      <c r="X4" s="108">
        <v>3699</v>
      </c>
      <c r="Y4" s="108">
        <v>3853</v>
      </c>
      <c r="Z4" s="108">
        <v>3988</v>
      </c>
      <c r="AB4" s="109" t="str">
        <f>TEXT(Z4,"###,###")</f>
        <v>3,988</v>
      </c>
      <c r="AD4" s="110">
        <f>Z4/Y4-1</f>
        <v>3.503763301323648E-2</v>
      </c>
      <c r="AF4" s="110">
        <f>Z4/V4-1</f>
        <v>0.19187089061566054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1700</v>
      </c>
      <c r="W5" s="108">
        <v>1801</v>
      </c>
      <c r="X5" s="108">
        <v>1903</v>
      </c>
      <c r="Y5" s="108">
        <v>1973</v>
      </c>
      <c r="Z5" s="108">
        <v>2052</v>
      </c>
      <c r="AB5" s="109" t="str">
        <f>TEXT(Z5,"###,###")</f>
        <v>2,052</v>
      </c>
      <c r="AD5" s="110">
        <f t="shared" ref="AD5:AD9" si="0">Z5/Y5-1</f>
        <v>4.0040547389761816E-2</v>
      </c>
      <c r="AF5" s="110">
        <f t="shared" ref="AF5:AF9" si="1">Z5/V5-1</f>
        <v>0.20705882352941174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1651</v>
      </c>
      <c r="W6" s="108">
        <v>1691</v>
      </c>
      <c r="X6" s="108">
        <v>1795</v>
      </c>
      <c r="Y6" s="108">
        <v>1880</v>
      </c>
      <c r="Z6" s="108">
        <v>1934</v>
      </c>
      <c r="AB6" s="109" t="str">
        <f>TEXT(Z6,"###,###")</f>
        <v>1,934</v>
      </c>
      <c r="AD6" s="110">
        <f t="shared" si="0"/>
        <v>2.8723404255319052E-2</v>
      </c>
      <c r="AF6" s="110">
        <f t="shared" si="1"/>
        <v>0.17141126589945488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2241</v>
      </c>
      <c r="W7" s="108">
        <v>2390</v>
      </c>
      <c r="X7" s="108">
        <v>2450</v>
      </c>
      <c r="Y7" s="108">
        <v>2550</v>
      </c>
      <c r="Z7" s="108">
        <v>2557</v>
      </c>
      <c r="AB7" s="109" t="str">
        <f>TEXT(Z7,"###,###")</f>
        <v>2,557</v>
      </c>
      <c r="AD7" s="110">
        <f t="shared" si="0"/>
        <v>2.7450980392156321E-3</v>
      </c>
      <c r="AF7" s="110">
        <f t="shared" si="1"/>
        <v>0.141008478357876</v>
      </c>
    </row>
    <row r="8" spans="1:32" ht="17.25" customHeight="1" x14ac:dyDescent="0.25">
      <c r="A8" s="62" t="s">
        <v>12</v>
      </c>
      <c r="B8" s="63"/>
      <c r="C8" s="29"/>
      <c r="D8" s="64" t="str">
        <f>AB4</f>
        <v>3,988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2,557</v>
      </c>
      <c r="P8" s="65"/>
      <c r="S8" s="107" t="s">
        <v>84</v>
      </c>
      <c r="T8" s="108"/>
      <c r="U8" s="108"/>
      <c r="V8" s="108">
        <v>26588.02</v>
      </c>
      <c r="W8" s="108">
        <v>29016.29</v>
      </c>
      <c r="X8" s="108">
        <v>29073</v>
      </c>
      <c r="Y8" s="108">
        <v>30839.360000000001</v>
      </c>
      <c r="Z8" s="108">
        <v>33580.5</v>
      </c>
      <c r="AB8" s="109" t="str">
        <f>TEXT(Z8,"$###,###")</f>
        <v>$33,581</v>
      </c>
      <c r="AD8" s="110">
        <f t="shared" si="0"/>
        <v>8.8884464528446783E-2</v>
      </c>
      <c r="AF8" s="110">
        <f t="shared" si="1"/>
        <v>0.26299363397500075</v>
      </c>
    </row>
    <row r="9" spans="1:32" x14ac:dyDescent="0.25">
      <c r="A9" s="30" t="s">
        <v>14</v>
      </c>
      <c r="B9" s="69"/>
      <c r="C9" s="70"/>
      <c r="D9" s="71">
        <f>AD104</f>
        <v>76.203610832497489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52.40516229956981</v>
      </c>
      <c r="P9" s="72" t="s">
        <v>85</v>
      </c>
      <c r="S9" s="107" t="s">
        <v>7</v>
      </c>
      <c r="T9" s="108"/>
      <c r="U9" s="108"/>
      <c r="V9" s="108">
        <v>90798188</v>
      </c>
      <c r="W9" s="108">
        <v>98093793</v>
      </c>
      <c r="X9" s="108">
        <v>103382196</v>
      </c>
      <c r="Y9" s="108">
        <v>108941584</v>
      </c>
      <c r="Z9" s="108">
        <v>119569799</v>
      </c>
      <c r="AB9" s="109" t="str">
        <f>TEXT(Z9/1000000,"$#,###.0")&amp;" mil"</f>
        <v>$119.6 mil</v>
      </c>
      <c r="AD9" s="110">
        <f t="shared" si="0"/>
        <v>9.7558844013136525E-2</v>
      </c>
      <c r="AF9" s="110">
        <f t="shared" si="1"/>
        <v>0.31687428608156809</v>
      </c>
    </row>
    <row r="10" spans="1:32" x14ac:dyDescent="0.25">
      <c r="A10" s="30" t="s">
        <v>17</v>
      </c>
      <c r="B10" s="69"/>
      <c r="C10" s="70"/>
      <c r="D10" s="71">
        <f>AD105</f>
        <v>11.208625877632898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47.399296050058666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74.775127102072744</v>
      </c>
      <c r="P11" s="72" t="s">
        <v>85</v>
      </c>
      <c r="S11" s="107" t="s">
        <v>29</v>
      </c>
      <c r="T11" s="112"/>
      <c r="U11" s="112"/>
      <c r="V11" s="112">
        <v>2780</v>
      </c>
      <c r="W11" s="112">
        <v>2865</v>
      </c>
      <c r="X11" s="112">
        <v>3083</v>
      </c>
      <c r="Y11" s="112">
        <v>3227</v>
      </c>
      <c r="Z11" s="112">
        <v>3345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13.844348846304264</v>
      </c>
      <c r="P12" s="72" t="s">
        <v>85</v>
      </c>
      <c r="S12" s="107" t="s">
        <v>30</v>
      </c>
      <c r="T12" s="112"/>
      <c r="U12" s="112"/>
      <c r="V12" s="112">
        <v>563</v>
      </c>
      <c r="W12" s="112">
        <v>627</v>
      </c>
      <c r="X12" s="112">
        <v>616</v>
      </c>
      <c r="Y12" s="112">
        <v>623</v>
      </c>
      <c r="Z12" s="112">
        <v>643</v>
      </c>
    </row>
    <row r="13" spans="1:32" ht="15" customHeight="1" x14ac:dyDescent="0.25">
      <c r="A13" s="30" t="s">
        <v>19</v>
      </c>
      <c r="B13" s="70"/>
      <c r="C13" s="70"/>
      <c r="D13" s="71">
        <f>AD108</f>
        <v>19.182547642928785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11.341415721548689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23.144433299899699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45.6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24.94984954864594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22.043852779953017</v>
      </c>
      <c r="P15" s="72" t="s">
        <v>85</v>
      </c>
      <c r="S15" s="115" t="s">
        <v>61</v>
      </c>
      <c r="T15" s="115"/>
      <c r="U15" s="116"/>
      <c r="V15" s="116">
        <v>515</v>
      </c>
      <c r="W15" s="116">
        <v>574</v>
      </c>
      <c r="X15" s="116">
        <v>625</v>
      </c>
      <c r="Y15" s="112">
        <v>682</v>
      </c>
      <c r="Z15" s="112">
        <v>636</v>
      </c>
      <c r="AB15" s="117">
        <f t="shared" ref="AB15:AB34" si="2">IF(Z15="np",0,Z15/$Z$34)</f>
        <v>0.15947843530591777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20.63691073219659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77.956147220046986</v>
      </c>
      <c r="P16" s="37" t="s">
        <v>85</v>
      </c>
      <c r="S16" s="115" t="s">
        <v>62</v>
      </c>
      <c r="T16" s="115"/>
      <c r="U16" s="116"/>
      <c r="V16" s="116">
        <v>20</v>
      </c>
      <c r="W16" s="116">
        <v>17</v>
      </c>
      <c r="X16" s="116">
        <v>11</v>
      </c>
      <c r="Y16" s="112">
        <v>11</v>
      </c>
      <c r="Z16" s="112">
        <v>7</v>
      </c>
      <c r="AB16" s="117">
        <f t="shared" si="2"/>
        <v>1.7552657973921766E-3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173</v>
      </c>
      <c r="W17" s="116">
        <v>193</v>
      </c>
      <c r="X17" s="116">
        <v>200</v>
      </c>
      <c r="Y17" s="112">
        <v>226</v>
      </c>
      <c r="Z17" s="112">
        <v>207</v>
      </c>
      <c r="AB17" s="117">
        <f t="shared" si="2"/>
        <v>5.190571715145436E-2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32</v>
      </c>
      <c r="W18" s="116">
        <v>28</v>
      </c>
      <c r="X18" s="116">
        <v>24</v>
      </c>
      <c r="Y18" s="112">
        <v>24</v>
      </c>
      <c r="Z18" s="112">
        <v>19</v>
      </c>
      <c r="AB18" s="117">
        <f t="shared" si="2"/>
        <v>4.7642928786359078E-3</v>
      </c>
    </row>
    <row r="19" spans="1:28" x14ac:dyDescent="0.25">
      <c r="A19" s="61" t="str">
        <f>$S$1&amp;" ("&amp;$V$2&amp;" to "&amp;$Z$2&amp;")"</f>
        <v>Glamorgan/Spring Bay (2016-17 to 2020-21)</v>
      </c>
      <c r="B19" s="61"/>
      <c r="C19" s="61"/>
      <c r="D19" s="61"/>
      <c r="E19" s="61"/>
      <c r="F19" s="61"/>
      <c r="G19" s="61" t="str">
        <f>$S$1&amp;" ("&amp;$V$2&amp;" to "&amp;$Z$2&amp;")"</f>
        <v>Glamorgan/Spring Bay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150</v>
      </c>
      <c r="W19" s="116">
        <v>194</v>
      </c>
      <c r="X19" s="116">
        <v>214</v>
      </c>
      <c r="Y19" s="112">
        <v>233</v>
      </c>
      <c r="Z19" s="112">
        <v>277</v>
      </c>
      <c r="AB19" s="117">
        <f t="shared" si="2"/>
        <v>6.9458375125376129E-2</v>
      </c>
    </row>
    <row r="20" spans="1:28" x14ac:dyDescent="0.25">
      <c r="S20" s="115" t="s">
        <v>66</v>
      </c>
      <c r="T20" s="115"/>
      <c r="U20" s="116"/>
      <c r="V20" s="116">
        <v>53</v>
      </c>
      <c r="W20" s="116">
        <v>62</v>
      </c>
      <c r="X20" s="116">
        <v>67</v>
      </c>
      <c r="Y20" s="112">
        <v>74</v>
      </c>
      <c r="Z20" s="112">
        <v>76</v>
      </c>
      <c r="AB20" s="117">
        <f t="shared" si="2"/>
        <v>1.9057171514543631E-2</v>
      </c>
    </row>
    <row r="21" spans="1:28" x14ac:dyDescent="0.25">
      <c r="S21" s="115" t="s">
        <v>67</v>
      </c>
      <c r="T21" s="115"/>
      <c r="U21" s="116"/>
      <c r="V21" s="116">
        <v>280</v>
      </c>
      <c r="W21" s="116">
        <v>271</v>
      </c>
      <c r="X21" s="116">
        <v>303</v>
      </c>
      <c r="Y21" s="112">
        <v>300</v>
      </c>
      <c r="Z21" s="112">
        <v>285</v>
      </c>
      <c r="AB21" s="117">
        <f t="shared" si="2"/>
        <v>7.1464393179538621E-2</v>
      </c>
    </row>
    <row r="22" spans="1:28" x14ac:dyDescent="0.25">
      <c r="S22" s="115" t="s">
        <v>68</v>
      </c>
      <c r="T22" s="115"/>
      <c r="U22" s="116"/>
      <c r="V22" s="116">
        <v>466</v>
      </c>
      <c r="W22" s="116">
        <v>516</v>
      </c>
      <c r="X22" s="116">
        <v>536</v>
      </c>
      <c r="Y22" s="112">
        <v>578</v>
      </c>
      <c r="Z22" s="112">
        <v>691</v>
      </c>
      <c r="AB22" s="117">
        <f t="shared" si="2"/>
        <v>0.17326980942828485</v>
      </c>
    </row>
    <row r="23" spans="1:28" x14ac:dyDescent="0.25">
      <c r="S23" s="115" t="s">
        <v>69</v>
      </c>
      <c r="T23" s="115"/>
      <c r="U23" s="116"/>
      <c r="V23" s="116">
        <v>107</v>
      </c>
      <c r="W23" s="116">
        <v>119</v>
      </c>
      <c r="X23" s="116">
        <v>125</v>
      </c>
      <c r="Y23" s="112">
        <v>130</v>
      </c>
      <c r="Z23" s="112">
        <v>138</v>
      </c>
      <c r="AB23" s="117">
        <f t="shared" si="2"/>
        <v>3.4603811434302911E-2</v>
      </c>
    </row>
    <row r="24" spans="1:28" x14ac:dyDescent="0.25">
      <c r="S24" s="115" t="s">
        <v>70</v>
      </c>
      <c r="T24" s="115"/>
      <c r="U24" s="116"/>
      <c r="V24" s="116">
        <v>5</v>
      </c>
      <c r="W24" s="116">
        <v>7</v>
      </c>
      <c r="X24" s="116">
        <v>13</v>
      </c>
      <c r="Y24" s="112">
        <v>18</v>
      </c>
      <c r="Z24" s="112">
        <v>13</v>
      </c>
      <c r="AB24" s="117">
        <f t="shared" si="2"/>
        <v>3.2597793380140421E-3</v>
      </c>
    </row>
    <row r="25" spans="1:28" x14ac:dyDescent="0.25">
      <c r="S25" s="115" t="s">
        <v>71</v>
      </c>
      <c r="T25" s="115"/>
      <c r="U25" s="116"/>
      <c r="V25" s="116">
        <v>75</v>
      </c>
      <c r="W25" s="116">
        <v>88</v>
      </c>
      <c r="X25" s="116">
        <v>89</v>
      </c>
      <c r="Y25" s="112">
        <v>66</v>
      </c>
      <c r="Z25" s="112">
        <v>61</v>
      </c>
      <c r="AB25" s="117">
        <f t="shared" si="2"/>
        <v>1.5295887662988967E-2</v>
      </c>
    </row>
    <row r="26" spans="1:28" x14ac:dyDescent="0.25">
      <c r="S26" s="115" t="s">
        <v>72</v>
      </c>
      <c r="T26" s="115"/>
      <c r="U26" s="116"/>
      <c r="V26" s="116">
        <v>85</v>
      </c>
      <c r="W26" s="116">
        <v>73</v>
      </c>
      <c r="X26" s="116">
        <v>93</v>
      </c>
      <c r="Y26" s="112">
        <v>98</v>
      </c>
      <c r="Z26" s="112">
        <v>102</v>
      </c>
      <c r="AB26" s="117">
        <f t="shared" si="2"/>
        <v>2.5576730190571714E-2</v>
      </c>
    </row>
    <row r="27" spans="1:28" x14ac:dyDescent="0.25">
      <c r="S27" s="115" t="s">
        <v>73</v>
      </c>
      <c r="T27" s="115"/>
      <c r="U27" s="116"/>
      <c r="V27" s="116">
        <v>111</v>
      </c>
      <c r="W27" s="116">
        <v>113</v>
      </c>
      <c r="X27" s="116">
        <v>127</v>
      </c>
      <c r="Y27" s="112">
        <v>141</v>
      </c>
      <c r="Z27" s="112">
        <v>161</v>
      </c>
      <c r="AB27" s="117">
        <f t="shared" si="2"/>
        <v>4.0371113340020061E-2</v>
      </c>
    </row>
    <row r="28" spans="1:28" x14ac:dyDescent="0.25">
      <c r="S28" s="115" t="s">
        <v>74</v>
      </c>
      <c r="T28" s="115"/>
      <c r="U28" s="116"/>
      <c r="V28" s="116">
        <v>146</v>
      </c>
      <c r="W28" s="116">
        <v>185</v>
      </c>
      <c r="X28" s="116">
        <v>219</v>
      </c>
      <c r="Y28" s="112">
        <v>225</v>
      </c>
      <c r="Z28" s="112">
        <v>239</v>
      </c>
      <c r="AB28" s="117">
        <f t="shared" si="2"/>
        <v>5.9929789368104315E-2</v>
      </c>
    </row>
    <row r="29" spans="1:28" x14ac:dyDescent="0.25">
      <c r="S29" s="115" t="s">
        <v>75</v>
      </c>
      <c r="T29" s="115"/>
      <c r="U29" s="116"/>
      <c r="V29" s="116">
        <v>173</v>
      </c>
      <c r="W29" s="116">
        <v>160</v>
      </c>
      <c r="X29" s="116">
        <v>189</v>
      </c>
      <c r="Y29" s="112">
        <v>158</v>
      </c>
      <c r="Z29" s="112">
        <v>181</v>
      </c>
      <c r="AB29" s="117">
        <f t="shared" si="2"/>
        <v>4.5386158475426278E-2</v>
      </c>
    </row>
    <row r="30" spans="1:28" x14ac:dyDescent="0.25">
      <c r="S30" s="115" t="s">
        <v>76</v>
      </c>
      <c r="T30" s="115"/>
      <c r="U30" s="116"/>
      <c r="V30" s="116">
        <v>165</v>
      </c>
      <c r="W30" s="116">
        <v>161</v>
      </c>
      <c r="X30" s="116">
        <v>165</v>
      </c>
      <c r="Y30" s="112">
        <v>211</v>
      </c>
      <c r="Z30" s="112">
        <v>208</v>
      </c>
      <c r="AB30" s="117">
        <f t="shared" si="2"/>
        <v>5.2156469408224673E-2</v>
      </c>
    </row>
    <row r="31" spans="1:28" x14ac:dyDescent="0.25">
      <c r="S31" s="115" t="s">
        <v>77</v>
      </c>
      <c r="T31" s="115"/>
      <c r="U31" s="116"/>
      <c r="V31" s="116">
        <v>213</v>
      </c>
      <c r="W31" s="116">
        <v>218</v>
      </c>
      <c r="X31" s="116">
        <v>215</v>
      </c>
      <c r="Y31" s="112">
        <v>235</v>
      </c>
      <c r="Z31" s="112">
        <v>275</v>
      </c>
      <c r="AB31" s="117">
        <f t="shared" si="2"/>
        <v>6.8956870611835502E-2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43</v>
      </c>
      <c r="W32" s="116">
        <v>59</v>
      </c>
      <c r="X32" s="116">
        <v>72</v>
      </c>
      <c r="Y32" s="112">
        <v>76</v>
      </c>
      <c r="Z32" s="112">
        <v>64</v>
      </c>
      <c r="AB32" s="117">
        <f t="shared" si="2"/>
        <v>1.60481444332999E-2</v>
      </c>
    </row>
    <row r="33" spans="19:32" x14ac:dyDescent="0.25">
      <c r="S33" s="115" t="s">
        <v>79</v>
      </c>
      <c r="T33" s="115"/>
      <c r="U33" s="116"/>
      <c r="V33" s="116">
        <v>53</v>
      </c>
      <c r="W33" s="116">
        <v>74</v>
      </c>
      <c r="X33" s="116">
        <v>86</v>
      </c>
      <c r="Y33" s="112">
        <v>80</v>
      </c>
      <c r="Z33" s="112">
        <v>89</v>
      </c>
      <c r="AB33" s="117">
        <f t="shared" si="2"/>
        <v>2.2316950852557672E-2</v>
      </c>
    </row>
    <row r="34" spans="19:32" x14ac:dyDescent="0.25">
      <c r="S34" s="118" t="s">
        <v>53</v>
      </c>
      <c r="T34" s="118"/>
      <c r="U34" s="119"/>
      <c r="V34" s="119">
        <v>3343</v>
      </c>
      <c r="W34" s="119">
        <v>3494</v>
      </c>
      <c r="X34" s="119">
        <v>3696</v>
      </c>
      <c r="Y34" s="120">
        <v>3852</v>
      </c>
      <c r="Z34" s="120">
        <v>3988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1851</v>
      </c>
      <c r="W37" s="112">
        <v>2003</v>
      </c>
      <c r="X37" s="112">
        <v>1990</v>
      </c>
      <c r="Y37" s="112">
        <v>2047</v>
      </c>
      <c r="Z37" s="112">
        <v>1991</v>
      </c>
      <c r="AB37" s="132">
        <f>Z37/Z40*100</f>
        <v>77.956147220046986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389</v>
      </c>
      <c r="W38" s="112">
        <v>386</v>
      </c>
      <c r="X38" s="112">
        <v>457</v>
      </c>
      <c r="Y38" s="112">
        <v>504</v>
      </c>
      <c r="Z38" s="112">
        <v>563</v>
      </c>
      <c r="AB38" s="132">
        <f>Z38/Z40*100</f>
        <v>22.043852779953017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2240</v>
      </c>
      <c r="W40" s="112">
        <v>2389</v>
      </c>
      <c r="X40" s="112">
        <v>2447</v>
      </c>
      <c r="Y40" s="112">
        <v>2551</v>
      </c>
      <c r="Z40" s="112">
        <v>2554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10</v>
      </c>
      <c r="X44" s="112">
        <v>14</v>
      </c>
      <c r="Y44" s="112">
        <v>3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33</v>
      </c>
      <c r="W45" s="112">
        <v>34</v>
      </c>
      <c r="X45" s="112">
        <v>34</v>
      </c>
      <c r="Y45" s="112">
        <v>47</v>
      </c>
      <c r="Z45" s="112">
        <v>38</v>
      </c>
    </row>
    <row r="46" spans="19:32" x14ac:dyDescent="0.25">
      <c r="S46" s="115" t="s">
        <v>38</v>
      </c>
      <c r="T46" s="115"/>
      <c r="U46" s="112"/>
      <c r="V46" s="112">
        <v>92</v>
      </c>
      <c r="W46" s="112">
        <v>104</v>
      </c>
      <c r="X46" s="112">
        <v>71</v>
      </c>
      <c r="Y46" s="112">
        <v>76</v>
      </c>
      <c r="Z46" s="112">
        <v>70</v>
      </c>
    </row>
    <row r="47" spans="19:32" x14ac:dyDescent="0.25">
      <c r="S47" s="115" t="s">
        <v>39</v>
      </c>
      <c r="T47" s="115"/>
      <c r="U47" s="112"/>
      <c r="V47" s="112">
        <v>137</v>
      </c>
      <c r="W47" s="112">
        <v>140</v>
      </c>
      <c r="X47" s="112">
        <v>164</v>
      </c>
      <c r="Y47" s="112">
        <v>140</v>
      </c>
      <c r="Z47" s="112">
        <v>142</v>
      </c>
    </row>
    <row r="48" spans="19:32" x14ac:dyDescent="0.25">
      <c r="S48" s="115" t="s">
        <v>40</v>
      </c>
      <c r="T48" s="115"/>
      <c r="U48" s="112"/>
      <c r="V48" s="112">
        <v>152</v>
      </c>
      <c r="W48" s="112">
        <v>196</v>
      </c>
      <c r="X48" s="112">
        <v>221</v>
      </c>
      <c r="Y48" s="112">
        <v>257</v>
      </c>
      <c r="Z48" s="112">
        <v>297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133</v>
      </c>
      <c r="W49" s="112">
        <v>143</v>
      </c>
      <c r="X49" s="112">
        <v>188</v>
      </c>
      <c r="Y49" s="112">
        <v>219</v>
      </c>
      <c r="Z49" s="112">
        <v>230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Glamorgan/Spring Bay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117</v>
      </c>
      <c r="W50" s="112">
        <v>119</v>
      </c>
      <c r="X50" s="112">
        <v>146</v>
      </c>
      <c r="Y50" s="112">
        <v>157</v>
      </c>
      <c r="Z50" s="112">
        <v>187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144</v>
      </c>
      <c r="W51" s="112">
        <v>135</v>
      </c>
      <c r="X51" s="112">
        <v>125</v>
      </c>
      <c r="Y51" s="112">
        <v>147</v>
      </c>
      <c r="Z51" s="112">
        <v>141</v>
      </c>
    </row>
    <row r="52" spans="1:26" ht="15" customHeight="1" x14ac:dyDescent="0.25">
      <c r="S52" s="115" t="s">
        <v>44</v>
      </c>
      <c r="T52" s="115"/>
      <c r="U52" s="112"/>
      <c r="V52" s="112">
        <v>159</v>
      </c>
      <c r="W52" s="112">
        <v>169</v>
      </c>
      <c r="X52" s="112">
        <v>168</v>
      </c>
      <c r="Y52" s="112">
        <v>162</v>
      </c>
      <c r="Z52" s="112">
        <v>146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171</v>
      </c>
      <c r="W53" s="112">
        <v>184</v>
      </c>
      <c r="X53" s="112">
        <v>162</v>
      </c>
      <c r="Y53" s="112">
        <v>145</v>
      </c>
      <c r="Z53" s="112">
        <v>169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202</v>
      </c>
      <c r="W54" s="112">
        <v>192</v>
      </c>
      <c r="X54" s="112">
        <v>205</v>
      </c>
      <c r="Y54" s="112">
        <v>212</v>
      </c>
      <c r="Z54" s="112">
        <v>201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178</v>
      </c>
      <c r="W55" s="112">
        <v>150</v>
      </c>
      <c r="X55" s="112">
        <v>183</v>
      </c>
      <c r="Y55" s="112">
        <v>179</v>
      </c>
      <c r="Z55" s="112">
        <v>185</v>
      </c>
    </row>
    <row r="56" spans="1:26" ht="15" customHeight="1" x14ac:dyDescent="0.25">
      <c r="S56" s="115" t="s">
        <v>48</v>
      </c>
      <c r="T56" s="115"/>
      <c r="U56" s="112"/>
      <c r="V56" s="112">
        <v>100</v>
      </c>
      <c r="W56" s="112">
        <v>130</v>
      </c>
      <c r="X56" s="112">
        <v>136</v>
      </c>
      <c r="Y56" s="112">
        <v>125</v>
      </c>
      <c r="Z56" s="112">
        <v>146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49</v>
      </c>
      <c r="W57" s="112">
        <v>54</v>
      </c>
      <c r="X57" s="112">
        <v>51</v>
      </c>
      <c r="Y57" s="112">
        <v>64</v>
      </c>
      <c r="Z57" s="112">
        <v>53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20</v>
      </c>
      <c r="W58" s="112">
        <v>17</v>
      </c>
      <c r="X58" s="112">
        <v>21</v>
      </c>
      <c r="Y58" s="112">
        <v>24</v>
      </c>
      <c r="Z58" s="112">
        <v>25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10</v>
      </c>
      <c r="X59" s="112">
        <v>4</v>
      </c>
      <c r="Y59" s="112">
        <v>13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3</v>
      </c>
      <c r="X60" s="112">
        <v>4</v>
      </c>
      <c r="Y60" s="112">
        <v>4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1701</v>
      </c>
      <c r="W61" s="112">
        <v>1800</v>
      </c>
      <c r="X61" s="112">
        <v>1906</v>
      </c>
      <c r="Y61" s="112">
        <v>1972</v>
      </c>
      <c r="Z61" s="112">
        <v>2052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11</v>
      </c>
      <c r="X63" s="112">
        <v>0</v>
      </c>
      <c r="Y63" s="112">
        <v>12</v>
      </c>
      <c r="Z63" s="112">
        <v>13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43</v>
      </c>
      <c r="W64" s="112">
        <v>53</v>
      </c>
      <c r="X64" s="112">
        <v>55</v>
      </c>
      <c r="Y64" s="112">
        <v>53</v>
      </c>
      <c r="Z64" s="112">
        <v>40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Glamorgan/Spring Bay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67</v>
      </c>
      <c r="W65" s="112">
        <v>65</v>
      </c>
      <c r="X65" s="112">
        <v>123</v>
      </c>
      <c r="Y65" s="112">
        <v>85</v>
      </c>
      <c r="Z65" s="112">
        <v>114</v>
      </c>
    </row>
    <row r="66" spans="1:26" x14ac:dyDescent="0.25">
      <c r="S66" s="115" t="s">
        <v>39</v>
      </c>
      <c r="T66" s="115"/>
      <c r="U66" s="112"/>
      <c r="V66" s="112">
        <v>103</v>
      </c>
      <c r="W66" s="112">
        <v>96</v>
      </c>
      <c r="X66" s="112">
        <v>145</v>
      </c>
      <c r="Y66" s="112">
        <v>105</v>
      </c>
      <c r="Z66" s="112">
        <v>118</v>
      </c>
    </row>
    <row r="67" spans="1:26" x14ac:dyDescent="0.25">
      <c r="S67" s="115" t="s">
        <v>40</v>
      </c>
      <c r="T67" s="115"/>
      <c r="U67" s="112"/>
      <c r="V67" s="112">
        <v>179</v>
      </c>
      <c r="W67" s="112">
        <v>179</v>
      </c>
      <c r="X67" s="112">
        <v>217</v>
      </c>
      <c r="Y67" s="112">
        <v>275</v>
      </c>
      <c r="Z67" s="112">
        <v>245</v>
      </c>
    </row>
    <row r="68" spans="1:26" x14ac:dyDescent="0.25">
      <c r="S68" s="115" t="s">
        <v>41</v>
      </c>
      <c r="T68" s="115"/>
      <c r="U68" s="112"/>
      <c r="V68" s="112">
        <v>134</v>
      </c>
      <c r="W68" s="112">
        <v>155</v>
      </c>
      <c r="X68" s="112">
        <v>193</v>
      </c>
      <c r="Y68" s="112">
        <v>211</v>
      </c>
      <c r="Z68" s="112">
        <v>211</v>
      </c>
    </row>
    <row r="69" spans="1:26" x14ac:dyDescent="0.25">
      <c r="S69" s="115" t="s">
        <v>42</v>
      </c>
      <c r="T69" s="115"/>
      <c r="U69" s="112"/>
      <c r="V69" s="112">
        <v>121</v>
      </c>
      <c r="W69" s="112">
        <v>116</v>
      </c>
      <c r="X69" s="112">
        <v>166</v>
      </c>
      <c r="Y69" s="112">
        <v>131</v>
      </c>
      <c r="Z69" s="112">
        <v>154</v>
      </c>
    </row>
    <row r="70" spans="1:26" x14ac:dyDescent="0.25">
      <c r="S70" s="115" t="s">
        <v>43</v>
      </c>
      <c r="T70" s="115"/>
      <c r="U70" s="112"/>
      <c r="V70" s="112">
        <v>143</v>
      </c>
      <c r="W70" s="112">
        <v>129</v>
      </c>
      <c r="X70" s="112">
        <v>179</v>
      </c>
      <c r="Y70" s="112">
        <v>134</v>
      </c>
      <c r="Z70" s="112">
        <v>145</v>
      </c>
    </row>
    <row r="71" spans="1:26" x14ac:dyDescent="0.25">
      <c r="S71" s="115" t="s">
        <v>44</v>
      </c>
      <c r="T71" s="115"/>
      <c r="U71" s="112"/>
      <c r="V71" s="112">
        <v>152</v>
      </c>
      <c r="W71" s="112">
        <v>186</v>
      </c>
      <c r="X71" s="112">
        <v>213</v>
      </c>
      <c r="Y71" s="112">
        <v>147</v>
      </c>
      <c r="Z71" s="112">
        <v>137</v>
      </c>
    </row>
    <row r="72" spans="1:26" x14ac:dyDescent="0.25">
      <c r="S72" s="115" t="s">
        <v>45</v>
      </c>
      <c r="T72" s="115"/>
      <c r="U72" s="112"/>
      <c r="V72" s="112">
        <v>174</v>
      </c>
      <c r="W72" s="112">
        <v>163</v>
      </c>
      <c r="X72" s="112">
        <v>213</v>
      </c>
      <c r="Y72" s="112">
        <v>204</v>
      </c>
      <c r="Z72" s="112">
        <v>206</v>
      </c>
    </row>
    <row r="73" spans="1:26" x14ac:dyDescent="0.25">
      <c r="S73" s="115" t="s">
        <v>46</v>
      </c>
      <c r="T73" s="115"/>
      <c r="U73" s="112"/>
      <c r="V73" s="112">
        <v>233</v>
      </c>
      <c r="W73" s="112">
        <v>219</v>
      </c>
      <c r="X73" s="112">
        <v>217</v>
      </c>
      <c r="Y73" s="112">
        <v>198</v>
      </c>
      <c r="Z73" s="112">
        <v>199</v>
      </c>
    </row>
    <row r="74" spans="1:26" x14ac:dyDescent="0.25">
      <c r="S74" s="115" t="s">
        <v>47</v>
      </c>
      <c r="T74" s="115"/>
      <c r="U74" s="112"/>
      <c r="V74" s="112">
        <v>162</v>
      </c>
      <c r="W74" s="112">
        <v>154</v>
      </c>
      <c r="X74" s="112">
        <v>132</v>
      </c>
      <c r="Y74" s="112">
        <v>175</v>
      </c>
      <c r="Z74" s="112">
        <v>189</v>
      </c>
    </row>
    <row r="75" spans="1:26" x14ac:dyDescent="0.25">
      <c r="S75" s="115" t="s">
        <v>48</v>
      </c>
      <c r="T75" s="115"/>
      <c r="U75" s="112"/>
      <c r="V75" s="112">
        <v>82</v>
      </c>
      <c r="W75" s="112">
        <v>107</v>
      </c>
      <c r="X75" s="112">
        <v>74</v>
      </c>
      <c r="Y75" s="112">
        <v>89</v>
      </c>
      <c r="Z75" s="112">
        <v>92</v>
      </c>
    </row>
    <row r="76" spans="1:26" x14ac:dyDescent="0.25">
      <c r="S76" s="115" t="s">
        <v>49</v>
      </c>
      <c r="T76" s="115"/>
      <c r="U76" s="112"/>
      <c r="V76" s="112">
        <v>32</v>
      </c>
      <c r="W76" s="112">
        <v>33</v>
      </c>
      <c r="X76" s="112">
        <v>17</v>
      </c>
      <c r="Y76" s="112">
        <v>36</v>
      </c>
      <c r="Z76" s="112">
        <v>42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20</v>
      </c>
      <c r="X77" s="112">
        <v>14</v>
      </c>
      <c r="Y77" s="112">
        <v>20</v>
      </c>
      <c r="Z77" s="112">
        <v>17</v>
      </c>
    </row>
    <row r="78" spans="1:26" x14ac:dyDescent="0.25">
      <c r="S78" s="115" t="s">
        <v>51</v>
      </c>
      <c r="T78" s="115"/>
      <c r="U78" s="112"/>
      <c r="V78" s="112">
        <v>8</v>
      </c>
      <c r="W78" s="112">
        <v>7</v>
      </c>
      <c r="X78" s="112">
        <v>3</v>
      </c>
      <c r="Y78" s="112">
        <v>6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8</v>
      </c>
      <c r="X79" s="112">
        <v>8</v>
      </c>
      <c r="Y79" s="112">
        <v>6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1646</v>
      </c>
      <c r="W80" s="112">
        <v>1691</v>
      </c>
      <c r="X80" s="112">
        <v>1965</v>
      </c>
      <c r="Y80" s="112">
        <v>1878</v>
      </c>
      <c r="Z80" s="112">
        <v>1934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Glamorgan/Spring Bay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159</v>
      </c>
      <c r="W83" s="112">
        <v>146</v>
      </c>
      <c r="X83" s="112">
        <v>164</v>
      </c>
      <c r="Y83" s="112">
        <v>172</v>
      </c>
      <c r="Z83" s="112">
        <v>178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81</v>
      </c>
      <c r="W84" s="112">
        <v>88</v>
      </c>
      <c r="X84" s="112">
        <v>93</v>
      </c>
      <c r="Y84" s="112">
        <v>93</v>
      </c>
      <c r="Z84" s="112">
        <v>103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162</v>
      </c>
      <c r="W85" s="112">
        <v>182</v>
      </c>
      <c r="X85" s="112">
        <v>198</v>
      </c>
      <c r="Y85" s="112">
        <v>212</v>
      </c>
      <c r="Z85" s="112">
        <v>215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3,988</v>
      </c>
      <c r="D86" s="94">
        <f t="shared" ref="D86:D91" si="4">AD4</f>
        <v>3.503763301323648E-2</v>
      </c>
      <c r="E86" s="95">
        <f t="shared" ref="E86:E91" si="5">AD4</f>
        <v>3.503763301323648E-2</v>
      </c>
      <c r="F86" s="94">
        <f t="shared" ref="F86:F91" si="6">AF4</f>
        <v>0.19187089061566054</v>
      </c>
      <c r="G86" s="95">
        <f t="shared" ref="G86:G91" si="7">AF4</f>
        <v>0.19187089061566054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58</v>
      </c>
      <c r="W86" s="112">
        <v>66</v>
      </c>
      <c r="X86" s="112">
        <v>72</v>
      </c>
      <c r="Y86" s="112">
        <v>76</v>
      </c>
      <c r="Z86" s="112">
        <v>65</v>
      </c>
    </row>
    <row r="87" spans="1:30" ht="15" customHeight="1" x14ac:dyDescent="0.25">
      <c r="A87" s="96" t="s">
        <v>4</v>
      </c>
      <c r="B87" s="49"/>
      <c r="C87" s="97" t="str">
        <f t="shared" si="3"/>
        <v>2,052</v>
      </c>
      <c r="D87" s="94">
        <f t="shared" si="4"/>
        <v>4.0040547389761816E-2</v>
      </c>
      <c r="E87" s="95">
        <f t="shared" si="5"/>
        <v>4.0040547389761816E-2</v>
      </c>
      <c r="F87" s="94">
        <f t="shared" si="6"/>
        <v>0.20705882352941174</v>
      </c>
      <c r="G87" s="95">
        <f t="shared" si="7"/>
        <v>0.20705882352941174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21</v>
      </c>
      <c r="W87" s="112">
        <v>24</v>
      </c>
      <c r="X87" s="112">
        <v>26</v>
      </c>
      <c r="Y87" s="112">
        <v>27</v>
      </c>
      <c r="Z87" s="112">
        <v>21</v>
      </c>
    </row>
    <row r="88" spans="1:30" ht="15" customHeight="1" x14ac:dyDescent="0.25">
      <c r="A88" s="96" t="s">
        <v>5</v>
      </c>
      <c r="B88" s="49"/>
      <c r="C88" s="97" t="str">
        <f t="shared" si="3"/>
        <v>1,934</v>
      </c>
      <c r="D88" s="94">
        <f t="shared" si="4"/>
        <v>2.8723404255319052E-2</v>
      </c>
      <c r="E88" s="95">
        <f t="shared" si="5"/>
        <v>2.8723404255319052E-2</v>
      </c>
      <c r="F88" s="94">
        <f t="shared" si="6"/>
        <v>0.17141126589945488</v>
      </c>
      <c r="G88" s="95">
        <f t="shared" si="7"/>
        <v>0.17141126589945488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39</v>
      </c>
      <c r="W88" s="112">
        <v>42</v>
      </c>
      <c r="X88" s="112">
        <v>44</v>
      </c>
      <c r="Y88" s="112">
        <v>44</v>
      </c>
      <c r="Z88" s="112">
        <v>42</v>
      </c>
    </row>
    <row r="89" spans="1:30" ht="15" customHeight="1" x14ac:dyDescent="0.25">
      <c r="A89" s="49" t="s">
        <v>6</v>
      </c>
      <c r="B89" s="49"/>
      <c r="C89" s="97" t="str">
        <f t="shared" si="3"/>
        <v>2,557</v>
      </c>
      <c r="D89" s="94">
        <f t="shared" si="4"/>
        <v>2.7450980392156321E-3</v>
      </c>
      <c r="E89" s="95">
        <f t="shared" si="5"/>
        <v>2.7450980392156321E-3</v>
      </c>
      <c r="F89" s="94">
        <f t="shared" si="6"/>
        <v>0.141008478357876</v>
      </c>
      <c r="G89" s="95">
        <f t="shared" si="7"/>
        <v>0.141008478357876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88</v>
      </c>
      <c r="W89" s="112">
        <v>87</v>
      </c>
      <c r="X89" s="112">
        <v>92</v>
      </c>
      <c r="Y89" s="112">
        <v>110</v>
      </c>
      <c r="Z89" s="112">
        <v>104</v>
      </c>
    </row>
    <row r="90" spans="1:30" ht="15" customHeight="1" x14ac:dyDescent="0.25">
      <c r="A90" s="49" t="s">
        <v>98</v>
      </c>
      <c r="B90" s="49"/>
      <c r="C90" s="97" t="str">
        <f t="shared" si="3"/>
        <v>$33,581</v>
      </c>
      <c r="D90" s="94">
        <f t="shared" si="4"/>
        <v>8.8884464528446783E-2</v>
      </c>
      <c r="E90" s="95">
        <f t="shared" si="5"/>
        <v>8.8884464528446783E-2</v>
      </c>
      <c r="F90" s="94">
        <f t="shared" si="6"/>
        <v>0.26299363397500075</v>
      </c>
      <c r="G90" s="95">
        <f t="shared" si="7"/>
        <v>0.26299363397500075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217</v>
      </c>
      <c r="W90" s="112">
        <v>249</v>
      </c>
      <c r="X90" s="112">
        <v>254</v>
      </c>
      <c r="Y90" s="112">
        <v>261</v>
      </c>
      <c r="Z90" s="112">
        <v>269</v>
      </c>
    </row>
    <row r="91" spans="1:30" ht="15" customHeight="1" x14ac:dyDescent="0.25">
      <c r="A91" s="49" t="s">
        <v>7</v>
      </c>
      <c r="B91" s="49"/>
      <c r="C91" s="97" t="str">
        <f t="shared" si="3"/>
        <v>$119.6 mil</v>
      </c>
      <c r="D91" s="94">
        <f t="shared" si="4"/>
        <v>9.7558844013136525E-2</v>
      </c>
      <c r="E91" s="95">
        <f t="shared" si="5"/>
        <v>9.7558844013136525E-2</v>
      </c>
      <c r="F91" s="94">
        <f t="shared" si="6"/>
        <v>0.31687428608156809</v>
      </c>
      <c r="G91" s="95">
        <f t="shared" si="7"/>
        <v>0.31687428608156809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1155</v>
      </c>
      <c r="W91" s="112">
        <v>1240</v>
      </c>
      <c r="X91" s="112">
        <v>1283</v>
      </c>
      <c r="Y91" s="112">
        <v>1334</v>
      </c>
      <c r="Z91" s="112">
        <v>1336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94</v>
      </c>
      <c r="W93" s="112">
        <v>99</v>
      </c>
      <c r="X93" s="112">
        <v>102</v>
      </c>
      <c r="Y93" s="112">
        <v>129</v>
      </c>
      <c r="Z93" s="112">
        <v>134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122</v>
      </c>
      <c r="W94" s="112">
        <v>112</v>
      </c>
      <c r="X94" s="112">
        <v>112</v>
      </c>
      <c r="Y94" s="112">
        <v>119</v>
      </c>
      <c r="Z94" s="112">
        <v>131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39</v>
      </c>
      <c r="W95" s="112">
        <v>53</v>
      </c>
      <c r="X95" s="112">
        <v>43</v>
      </c>
      <c r="Y95" s="112">
        <v>50</v>
      </c>
      <c r="Z95" s="112">
        <v>42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172</v>
      </c>
      <c r="W96" s="112">
        <v>186</v>
      </c>
      <c r="X96" s="112">
        <v>181</v>
      </c>
      <c r="Y96" s="112">
        <v>195</v>
      </c>
      <c r="Z96" s="112">
        <v>201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136</v>
      </c>
      <c r="W97" s="112">
        <v>150</v>
      </c>
      <c r="X97" s="112">
        <v>156</v>
      </c>
      <c r="Y97" s="112">
        <v>149</v>
      </c>
      <c r="Z97" s="112">
        <v>142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114</v>
      </c>
      <c r="W98" s="112">
        <v>116</v>
      </c>
      <c r="X98" s="112">
        <v>112</v>
      </c>
      <c r="Y98" s="112">
        <v>108</v>
      </c>
      <c r="Z98" s="112">
        <v>117</v>
      </c>
    </row>
    <row r="99" spans="1:32" ht="15" customHeight="1" x14ac:dyDescent="0.25">
      <c r="S99" s="115" t="s">
        <v>145</v>
      </c>
      <c r="T99" s="115"/>
      <c r="U99" s="112"/>
      <c r="V99" s="112">
        <v>9</v>
      </c>
      <c r="W99" s="112">
        <v>9</v>
      </c>
      <c r="X99" s="112">
        <v>7</v>
      </c>
      <c r="Y99" s="112">
        <v>8</v>
      </c>
      <c r="Z99" s="112">
        <v>3</v>
      </c>
    </row>
    <row r="100" spans="1:32" ht="15" customHeight="1" x14ac:dyDescent="0.25">
      <c r="S100" s="115" t="s">
        <v>58</v>
      </c>
      <c r="T100" s="115"/>
      <c r="U100" s="112"/>
      <c r="V100" s="112">
        <v>147</v>
      </c>
      <c r="W100" s="112">
        <v>148</v>
      </c>
      <c r="X100" s="112">
        <v>182</v>
      </c>
      <c r="Y100" s="112">
        <v>199</v>
      </c>
      <c r="Z100" s="112">
        <v>192</v>
      </c>
    </row>
    <row r="101" spans="1:32" x14ac:dyDescent="0.25">
      <c r="A101" s="18"/>
      <c r="S101" s="118" t="s">
        <v>53</v>
      </c>
      <c r="T101" s="118"/>
      <c r="U101" s="112"/>
      <c r="V101" s="112">
        <v>1084</v>
      </c>
      <c r="W101" s="112">
        <v>1149</v>
      </c>
      <c r="X101" s="112">
        <v>1162</v>
      </c>
      <c r="Y101" s="112">
        <v>1219</v>
      </c>
      <c r="Z101" s="112">
        <v>1212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2469</v>
      </c>
      <c r="W104" s="112">
        <v>2581</v>
      </c>
      <c r="X104" s="112">
        <v>2761</v>
      </c>
      <c r="Y104" s="112">
        <v>3039</v>
      </c>
      <c r="Z104" s="112">
        <v>3039</v>
      </c>
      <c r="AB104" s="109" t="str">
        <f>TEXT(Z104,"###,###")</f>
        <v>3,039</v>
      </c>
      <c r="AD104" s="130">
        <f>Z104/($Z$4)*100</f>
        <v>76.203610832497489</v>
      </c>
      <c r="AF104" s="109"/>
    </row>
    <row r="105" spans="1:32" x14ac:dyDescent="0.25">
      <c r="S105" s="115" t="s">
        <v>17</v>
      </c>
      <c r="T105" s="115"/>
      <c r="U105" s="112"/>
      <c r="V105" s="112">
        <v>391</v>
      </c>
      <c r="W105" s="112">
        <v>362</v>
      </c>
      <c r="X105" s="112">
        <v>408</v>
      </c>
      <c r="Y105" s="112">
        <v>414</v>
      </c>
      <c r="Z105" s="112">
        <v>447</v>
      </c>
      <c r="AB105" s="109" t="str">
        <f>TEXT(Z105,"###,###")</f>
        <v>447</v>
      </c>
      <c r="AD105" s="130">
        <f>Z105/($Z$4)*100</f>
        <v>11.208625877632898</v>
      </c>
      <c r="AF105" s="109"/>
    </row>
    <row r="106" spans="1:32" x14ac:dyDescent="0.25">
      <c r="S106" s="118" t="s">
        <v>53</v>
      </c>
      <c r="T106" s="118"/>
      <c r="U106" s="120"/>
      <c r="V106" s="120">
        <v>2860</v>
      </c>
      <c r="W106" s="120">
        <v>2943</v>
      </c>
      <c r="X106" s="120">
        <v>3169</v>
      </c>
      <c r="Y106" s="120">
        <v>3453</v>
      </c>
      <c r="Z106" s="120">
        <v>3486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662</v>
      </c>
      <c r="W108" s="112">
        <v>740</v>
      </c>
      <c r="X108" s="112">
        <v>678</v>
      </c>
      <c r="Y108" s="112">
        <v>708</v>
      </c>
      <c r="Z108" s="112">
        <v>765</v>
      </c>
      <c r="AB108" s="109" t="str">
        <f>TEXT(Z108,"###,###")</f>
        <v>765</v>
      </c>
      <c r="AD108" s="130">
        <f>Z108/($Z$4)*100</f>
        <v>19.182547642928785</v>
      </c>
      <c r="AF108" s="109"/>
    </row>
    <row r="109" spans="1:32" x14ac:dyDescent="0.25">
      <c r="S109" s="115" t="s">
        <v>20</v>
      </c>
      <c r="T109" s="115"/>
      <c r="U109" s="112"/>
      <c r="V109" s="112">
        <v>813</v>
      </c>
      <c r="W109" s="112">
        <v>793</v>
      </c>
      <c r="X109" s="112">
        <v>820</v>
      </c>
      <c r="Y109" s="112">
        <v>818</v>
      </c>
      <c r="Z109" s="112">
        <v>923</v>
      </c>
      <c r="AB109" s="109" t="str">
        <f>TEXT(Z109,"###,###")</f>
        <v>923</v>
      </c>
      <c r="AD109" s="130">
        <f>Z109/($Z$4)*100</f>
        <v>23.144433299899699</v>
      </c>
      <c r="AF109" s="109"/>
    </row>
    <row r="110" spans="1:32" x14ac:dyDescent="0.25">
      <c r="S110" s="115" t="s">
        <v>21</v>
      </c>
      <c r="T110" s="115"/>
      <c r="U110" s="112"/>
      <c r="V110" s="112">
        <v>793</v>
      </c>
      <c r="W110" s="112">
        <v>733</v>
      </c>
      <c r="X110" s="112">
        <v>843</v>
      </c>
      <c r="Y110" s="112">
        <v>1016</v>
      </c>
      <c r="Z110" s="112">
        <v>995</v>
      </c>
      <c r="AB110" s="109" t="str">
        <f>TEXT(Z110,"###,###")</f>
        <v>995</v>
      </c>
      <c r="AD110" s="130">
        <f>Z110/($Z$4)*100</f>
        <v>24.94984954864594</v>
      </c>
      <c r="AF110" s="109"/>
    </row>
    <row r="111" spans="1:32" x14ac:dyDescent="0.25">
      <c r="S111" s="115" t="s">
        <v>22</v>
      </c>
      <c r="T111" s="115"/>
      <c r="U111" s="112"/>
      <c r="V111" s="112">
        <v>606</v>
      </c>
      <c r="W111" s="112">
        <v>656</v>
      </c>
      <c r="X111" s="112">
        <v>823</v>
      </c>
      <c r="Y111" s="112">
        <v>801</v>
      </c>
      <c r="Z111" s="112">
        <v>823</v>
      </c>
      <c r="AB111" s="109" t="str">
        <f>TEXT(Z111,"###,###")</f>
        <v>823</v>
      </c>
      <c r="AD111" s="130">
        <f>Z111/($Z$4)*100</f>
        <v>20.63691073219659</v>
      </c>
      <c r="AF111" s="109"/>
    </row>
    <row r="112" spans="1:32" x14ac:dyDescent="0.25">
      <c r="S112" s="118" t="s">
        <v>53</v>
      </c>
      <c r="T112" s="118"/>
      <c r="U112" s="112"/>
      <c r="V112" s="112">
        <v>3347</v>
      </c>
      <c r="W112" s="112">
        <v>3494</v>
      </c>
      <c r="X112" s="112">
        <v>3698</v>
      </c>
      <c r="Y112" s="112">
        <v>3852</v>
      </c>
      <c r="Z112" s="112">
        <v>3988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45.72</v>
      </c>
      <c r="W118" s="131">
        <v>45.61</v>
      </c>
      <c r="X118" s="131">
        <v>45.07</v>
      </c>
      <c r="Y118" s="131">
        <v>45.22</v>
      </c>
      <c r="Z118" s="131">
        <v>45.64</v>
      </c>
      <c r="AB118" s="109" t="str">
        <f>TEXT(Z118,"##.0")</f>
        <v>45.6</v>
      </c>
    </row>
    <row r="120" spans="19:32" x14ac:dyDescent="0.25">
      <c r="S120" s="101" t="s">
        <v>100</v>
      </c>
      <c r="T120" s="112"/>
      <c r="U120" s="112"/>
      <c r="V120" s="112">
        <v>1673</v>
      </c>
      <c r="W120" s="112">
        <v>1760</v>
      </c>
      <c r="X120" s="112">
        <v>1834</v>
      </c>
      <c r="Y120" s="112">
        <v>1932</v>
      </c>
      <c r="Z120" s="112">
        <v>1912</v>
      </c>
      <c r="AB120" s="109" t="str">
        <f>TEXT(Z120,"###,###")</f>
        <v>1,912</v>
      </c>
    </row>
    <row r="121" spans="19:32" x14ac:dyDescent="0.25">
      <c r="S121" s="101" t="s">
        <v>101</v>
      </c>
      <c r="T121" s="112"/>
      <c r="U121" s="112"/>
      <c r="V121" s="112">
        <v>303</v>
      </c>
      <c r="W121" s="112">
        <v>357</v>
      </c>
      <c r="X121" s="112">
        <v>338</v>
      </c>
      <c r="Y121" s="112">
        <v>341</v>
      </c>
      <c r="Z121" s="112">
        <v>354</v>
      </c>
      <c r="AB121" s="109" t="str">
        <f>TEXT(Z121,"###,###")</f>
        <v>354</v>
      </c>
    </row>
    <row r="122" spans="19:32" x14ac:dyDescent="0.25">
      <c r="S122" s="101" t="s">
        <v>102</v>
      </c>
      <c r="T122" s="112"/>
      <c r="U122" s="112"/>
      <c r="V122" s="112">
        <v>260</v>
      </c>
      <c r="W122" s="112">
        <v>271</v>
      </c>
      <c r="X122" s="112">
        <v>275</v>
      </c>
      <c r="Y122" s="112">
        <v>277</v>
      </c>
      <c r="Z122" s="112">
        <v>290</v>
      </c>
      <c r="AB122" s="109" t="str">
        <f>TEXT(Z122,"###,###")</f>
        <v>290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1933</v>
      </c>
      <c r="W124" s="112">
        <v>2031</v>
      </c>
      <c r="X124" s="112">
        <v>2109</v>
      </c>
      <c r="Y124" s="112">
        <v>2209</v>
      </c>
      <c r="Z124" s="112">
        <v>2202</v>
      </c>
      <c r="AB124" s="109" t="str">
        <f>TEXT(Z124,"###,###")</f>
        <v>2,202</v>
      </c>
      <c r="AD124" s="127">
        <f>Z124/$Z$7*100</f>
        <v>86.11654282362143</v>
      </c>
    </row>
    <row r="125" spans="19:32" x14ac:dyDescent="0.25">
      <c r="S125" s="101" t="s">
        <v>104</v>
      </c>
      <c r="T125" s="112"/>
      <c r="U125" s="112"/>
      <c r="V125" s="112">
        <v>563</v>
      </c>
      <c r="W125" s="112">
        <v>628</v>
      </c>
      <c r="X125" s="112">
        <v>613</v>
      </c>
      <c r="Y125" s="112">
        <v>618</v>
      </c>
      <c r="Z125" s="112">
        <v>644</v>
      </c>
      <c r="AB125" s="109" t="str">
        <f>TEXT(Z125,"###,###")</f>
        <v>644</v>
      </c>
      <c r="AD125" s="127">
        <f>Z125/$Z$7*100</f>
        <v>25.185764567852953</v>
      </c>
    </row>
    <row r="127" spans="19:32" x14ac:dyDescent="0.25">
      <c r="S127" s="101" t="s">
        <v>105</v>
      </c>
      <c r="T127" s="112"/>
      <c r="U127" s="112"/>
      <c r="V127" s="112">
        <v>1152</v>
      </c>
      <c r="W127" s="112">
        <v>1239</v>
      </c>
      <c r="X127" s="112">
        <v>1283</v>
      </c>
      <c r="Y127" s="112">
        <v>1331</v>
      </c>
      <c r="Z127" s="112">
        <v>1340</v>
      </c>
      <c r="AB127" s="109" t="str">
        <f>TEXT(Z127,"###,###")</f>
        <v>1,340</v>
      </c>
      <c r="AD127" s="127">
        <f>Z127/$Z$7*100</f>
        <v>52.40516229956981</v>
      </c>
    </row>
    <row r="128" spans="19:32" x14ac:dyDescent="0.25">
      <c r="S128" s="101" t="s">
        <v>106</v>
      </c>
      <c r="T128" s="112"/>
      <c r="U128" s="112"/>
      <c r="V128" s="112">
        <v>1087</v>
      </c>
      <c r="W128" s="112">
        <v>1145</v>
      </c>
      <c r="X128" s="112">
        <v>1162</v>
      </c>
      <c r="Y128" s="112">
        <v>1217</v>
      </c>
      <c r="Z128" s="112">
        <v>1212</v>
      </c>
      <c r="AB128" s="109" t="str">
        <f>TEXT(Z128,"###,###")</f>
        <v>1,212</v>
      </c>
      <c r="AD128" s="127">
        <f>Z128/$Z$7*100</f>
        <v>47.399296050058666</v>
      </c>
    </row>
    <row r="130" spans="19:20" x14ac:dyDescent="0.25">
      <c r="S130" s="101" t="s">
        <v>182</v>
      </c>
      <c r="T130" s="127">
        <v>74.775127102072744</v>
      </c>
    </row>
    <row r="131" spans="19:20" x14ac:dyDescent="0.25">
      <c r="S131" s="101" t="s">
        <v>183</v>
      </c>
      <c r="T131" s="127">
        <v>13.844348846304264</v>
      </c>
    </row>
    <row r="132" spans="19:20" x14ac:dyDescent="0.25">
      <c r="S132" s="101" t="s">
        <v>184</v>
      </c>
      <c r="T132" s="127">
        <v>11.341415721548689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FAC7E0-0C7E-4E10-AF10-853D149DA3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9C1A58-1945-41D5-9360-CB07B6F8D7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F7DB836-E431-49ED-B5B6-1E22030CFC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057B1-C093-4E61-B6AF-735BE72F03A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FB1-08C7-4A3F-A040-B008AB7D8658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122</v>
      </c>
      <c r="T1" s="99"/>
      <c r="U1" s="99"/>
      <c r="V1" s="99"/>
      <c r="W1" s="99"/>
      <c r="X1" s="99"/>
      <c r="Y1" s="100" t="s">
        <v>162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122</v>
      </c>
      <c r="Y3" s="105" t="s">
        <v>162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12.14 Glenorchy,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33525</v>
      </c>
      <c r="W4" s="108">
        <v>35714</v>
      </c>
      <c r="X4" s="108">
        <v>37738</v>
      </c>
      <c r="Y4" s="108">
        <v>38869</v>
      </c>
      <c r="Z4" s="108">
        <v>42893</v>
      </c>
      <c r="AB4" s="109" t="str">
        <f>TEXT(Z4,"###,###")</f>
        <v>42,893</v>
      </c>
      <c r="AD4" s="110">
        <f>Z4/Y4-1</f>
        <v>0.1035272324989065</v>
      </c>
      <c r="AF4" s="110">
        <f>Z4/V4-1</f>
        <v>0.27943325876211778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17320</v>
      </c>
      <c r="W5" s="108">
        <v>18640</v>
      </c>
      <c r="X5" s="108">
        <v>19989</v>
      </c>
      <c r="Y5" s="108">
        <v>20742</v>
      </c>
      <c r="Z5" s="108">
        <v>22910</v>
      </c>
      <c r="AB5" s="109" t="str">
        <f>TEXT(Z5,"###,###")</f>
        <v>22,910</v>
      </c>
      <c r="AD5" s="110">
        <f t="shared" ref="AD5:AD9" si="0">Z5/Y5-1</f>
        <v>0.10452222543631273</v>
      </c>
      <c r="AF5" s="110">
        <f t="shared" ref="AF5:AF9" si="1">Z5/V5-1</f>
        <v>0.32274826789838329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16206</v>
      </c>
      <c r="W6" s="108">
        <v>17068</v>
      </c>
      <c r="X6" s="108">
        <v>17754</v>
      </c>
      <c r="Y6" s="108">
        <v>18127</v>
      </c>
      <c r="Z6" s="108">
        <v>19950</v>
      </c>
      <c r="AB6" s="109" t="str">
        <f>TEXT(Z6,"###,###")</f>
        <v>19,950</v>
      </c>
      <c r="AD6" s="110">
        <f t="shared" si="0"/>
        <v>0.10056821316268549</v>
      </c>
      <c r="AF6" s="110">
        <f t="shared" si="1"/>
        <v>0.23102554609403914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24090</v>
      </c>
      <c r="W7" s="108">
        <v>25069</v>
      </c>
      <c r="X7" s="108">
        <v>26406</v>
      </c>
      <c r="Y7" s="108">
        <v>27387</v>
      </c>
      <c r="Z7" s="108">
        <v>28128</v>
      </c>
      <c r="AB7" s="109" t="str">
        <f>TEXT(Z7,"###,###")</f>
        <v>28,128</v>
      </c>
      <c r="AD7" s="110">
        <f t="shared" si="0"/>
        <v>2.7056632708949424E-2</v>
      </c>
      <c r="AF7" s="110">
        <f t="shared" si="1"/>
        <v>0.16762141967621424</v>
      </c>
    </row>
    <row r="8" spans="1:32" ht="17.25" customHeight="1" x14ac:dyDescent="0.25">
      <c r="A8" s="62" t="s">
        <v>12</v>
      </c>
      <c r="B8" s="63"/>
      <c r="C8" s="29"/>
      <c r="D8" s="64" t="str">
        <f>AB4</f>
        <v>42,893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28,128</v>
      </c>
      <c r="P8" s="65"/>
      <c r="S8" s="107" t="s">
        <v>84</v>
      </c>
      <c r="T8" s="108"/>
      <c r="U8" s="108"/>
      <c r="V8" s="108">
        <v>38325</v>
      </c>
      <c r="W8" s="108">
        <v>38420</v>
      </c>
      <c r="X8" s="108">
        <v>39503</v>
      </c>
      <c r="Y8" s="108">
        <v>38451.65</v>
      </c>
      <c r="Z8" s="108">
        <v>39459.85</v>
      </c>
      <c r="AB8" s="109" t="str">
        <f>TEXT(Z8,"$###,###")</f>
        <v>$39,460</v>
      </c>
      <c r="AD8" s="110">
        <f t="shared" si="0"/>
        <v>2.6219941146868875E-2</v>
      </c>
      <c r="AF8" s="110">
        <f t="shared" si="1"/>
        <v>2.9611219830397939E-2</v>
      </c>
    </row>
    <row r="9" spans="1:32" x14ac:dyDescent="0.25">
      <c r="A9" s="30" t="s">
        <v>14</v>
      </c>
      <c r="B9" s="69"/>
      <c r="C9" s="70"/>
      <c r="D9" s="71">
        <f>AD104</f>
        <v>77.084839018021583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52.307309442548359</v>
      </c>
      <c r="P9" s="72" t="s">
        <v>85</v>
      </c>
      <c r="S9" s="107" t="s">
        <v>7</v>
      </c>
      <c r="T9" s="108"/>
      <c r="U9" s="108"/>
      <c r="V9" s="108">
        <v>1120648325</v>
      </c>
      <c r="W9" s="108">
        <v>1199024469</v>
      </c>
      <c r="X9" s="108">
        <v>1299443180</v>
      </c>
      <c r="Y9" s="108">
        <v>1363730657</v>
      </c>
      <c r="Z9" s="108">
        <v>1478600522</v>
      </c>
      <c r="AB9" s="109" t="str">
        <f>TEXT(Z9/1000000,"$#,###.0")&amp;" mil"</f>
        <v>$1,478.6 mil</v>
      </c>
      <c r="AD9" s="110">
        <f t="shared" si="0"/>
        <v>8.423207648106712E-2</v>
      </c>
      <c r="AF9" s="110">
        <f t="shared" si="1"/>
        <v>0.31941527865131114</v>
      </c>
    </row>
    <row r="10" spans="1:32" x14ac:dyDescent="0.25">
      <c r="A10" s="30" t="s">
        <v>17</v>
      </c>
      <c r="B10" s="69"/>
      <c r="C10" s="70"/>
      <c r="D10" s="71">
        <f>AD105</f>
        <v>16.627421723824401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47.582480091012513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86.045932878270762</v>
      </c>
      <c r="P11" s="72" t="s">
        <v>85</v>
      </c>
      <c r="S11" s="107" t="s">
        <v>29</v>
      </c>
      <c r="T11" s="112"/>
      <c r="U11" s="112"/>
      <c r="V11" s="112">
        <v>30829</v>
      </c>
      <c r="W11" s="112">
        <v>32683</v>
      </c>
      <c r="X11" s="112">
        <v>34566</v>
      </c>
      <c r="Y11" s="112">
        <v>35290</v>
      </c>
      <c r="Z11" s="112">
        <v>38963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5.563850967007963</v>
      </c>
      <c r="P12" s="72" t="s">
        <v>85</v>
      </c>
      <c r="S12" s="107" t="s">
        <v>30</v>
      </c>
      <c r="T12" s="112"/>
      <c r="U12" s="112"/>
      <c r="V12" s="112">
        <v>2691</v>
      </c>
      <c r="W12" s="112">
        <v>3031</v>
      </c>
      <c r="X12" s="112">
        <v>3174</v>
      </c>
      <c r="Y12" s="112">
        <v>3583</v>
      </c>
      <c r="Z12" s="112">
        <v>3930</v>
      </c>
    </row>
    <row r="13" spans="1:32" ht="15" customHeight="1" x14ac:dyDescent="0.25">
      <c r="A13" s="30" t="s">
        <v>19</v>
      </c>
      <c r="B13" s="70"/>
      <c r="C13" s="70"/>
      <c r="D13" s="71">
        <f>AD108</f>
        <v>12.071899843797357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8.4044368600682589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14.80428041871634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39.3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26.155782994894274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21.607307883699438</v>
      </c>
      <c r="P15" s="72" t="s">
        <v>85</v>
      </c>
      <c r="S15" s="115" t="s">
        <v>61</v>
      </c>
      <c r="T15" s="115"/>
      <c r="U15" s="116"/>
      <c r="V15" s="116">
        <v>1274</v>
      </c>
      <c r="W15" s="116">
        <v>1652</v>
      </c>
      <c r="X15" s="116">
        <v>1528</v>
      </c>
      <c r="Y15" s="112">
        <v>1548</v>
      </c>
      <c r="Z15" s="112">
        <v>2209</v>
      </c>
      <c r="AB15" s="117">
        <f t="shared" ref="AB15:AB34" si="2">IF(Z15="np",0,Z15/$Z$34)</f>
        <v>5.1500244795188027E-2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41.57787984053342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78.392692116300566</v>
      </c>
      <c r="P16" s="37" t="s">
        <v>85</v>
      </c>
      <c r="S16" s="115" t="s">
        <v>62</v>
      </c>
      <c r="T16" s="115"/>
      <c r="U16" s="116"/>
      <c r="V16" s="116">
        <v>39</v>
      </c>
      <c r="W16" s="116">
        <v>41</v>
      </c>
      <c r="X16" s="116">
        <v>52</v>
      </c>
      <c r="Y16" s="112">
        <v>49</v>
      </c>
      <c r="Z16" s="112">
        <v>47</v>
      </c>
      <c r="AB16" s="117">
        <f t="shared" si="2"/>
        <v>1.0957498892593196E-3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2000</v>
      </c>
      <c r="W17" s="116">
        <v>2197</v>
      </c>
      <c r="X17" s="116">
        <v>2267</v>
      </c>
      <c r="Y17" s="112">
        <v>2291</v>
      </c>
      <c r="Z17" s="112">
        <v>2459</v>
      </c>
      <c r="AB17" s="117">
        <f t="shared" si="2"/>
        <v>5.7328701652950363E-2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503</v>
      </c>
      <c r="W18" s="116">
        <v>518</v>
      </c>
      <c r="X18" s="116">
        <v>511</v>
      </c>
      <c r="Y18" s="112">
        <v>432</v>
      </c>
      <c r="Z18" s="112">
        <v>573</v>
      </c>
      <c r="AB18" s="117">
        <f t="shared" si="2"/>
        <v>1.3358823117991281E-2</v>
      </c>
    </row>
    <row r="19" spans="1:28" x14ac:dyDescent="0.25">
      <c r="A19" s="61" t="str">
        <f>$S$1&amp;" ("&amp;$V$2&amp;" to "&amp;$Z$2&amp;")"</f>
        <v>Glenorchy (2016-17 to 2020-21)</v>
      </c>
      <c r="B19" s="61"/>
      <c r="C19" s="61"/>
      <c r="D19" s="61"/>
      <c r="E19" s="61"/>
      <c r="F19" s="61"/>
      <c r="G19" s="61" t="str">
        <f>$S$1&amp;" ("&amp;$V$2&amp;" to "&amp;$Z$2&amp;")"</f>
        <v>Glenorchy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1906</v>
      </c>
      <c r="W19" s="116">
        <v>2114</v>
      </c>
      <c r="X19" s="116">
        <v>2281</v>
      </c>
      <c r="Y19" s="112">
        <v>2311</v>
      </c>
      <c r="Z19" s="112">
        <v>2542</v>
      </c>
      <c r="AB19" s="117">
        <f t="shared" si="2"/>
        <v>5.9263749329727458E-2</v>
      </c>
    </row>
    <row r="20" spans="1:28" x14ac:dyDescent="0.25">
      <c r="S20" s="115" t="s">
        <v>66</v>
      </c>
      <c r="T20" s="115"/>
      <c r="U20" s="116"/>
      <c r="V20" s="116">
        <v>1126</v>
      </c>
      <c r="W20" s="116">
        <v>1088</v>
      </c>
      <c r="X20" s="116">
        <v>1209</v>
      </c>
      <c r="Y20" s="112">
        <v>1189</v>
      </c>
      <c r="Z20" s="112">
        <v>1302</v>
      </c>
      <c r="AB20" s="117">
        <f t="shared" si="2"/>
        <v>3.0354603315226259E-2</v>
      </c>
    </row>
    <row r="21" spans="1:28" x14ac:dyDescent="0.25">
      <c r="S21" s="115" t="s">
        <v>67</v>
      </c>
      <c r="T21" s="115"/>
      <c r="U21" s="116"/>
      <c r="V21" s="116">
        <v>3592</v>
      </c>
      <c r="W21" s="116">
        <v>3605</v>
      </c>
      <c r="X21" s="116">
        <v>3812</v>
      </c>
      <c r="Y21" s="112">
        <v>3978</v>
      </c>
      <c r="Z21" s="112">
        <v>4224</v>
      </c>
      <c r="AB21" s="117">
        <f t="shared" si="2"/>
        <v>9.8477607068752471E-2</v>
      </c>
    </row>
    <row r="22" spans="1:28" x14ac:dyDescent="0.25">
      <c r="S22" s="115" t="s">
        <v>68</v>
      </c>
      <c r="T22" s="115"/>
      <c r="U22" s="116"/>
      <c r="V22" s="116">
        <v>3083</v>
      </c>
      <c r="W22" s="116">
        <v>3493</v>
      </c>
      <c r="X22" s="116">
        <v>3558</v>
      </c>
      <c r="Y22" s="112">
        <v>3792</v>
      </c>
      <c r="Z22" s="112">
        <v>3912</v>
      </c>
      <c r="AB22" s="117">
        <f t="shared" si="2"/>
        <v>9.1203692910265075E-2</v>
      </c>
    </row>
    <row r="23" spans="1:28" x14ac:dyDescent="0.25">
      <c r="S23" s="115" t="s">
        <v>69</v>
      </c>
      <c r="T23" s="115"/>
      <c r="U23" s="116"/>
      <c r="V23" s="116">
        <v>1256</v>
      </c>
      <c r="W23" s="116">
        <v>1502</v>
      </c>
      <c r="X23" s="116">
        <v>1634</v>
      </c>
      <c r="Y23" s="112">
        <v>1830</v>
      </c>
      <c r="Z23" s="112">
        <v>2079</v>
      </c>
      <c r="AB23" s="117">
        <f t="shared" si="2"/>
        <v>4.8469447229151613E-2</v>
      </c>
    </row>
    <row r="24" spans="1:28" x14ac:dyDescent="0.25">
      <c r="S24" s="115" t="s">
        <v>70</v>
      </c>
      <c r="T24" s="115"/>
      <c r="U24" s="116"/>
      <c r="V24" s="116">
        <v>464</v>
      </c>
      <c r="W24" s="116">
        <v>448</v>
      </c>
      <c r="X24" s="116">
        <v>453</v>
      </c>
      <c r="Y24" s="112">
        <v>391</v>
      </c>
      <c r="Z24" s="112">
        <v>312</v>
      </c>
      <c r="AB24" s="117">
        <f t="shared" si="2"/>
        <v>7.2739141584873988E-3</v>
      </c>
    </row>
    <row r="25" spans="1:28" x14ac:dyDescent="0.25">
      <c r="S25" s="115" t="s">
        <v>71</v>
      </c>
      <c r="T25" s="115"/>
      <c r="U25" s="116"/>
      <c r="V25" s="116">
        <v>873</v>
      </c>
      <c r="W25" s="116">
        <v>867</v>
      </c>
      <c r="X25" s="116">
        <v>971</v>
      </c>
      <c r="Y25" s="112">
        <v>1063</v>
      </c>
      <c r="Z25" s="112">
        <v>1269</v>
      </c>
      <c r="AB25" s="117">
        <f t="shared" si="2"/>
        <v>2.9585247010001633E-2</v>
      </c>
    </row>
    <row r="26" spans="1:28" x14ac:dyDescent="0.25">
      <c r="S26" s="115" t="s">
        <v>72</v>
      </c>
      <c r="T26" s="115"/>
      <c r="U26" s="116"/>
      <c r="V26" s="116">
        <v>446</v>
      </c>
      <c r="W26" s="116">
        <v>484</v>
      </c>
      <c r="X26" s="116">
        <v>547</v>
      </c>
      <c r="Y26" s="112">
        <v>501</v>
      </c>
      <c r="Z26" s="112">
        <v>551</v>
      </c>
      <c r="AB26" s="117">
        <f t="shared" si="2"/>
        <v>1.2845918914508194E-2</v>
      </c>
    </row>
    <row r="27" spans="1:28" x14ac:dyDescent="0.25">
      <c r="S27" s="115" t="s">
        <v>73</v>
      </c>
      <c r="T27" s="115"/>
      <c r="U27" s="116"/>
      <c r="V27" s="116">
        <v>1254</v>
      </c>
      <c r="W27" s="116">
        <v>1502</v>
      </c>
      <c r="X27" s="116">
        <v>1671</v>
      </c>
      <c r="Y27" s="112">
        <v>1698</v>
      </c>
      <c r="Z27" s="112">
        <v>1907</v>
      </c>
      <c r="AB27" s="117">
        <f t="shared" si="2"/>
        <v>4.4459468911011123E-2</v>
      </c>
    </row>
    <row r="28" spans="1:28" x14ac:dyDescent="0.25">
      <c r="S28" s="115" t="s">
        <v>74</v>
      </c>
      <c r="T28" s="115"/>
      <c r="U28" s="116"/>
      <c r="V28" s="116">
        <v>2619</v>
      </c>
      <c r="W28" s="116">
        <v>3140</v>
      </c>
      <c r="X28" s="116">
        <v>3412</v>
      </c>
      <c r="Y28" s="112">
        <v>3489</v>
      </c>
      <c r="Z28" s="112">
        <v>3874</v>
      </c>
      <c r="AB28" s="117">
        <f t="shared" si="2"/>
        <v>9.0317767467885196E-2</v>
      </c>
    </row>
    <row r="29" spans="1:28" x14ac:dyDescent="0.25">
      <c r="S29" s="115" t="s">
        <v>75</v>
      </c>
      <c r="T29" s="115"/>
      <c r="U29" s="116"/>
      <c r="V29" s="116">
        <v>2402</v>
      </c>
      <c r="W29" s="116">
        <v>2375</v>
      </c>
      <c r="X29" s="116">
        <v>2737</v>
      </c>
      <c r="Y29" s="112">
        <v>2494</v>
      </c>
      <c r="Z29" s="112">
        <v>2732</v>
      </c>
      <c r="AB29" s="117">
        <f t="shared" si="2"/>
        <v>6.3693376541626837E-2</v>
      </c>
    </row>
    <row r="30" spans="1:28" x14ac:dyDescent="0.25">
      <c r="S30" s="115" t="s">
        <v>76</v>
      </c>
      <c r="T30" s="115"/>
      <c r="U30" s="116"/>
      <c r="V30" s="116">
        <v>2315</v>
      </c>
      <c r="W30" s="116">
        <v>2411</v>
      </c>
      <c r="X30" s="116">
        <v>2577</v>
      </c>
      <c r="Y30" s="112">
        <v>2727</v>
      </c>
      <c r="Z30" s="112">
        <v>2826</v>
      </c>
      <c r="AB30" s="117">
        <f t="shared" si="2"/>
        <v>6.5884876320145475E-2</v>
      </c>
    </row>
    <row r="31" spans="1:28" x14ac:dyDescent="0.25">
      <c r="S31" s="115" t="s">
        <v>77</v>
      </c>
      <c r="T31" s="115"/>
      <c r="U31" s="116"/>
      <c r="V31" s="116">
        <v>4354</v>
      </c>
      <c r="W31" s="116">
        <v>4805</v>
      </c>
      <c r="X31" s="116">
        <v>5184</v>
      </c>
      <c r="Y31" s="112">
        <v>5601</v>
      </c>
      <c r="Z31" s="112">
        <v>6682</v>
      </c>
      <c r="AB31" s="117">
        <f t="shared" si="2"/>
        <v>0.1557829948942718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587</v>
      </c>
      <c r="W32" s="116">
        <v>651</v>
      </c>
      <c r="X32" s="116">
        <v>743</v>
      </c>
      <c r="Y32" s="112">
        <v>896</v>
      </c>
      <c r="Z32" s="112">
        <v>962</v>
      </c>
      <c r="AB32" s="117">
        <f t="shared" si="2"/>
        <v>2.242790198866948E-2</v>
      </c>
    </row>
    <row r="33" spans="19:32" x14ac:dyDescent="0.25">
      <c r="S33" s="115" t="s">
        <v>79</v>
      </c>
      <c r="T33" s="115"/>
      <c r="U33" s="116"/>
      <c r="V33" s="116">
        <v>1297</v>
      </c>
      <c r="W33" s="116">
        <v>1375</v>
      </c>
      <c r="X33" s="116">
        <v>1457</v>
      </c>
      <c r="Y33" s="112">
        <v>1530</v>
      </c>
      <c r="Z33" s="112">
        <v>1722</v>
      </c>
      <c r="AB33" s="117">
        <f t="shared" si="2"/>
        <v>4.0146410836266987E-2</v>
      </c>
    </row>
    <row r="34" spans="19:32" x14ac:dyDescent="0.25">
      <c r="S34" s="118" t="s">
        <v>53</v>
      </c>
      <c r="T34" s="118"/>
      <c r="U34" s="119"/>
      <c r="V34" s="119">
        <v>33520</v>
      </c>
      <c r="W34" s="119">
        <v>35711</v>
      </c>
      <c r="X34" s="119">
        <v>37737</v>
      </c>
      <c r="Y34" s="120">
        <v>38870</v>
      </c>
      <c r="Z34" s="120">
        <v>42893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20061</v>
      </c>
      <c r="W37" s="112">
        <v>20634</v>
      </c>
      <c r="X37" s="112">
        <v>21506</v>
      </c>
      <c r="Y37" s="112">
        <v>22218</v>
      </c>
      <c r="Z37" s="112">
        <v>22055</v>
      </c>
      <c r="AB37" s="132">
        <f>Z37/Z40*100</f>
        <v>78.392692116300566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4026</v>
      </c>
      <c r="W38" s="112">
        <v>4430</v>
      </c>
      <c r="X38" s="112">
        <v>4909</v>
      </c>
      <c r="Y38" s="112">
        <v>5171</v>
      </c>
      <c r="Z38" s="112">
        <v>6079</v>
      </c>
      <c r="AB38" s="132">
        <f>Z38/Z40*100</f>
        <v>21.607307883699438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24087</v>
      </c>
      <c r="W40" s="112">
        <v>25064</v>
      </c>
      <c r="X40" s="112">
        <v>26415</v>
      </c>
      <c r="Y40" s="112">
        <v>27389</v>
      </c>
      <c r="Z40" s="112">
        <v>28134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12</v>
      </c>
      <c r="X44" s="112">
        <v>20</v>
      </c>
      <c r="Y44" s="112">
        <v>12</v>
      </c>
      <c r="Z44" s="112">
        <v>28</v>
      </c>
    </row>
    <row r="45" spans="19:32" x14ac:dyDescent="0.25">
      <c r="S45" s="115" t="s">
        <v>37</v>
      </c>
      <c r="T45" s="115"/>
      <c r="U45" s="112"/>
      <c r="V45" s="112">
        <v>306</v>
      </c>
      <c r="W45" s="112">
        <v>306</v>
      </c>
      <c r="X45" s="112">
        <v>282</v>
      </c>
      <c r="Y45" s="112">
        <v>302</v>
      </c>
      <c r="Z45" s="112">
        <v>371</v>
      </c>
    </row>
    <row r="46" spans="19:32" x14ac:dyDescent="0.25">
      <c r="S46" s="115" t="s">
        <v>38</v>
      </c>
      <c r="T46" s="115"/>
      <c r="U46" s="112"/>
      <c r="V46" s="112">
        <v>990</v>
      </c>
      <c r="W46" s="112">
        <v>982</v>
      </c>
      <c r="X46" s="112">
        <v>947</v>
      </c>
      <c r="Y46" s="112">
        <v>786</v>
      </c>
      <c r="Z46" s="112">
        <v>889</v>
      </c>
    </row>
    <row r="47" spans="19:32" x14ac:dyDescent="0.25">
      <c r="S47" s="115" t="s">
        <v>39</v>
      </c>
      <c r="T47" s="115"/>
      <c r="U47" s="112"/>
      <c r="V47" s="112">
        <v>1722</v>
      </c>
      <c r="W47" s="112">
        <v>1953</v>
      </c>
      <c r="X47" s="112">
        <v>1952</v>
      </c>
      <c r="Y47" s="112">
        <v>1813</v>
      </c>
      <c r="Z47" s="112">
        <v>1889</v>
      </c>
    </row>
    <row r="48" spans="19:32" x14ac:dyDescent="0.25">
      <c r="S48" s="115" t="s">
        <v>40</v>
      </c>
      <c r="T48" s="115"/>
      <c r="U48" s="112"/>
      <c r="V48" s="112">
        <v>2357</v>
      </c>
      <c r="W48" s="112">
        <v>2704</v>
      </c>
      <c r="X48" s="112">
        <v>3301</v>
      </c>
      <c r="Y48" s="112">
        <v>3784</v>
      </c>
      <c r="Z48" s="112">
        <v>4672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2408</v>
      </c>
      <c r="W49" s="112">
        <v>2761</v>
      </c>
      <c r="X49" s="112">
        <v>3256</v>
      </c>
      <c r="Y49" s="112">
        <v>3737</v>
      </c>
      <c r="Z49" s="112">
        <v>4305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Glenorchy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1781</v>
      </c>
      <c r="W50" s="112">
        <v>2000</v>
      </c>
      <c r="X50" s="112">
        <v>2259</v>
      </c>
      <c r="Y50" s="112">
        <v>2463</v>
      </c>
      <c r="Z50" s="112">
        <v>2728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1656</v>
      </c>
      <c r="W51" s="112">
        <v>1712</v>
      </c>
      <c r="X51" s="112">
        <v>1719</v>
      </c>
      <c r="Y51" s="112">
        <v>1707</v>
      </c>
      <c r="Z51" s="112">
        <v>1832</v>
      </c>
    </row>
    <row r="52" spans="1:26" ht="15" customHeight="1" x14ac:dyDescent="0.25">
      <c r="S52" s="115" t="s">
        <v>44</v>
      </c>
      <c r="T52" s="115"/>
      <c r="U52" s="112"/>
      <c r="V52" s="112">
        <v>1638</v>
      </c>
      <c r="W52" s="112">
        <v>1650</v>
      </c>
      <c r="X52" s="112">
        <v>1658</v>
      </c>
      <c r="Y52" s="112">
        <v>1571</v>
      </c>
      <c r="Z52" s="112">
        <v>1555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1449</v>
      </c>
      <c r="W53" s="112">
        <v>1496</v>
      </c>
      <c r="X53" s="112">
        <v>1404</v>
      </c>
      <c r="Y53" s="112">
        <v>1397</v>
      </c>
      <c r="Z53" s="112">
        <v>1450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1402</v>
      </c>
      <c r="W54" s="112">
        <v>1386</v>
      </c>
      <c r="X54" s="112">
        <v>1462</v>
      </c>
      <c r="Y54" s="112">
        <v>1414</v>
      </c>
      <c r="Z54" s="112">
        <v>1349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950</v>
      </c>
      <c r="W55" s="112">
        <v>997</v>
      </c>
      <c r="X55" s="112">
        <v>1051</v>
      </c>
      <c r="Y55" s="112">
        <v>1047</v>
      </c>
      <c r="Z55" s="112">
        <v>1121</v>
      </c>
    </row>
    <row r="56" spans="1:26" ht="15" customHeight="1" x14ac:dyDescent="0.25">
      <c r="S56" s="115" t="s">
        <v>48</v>
      </c>
      <c r="T56" s="115"/>
      <c r="U56" s="112"/>
      <c r="V56" s="112">
        <v>409</v>
      </c>
      <c r="W56" s="112">
        <v>440</v>
      </c>
      <c r="X56" s="112">
        <v>449</v>
      </c>
      <c r="Y56" s="112">
        <v>475</v>
      </c>
      <c r="Z56" s="112">
        <v>491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140</v>
      </c>
      <c r="W57" s="112">
        <v>134</v>
      </c>
      <c r="X57" s="112">
        <v>132</v>
      </c>
      <c r="Y57" s="112">
        <v>127</v>
      </c>
      <c r="Z57" s="112">
        <v>141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59</v>
      </c>
      <c r="W58" s="112">
        <v>56</v>
      </c>
      <c r="X58" s="112">
        <v>59</v>
      </c>
      <c r="Y58" s="112">
        <v>64</v>
      </c>
      <c r="Z58" s="112">
        <v>56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29</v>
      </c>
      <c r="W59" s="112">
        <v>32</v>
      </c>
      <c r="X59" s="112">
        <v>17</v>
      </c>
      <c r="Y59" s="112">
        <v>30</v>
      </c>
      <c r="Z59" s="112">
        <v>24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18</v>
      </c>
      <c r="W60" s="112">
        <v>20</v>
      </c>
      <c r="X60" s="112">
        <v>17</v>
      </c>
      <c r="Y60" s="112">
        <v>13</v>
      </c>
      <c r="Z60" s="112">
        <v>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17315</v>
      </c>
      <c r="W61" s="112">
        <v>18646</v>
      </c>
      <c r="X61" s="112">
        <v>19988</v>
      </c>
      <c r="Y61" s="112">
        <v>20739</v>
      </c>
      <c r="Z61" s="112">
        <v>22910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9</v>
      </c>
      <c r="W63" s="112">
        <v>21</v>
      </c>
      <c r="X63" s="112">
        <v>9</v>
      </c>
      <c r="Y63" s="112">
        <v>14</v>
      </c>
      <c r="Z63" s="112">
        <v>33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429</v>
      </c>
      <c r="W64" s="112">
        <v>446</v>
      </c>
      <c r="X64" s="112">
        <v>53</v>
      </c>
      <c r="Y64" s="112">
        <v>349</v>
      </c>
      <c r="Z64" s="112">
        <v>399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Glenorchy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1000</v>
      </c>
      <c r="W65" s="112">
        <v>1106</v>
      </c>
      <c r="X65" s="112">
        <v>73</v>
      </c>
      <c r="Y65" s="112">
        <v>939</v>
      </c>
      <c r="Z65" s="112">
        <v>943</v>
      </c>
    </row>
    <row r="66" spans="1:26" x14ac:dyDescent="0.25">
      <c r="S66" s="115" t="s">
        <v>39</v>
      </c>
      <c r="T66" s="115"/>
      <c r="U66" s="112"/>
      <c r="V66" s="112">
        <v>1486</v>
      </c>
      <c r="W66" s="112">
        <v>1608</v>
      </c>
      <c r="X66" s="112">
        <v>107</v>
      </c>
      <c r="Y66" s="112">
        <v>1757</v>
      </c>
      <c r="Z66" s="112">
        <v>1905</v>
      </c>
    </row>
    <row r="67" spans="1:26" x14ac:dyDescent="0.25">
      <c r="S67" s="115" t="s">
        <v>40</v>
      </c>
      <c r="T67" s="115"/>
      <c r="U67" s="112"/>
      <c r="V67" s="112">
        <v>2223</v>
      </c>
      <c r="W67" s="112">
        <v>2422</v>
      </c>
      <c r="X67" s="112">
        <v>269</v>
      </c>
      <c r="Y67" s="112">
        <v>2955</v>
      </c>
      <c r="Z67" s="112">
        <v>3543</v>
      </c>
    </row>
    <row r="68" spans="1:26" x14ac:dyDescent="0.25">
      <c r="S68" s="115" t="s">
        <v>41</v>
      </c>
      <c r="T68" s="115"/>
      <c r="U68" s="112"/>
      <c r="V68" s="112">
        <v>1861</v>
      </c>
      <c r="W68" s="112">
        <v>2096</v>
      </c>
      <c r="X68" s="112">
        <v>174</v>
      </c>
      <c r="Y68" s="112">
        <v>2652</v>
      </c>
      <c r="Z68" s="112">
        <v>3112</v>
      </c>
    </row>
    <row r="69" spans="1:26" x14ac:dyDescent="0.25">
      <c r="S69" s="115" t="s">
        <v>42</v>
      </c>
      <c r="T69" s="115"/>
      <c r="U69" s="112"/>
      <c r="V69" s="112">
        <v>1649</v>
      </c>
      <c r="W69" s="112">
        <v>1799</v>
      </c>
      <c r="X69" s="112">
        <v>113</v>
      </c>
      <c r="Y69" s="112">
        <v>1924</v>
      </c>
      <c r="Z69" s="112">
        <v>2152</v>
      </c>
    </row>
    <row r="70" spans="1:26" x14ac:dyDescent="0.25">
      <c r="S70" s="115" t="s">
        <v>43</v>
      </c>
      <c r="T70" s="115"/>
      <c r="U70" s="112"/>
      <c r="V70" s="112">
        <v>1516</v>
      </c>
      <c r="W70" s="112">
        <v>1522</v>
      </c>
      <c r="X70" s="112">
        <v>136</v>
      </c>
      <c r="Y70" s="112">
        <v>1525</v>
      </c>
      <c r="Z70" s="112">
        <v>1711</v>
      </c>
    </row>
    <row r="71" spans="1:26" x14ac:dyDescent="0.25">
      <c r="S71" s="115" t="s">
        <v>44</v>
      </c>
      <c r="T71" s="115"/>
      <c r="U71" s="112"/>
      <c r="V71" s="112">
        <v>1647</v>
      </c>
      <c r="W71" s="112">
        <v>1599</v>
      </c>
      <c r="X71" s="112">
        <v>151</v>
      </c>
      <c r="Y71" s="112">
        <v>1509</v>
      </c>
      <c r="Z71" s="112">
        <v>1525</v>
      </c>
    </row>
    <row r="72" spans="1:26" x14ac:dyDescent="0.25">
      <c r="S72" s="115" t="s">
        <v>45</v>
      </c>
      <c r="T72" s="115"/>
      <c r="U72" s="112"/>
      <c r="V72" s="112">
        <v>1490</v>
      </c>
      <c r="W72" s="112">
        <v>1522</v>
      </c>
      <c r="X72" s="112">
        <v>191</v>
      </c>
      <c r="Y72" s="112">
        <v>1397</v>
      </c>
      <c r="Z72" s="112">
        <v>1445</v>
      </c>
    </row>
    <row r="73" spans="1:26" x14ac:dyDescent="0.25">
      <c r="S73" s="115" t="s">
        <v>46</v>
      </c>
      <c r="T73" s="115"/>
      <c r="U73" s="112"/>
      <c r="V73" s="112">
        <v>1447</v>
      </c>
      <c r="W73" s="112">
        <v>1420</v>
      </c>
      <c r="X73" s="112">
        <v>216</v>
      </c>
      <c r="Y73" s="112">
        <v>1394</v>
      </c>
      <c r="Z73" s="112">
        <v>1412</v>
      </c>
    </row>
    <row r="74" spans="1:26" x14ac:dyDescent="0.25">
      <c r="S74" s="115" t="s">
        <v>47</v>
      </c>
      <c r="T74" s="115"/>
      <c r="U74" s="112"/>
      <c r="V74" s="112">
        <v>892</v>
      </c>
      <c r="W74" s="112">
        <v>936</v>
      </c>
      <c r="X74" s="112">
        <v>153</v>
      </c>
      <c r="Y74" s="112">
        <v>1062</v>
      </c>
      <c r="Z74" s="112">
        <v>1066</v>
      </c>
    </row>
    <row r="75" spans="1:26" x14ac:dyDescent="0.25">
      <c r="S75" s="115" t="s">
        <v>48</v>
      </c>
      <c r="T75" s="115"/>
      <c r="U75" s="112"/>
      <c r="V75" s="112">
        <v>336</v>
      </c>
      <c r="W75" s="112">
        <v>330</v>
      </c>
      <c r="X75" s="112">
        <v>96</v>
      </c>
      <c r="Y75" s="112">
        <v>418</v>
      </c>
      <c r="Z75" s="112">
        <v>476</v>
      </c>
    </row>
    <row r="76" spans="1:26" x14ac:dyDescent="0.25">
      <c r="S76" s="115" t="s">
        <v>49</v>
      </c>
      <c r="T76" s="115"/>
      <c r="U76" s="112"/>
      <c r="V76" s="112">
        <v>114</v>
      </c>
      <c r="W76" s="112">
        <v>137</v>
      </c>
      <c r="X76" s="112">
        <v>37</v>
      </c>
      <c r="Y76" s="112">
        <v>131</v>
      </c>
      <c r="Z76" s="112">
        <v>140</v>
      </c>
    </row>
    <row r="77" spans="1:26" x14ac:dyDescent="0.25">
      <c r="S77" s="115" t="s">
        <v>50</v>
      </c>
      <c r="T77" s="115"/>
      <c r="U77" s="112"/>
      <c r="V77" s="112">
        <v>45</v>
      </c>
      <c r="W77" s="112">
        <v>48</v>
      </c>
      <c r="X77" s="112">
        <v>14</v>
      </c>
      <c r="Y77" s="112">
        <v>35</v>
      </c>
      <c r="Z77" s="112">
        <v>41</v>
      </c>
    </row>
    <row r="78" spans="1:26" x14ac:dyDescent="0.25">
      <c r="S78" s="115" t="s">
        <v>51</v>
      </c>
      <c r="T78" s="115"/>
      <c r="U78" s="112"/>
      <c r="V78" s="112">
        <v>34</v>
      </c>
      <c r="W78" s="112">
        <v>34</v>
      </c>
      <c r="X78" s="112">
        <v>6</v>
      </c>
      <c r="Y78" s="112">
        <v>33</v>
      </c>
      <c r="Z78" s="112">
        <v>24</v>
      </c>
    </row>
    <row r="79" spans="1:26" x14ac:dyDescent="0.25">
      <c r="S79" s="115" t="s">
        <v>52</v>
      </c>
      <c r="T79" s="115"/>
      <c r="U79" s="112"/>
      <c r="V79" s="112">
        <v>22</v>
      </c>
      <c r="W79" s="112">
        <v>32</v>
      </c>
      <c r="X79" s="112">
        <v>4</v>
      </c>
      <c r="Y79" s="112">
        <v>27</v>
      </c>
      <c r="Z79" s="112">
        <v>23</v>
      </c>
    </row>
    <row r="80" spans="1:26" x14ac:dyDescent="0.25">
      <c r="S80" s="118" t="s">
        <v>53</v>
      </c>
      <c r="T80" s="118"/>
      <c r="U80" s="112"/>
      <c r="V80" s="112">
        <v>16204</v>
      </c>
      <c r="W80" s="112">
        <v>17065</v>
      </c>
      <c r="X80" s="112">
        <v>1790</v>
      </c>
      <c r="Y80" s="112">
        <v>18126</v>
      </c>
      <c r="Z80" s="112">
        <v>19950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Glenorchy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1023</v>
      </c>
      <c r="W83" s="112">
        <v>1050</v>
      </c>
      <c r="X83" s="112">
        <v>1135</v>
      </c>
      <c r="Y83" s="112">
        <v>1201</v>
      </c>
      <c r="Z83" s="112">
        <v>1222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1155</v>
      </c>
      <c r="W84" s="112">
        <v>1232</v>
      </c>
      <c r="X84" s="112">
        <v>1321</v>
      </c>
      <c r="Y84" s="112">
        <v>1416</v>
      </c>
      <c r="Z84" s="112">
        <v>1465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2432</v>
      </c>
      <c r="W85" s="112">
        <v>2512</v>
      </c>
      <c r="X85" s="112">
        <v>2652</v>
      </c>
      <c r="Y85" s="112">
        <v>2710</v>
      </c>
      <c r="Z85" s="112">
        <v>2805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42,893</v>
      </c>
      <c r="D86" s="94">
        <f t="shared" ref="D86:D91" si="4">AD4</f>
        <v>0.1035272324989065</v>
      </c>
      <c r="E86" s="95">
        <f t="shared" ref="E86:E91" si="5">AD4</f>
        <v>0.1035272324989065</v>
      </c>
      <c r="F86" s="94">
        <f t="shared" ref="F86:F91" si="6">AF4</f>
        <v>0.27943325876211778</v>
      </c>
      <c r="G86" s="95">
        <f t="shared" ref="G86:G91" si="7">AF4</f>
        <v>0.27943325876211778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1022</v>
      </c>
      <c r="W86" s="112">
        <v>1149</v>
      </c>
      <c r="X86" s="112">
        <v>1247</v>
      </c>
      <c r="Y86" s="112">
        <v>1317</v>
      </c>
      <c r="Z86" s="112">
        <v>1437</v>
      </c>
    </row>
    <row r="87" spans="1:30" ht="15" customHeight="1" x14ac:dyDescent="0.25">
      <c r="A87" s="96" t="s">
        <v>4</v>
      </c>
      <c r="B87" s="49"/>
      <c r="C87" s="97" t="str">
        <f t="shared" si="3"/>
        <v>22,910</v>
      </c>
      <c r="D87" s="94">
        <f t="shared" si="4"/>
        <v>0.10452222543631273</v>
      </c>
      <c r="E87" s="95">
        <f t="shared" si="5"/>
        <v>0.10452222543631273</v>
      </c>
      <c r="F87" s="94">
        <f t="shared" si="6"/>
        <v>0.32274826789838329</v>
      </c>
      <c r="G87" s="95">
        <f t="shared" si="7"/>
        <v>0.32274826789838329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807</v>
      </c>
      <c r="W87" s="112">
        <v>790</v>
      </c>
      <c r="X87" s="112">
        <v>835</v>
      </c>
      <c r="Y87" s="112">
        <v>850</v>
      </c>
      <c r="Z87" s="112">
        <v>871</v>
      </c>
    </row>
    <row r="88" spans="1:30" ht="15" customHeight="1" x14ac:dyDescent="0.25">
      <c r="A88" s="96" t="s">
        <v>5</v>
      </c>
      <c r="B88" s="49"/>
      <c r="C88" s="97" t="str">
        <f t="shared" si="3"/>
        <v>19,950</v>
      </c>
      <c r="D88" s="94">
        <f t="shared" si="4"/>
        <v>0.10056821316268549</v>
      </c>
      <c r="E88" s="95">
        <f t="shared" si="5"/>
        <v>0.10056821316268549</v>
      </c>
      <c r="F88" s="94">
        <f t="shared" si="6"/>
        <v>0.23102554609403914</v>
      </c>
      <c r="G88" s="95">
        <f t="shared" si="7"/>
        <v>0.23102554609403914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789</v>
      </c>
      <c r="W88" s="112">
        <v>857</v>
      </c>
      <c r="X88" s="112">
        <v>941</v>
      </c>
      <c r="Y88" s="112">
        <v>981</v>
      </c>
      <c r="Z88" s="112">
        <v>1027</v>
      </c>
    </row>
    <row r="89" spans="1:30" ht="15" customHeight="1" x14ac:dyDescent="0.25">
      <c r="A89" s="49" t="s">
        <v>6</v>
      </c>
      <c r="B89" s="49"/>
      <c r="C89" s="97" t="str">
        <f t="shared" si="3"/>
        <v>28,128</v>
      </c>
      <c r="D89" s="94">
        <f t="shared" si="4"/>
        <v>2.7056632708949424E-2</v>
      </c>
      <c r="E89" s="95">
        <f t="shared" si="5"/>
        <v>2.7056632708949424E-2</v>
      </c>
      <c r="F89" s="94">
        <f t="shared" si="6"/>
        <v>0.16762141967621424</v>
      </c>
      <c r="G89" s="95">
        <f t="shared" si="7"/>
        <v>0.16762141967621424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1077</v>
      </c>
      <c r="W89" s="112">
        <v>1110</v>
      </c>
      <c r="X89" s="112">
        <v>1213</v>
      </c>
      <c r="Y89" s="112">
        <v>1256</v>
      </c>
      <c r="Z89" s="112">
        <v>1321</v>
      </c>
    </row>
    <row r="90" spans="1:30" ht="15" customHeight="1" x14ac:dyDescent="0.25">
      <c r="A90" s="49" t="s">
        <v>98</v>
      </c>
      <c r="B90" s="49"/>
      <c r="C90" s="97" t="str">
        <f t="shared" si="3"/>
        <v>$39,460</v>
      </c>
      <c r="D90" s="94">
        <f t="shared" si="4"/>
        <v>2.6219941146868875E-2</v>
      </c>
      <c r="E90" s="95">
        <f t="shared" si="5"/>
        <v>2.6219941146868875E-2</v>
      </c>
      <c r="F90" s="94">
        <f t="shared" si="6"/>
        <v>2.9611219830397939E-2</v>
      </c>
      <c r="G90" s="95">
        <f t="shared" si="7"/>
        <v>2.9611219830397939E-2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1810</v>
      </c>
      <c r="W90" s="112">
        <v>2012</v>
      </c>
      <c r="X90" s="112">
        <v>2264</v>
      </c>
      <c r="Y90" s="112">
        <v>2327</v>
      </c>
      <c r="Z90" s="112">
        <v>2388</v>
      </c>
    </row>
    <row r="91" spans="1:30" ht="15" customHeight="1" x14ac:dyDescent="0.25">
      <c r="A91" s="49" t="s">
        <v>7</v>
      </c>
      <c r="B91" s="49"/>
      <c r="C91" s="97" t="str">
        <f t="shared" si="3"/>
        <v>$1,478.6 mil</v>
      </c>
      <c r="D91" s="94">
        <f t="shared" si="4"/>
        <v>8.423207648106712E-2</v>
      </c>
      <c r="E91" s="95">
        <f t="shared" si="5"/>
        <v>8.423207648106712E-2</v>
      </c>
      <c r="F91" s="94">
        <f t="shared" si="6"/>
        <v>0.31941527865131114</v>
      </c>
      <c r="G91" s="95">
        <f t="shared" si="7"/>
        <v>0.31941527865131114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12424</v>
      </c>
      <c r="W91" s="112">
        <v>13000</v>
      </c>
      <c r="X91" s="112">
        <v>13789</v>
      </c>
      <c r="Y91" s="112">
        <v>14345</v>
      </c>
      <c r="Z91" s="112">
        <v>14714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829</v>
      </c>
      <c r="W93" s="112">
        <v>910</v>
      </c>
      <c r="X93" s="112">
        <v>947</v>
      </c>
      <c r="Y93" s="112">
        <v>974</v>
      </c>
      <c r="Z93" s="112">
        <v>1007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1539</v>
      </c>
      <c r="W94" s="112">
        <v>1639</v>
      </c>
      <c r="X94" s="112">
        <v>1782</v>
      </c>
      <c r="Y94" s="112">
        <v>1908</v>
      </c>
      <c r="Z94" s="112">
        <v>1992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435</v>
      </c>
      <c r="W95" s="112">
        <v>443</v>
      </c>
      <c r="X95" s="112">
        <v>461</v>
      </c>
      <c r="Y95" s="112">
        <v>506</v>
      </c>
      <c r="Z95" s="112">
        <v>508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2175</v>
      </c>
      <c r="W96" s="112">
        <v>2312</v>
      </c>
      <c r="X96" s="112">
        <v>2546</v>
      </c>
      <c r="Y96" s="112">
        <v>2702</v>
      </c>
      <c r="Z96" s="112">
        <v>2923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2360</v>
      </c>
      <c r="W97" s="112">
        <v>2338</v>
      </c>
      <c r="X97" s="112">
        <v>2413</v>
      </c>
      <c r="Y97" s="112">
        <v>2387</v>
      </c>
      <c r="Z97" s="112">
        <v>2378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1337</v>
      </c>
      <c r="W98" s="112">
        <v>1394</v>
      </c>
      <c r="X98" s="112">
        <v>1463</v>
      </c>
      <c r="Y98" s="112">
        <v>1484</v>
      </c>
      <c r="Z98" s="112">
        <v>1468</v>
      </c>
    </row>
    <row r="99" spans="1:32" ht="15" customHeight="1" x14ac:dyDescent="0.25">
      <c r="S99" s="115" t="s">
        <v>145</v>
      </c>
      <c r="T99" s="115"/>
      <c r="U99" s="112"/>
      <c r="V99" s="112">
        <v>126</v>
      </c>
      <c r="W99" s="112">
        <v>131</v>
      </c>
      <c r="X99" s="112">
        <v>120</v>
      </c>
      <c r="Y99" s="112">
        <v>139</v>
      </c>
      <c r="Z99" s="112">
        <v>143</v>
      </c>
    </row>
    <row r="100" spans="1:32" ht="15" customHeight="1" x14ac:dyDescent="0.25">
      <c r="S100" s="115" t="s">
        <v>58</v>
      </c>
      <c r="T100" s="115"/>
      <c r="U100" s="112"/>
      <c r="V100" s="112">
        <v>1141</v>
      </c>
      <c r="W100" s="112">
        <v>1307</v>
      </c>
      <c r="X100" s="112">
        <v>1384</v>
      </c>
      <c r="Y100" s="112">
        <v>1462</v>
      </c>
      <c r="Z100" s="112">
        <v>1439</v>
      </c>
    </row>
    <row r="101" spans="1:32" x14ac:dyDescent="0.25">
      <c r="A101" s="18"/>
      <c r="S101" s="118" t="s">
        <v>53</v>
      </c>
      <c r="T101" s="118"/>
      <c r="U101" s="112"/>
      <c r="V101" s="112">
        <v>11666</v>
      </c>
      <c r="W101" s="112">
        <v>12066</v>
      </c>
      <c r="X101" s="112">
        <v>12619</v>
      </c>
      <c r="Y101" s="112">
        <v>13044</v>
      </c>
      <c r="Z101" s="112">
        <v>13383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26181</v>
      </c>
      <c r="W104" s="112">
        <v>27321</v>
      </c>
      <c r="X104" s="112">
        <v>29141</v>
      </c>
      <c r="Y104" s="112">
        <v>33064</v>
      </c>
      <c r="Z104" s="112">
        <v>33064</v>
      </c>
      <c r="AB104" s="109" t="str">
        <f>TEXT(Z104,"###,###")</f>
        <v>33,064</v>
      </c>
      <c r="AD104" s="130">
        <f>Z104/($Z$4)*100</f>
        <v>77.084839018021583</v>
      </c>
      <c r="AF104" s="109"/>
    </row>
    <row r="105" spans="1:32" x14ac:dyDescent="0.25">
      <c r="S105" s="115" t="s">
        <v>17</v>
      </c>
      <c r="T105" s="115"/>
      <c r="U105" s="112"/>
      <c r="V105" s="112">
        <v>6494</v>
      </c>
      <c r="W105" s="112">
        <v>6489</v>
      </c>
      <c r="X105" s="112">
        <v>6837</v>
      </c>
      <c r="Y105" s="112">
        <v>6810</v>
      </c>
      <c r="Z105" s="112">
        <v>7132</v>
      </c>
      <c r="AB105" s="109" t="str">
        <f>TEXT(Z105,"###,###")</f>
        <v>7,132</v>
      </c>
      <c r="AD105" s="130">
        <f>Z105/($Z$4)*100</f>
        <v>16.627421723824401</v>
      </c>
      <c r="AF105" s="109"/>
    </row>
    <row r="106" spans="1:32" x14ac:dyDescent="0.25">
      <c r="S106" s="118" t="s">
        <v>53</v>
      </c>
      <c r="T106" s="118"/>
      <c r="U106" s="120"/>
      <c r="V106" s="120">
        <v>32675</v>
      </c>
      <c r="W106" s="120">
        <v>33810</v>
      </c>
      <c r="X106" s="120">
        <v>35978</v>
      </c>
      <c r="Y106" s="120">
        <v>39874</v>
      </c>
      <c r="Z106" s="120">
        <v>40196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3552</v>
      </c>
      <c r="W108" s="112">
        <v>4486</v>
      </c>
      <c r="X108" s="112">
        <v>4474</v>
      </c>
      <c r="Y108" s="112">
        <v>4931</v>
      </c>
      <c r="Z108" s="112">
        <v>5178</v>
      </c>
      <c r="AB108" s="109" t="str">
        <f>TEXT(Z108,"###,###")</f>
        <v>5,178</v>
      </c>
      <c r="AD108" s="130">
        <f>Z108/($Z$4)*100</f>
        <v>12.071899843797357</v>
      </c>
      <c r="AF108" s="109"/>
    </row>
    <row r="109" spans="1:32" x14ac:dyDescent="0.25">
      <c r="S109" s="115" t="s">
        <v>20</v>
      </c>
      <c r="T109" s="115"/>
      <c r="U109" s="112"/>
      <c r="V109" s="112">
        <v>4696</v>
      </c>
      <c r="W109" s="112">
        <v>4823</v>
      </c>
      <c r="X109" s="112">
        <v>5016</v>
      </c>
      <c r="Y109" s="112">
        <v>5407</v>
      </c>
      <c r="Z109" s="112">
        <v>6350</v>
      </c>
      <c r="AB109" s="109" t="str">
        <f>TEXT(Z109,"###,###")</f>
        <v>6,350</v>
      </c>
      <c r="AD109" s="130">
        <f>Z109/($Z$4)*100</f>
        <v>14.80428041871634</v>
      </c>
      <c r="AF109" s="109"/>
    </row>
    <row r="110" spans="1:32" x14ac:dyDescent="0.25">
      <c r="S110" s="115" t="s">
        <v>21</v>
      </c>
      <c r="T110" s="115"/>
      <c r="U110" s="112"/>
      <c r="V110" s="112">
        <v>8567</v>
      </c>
      <c r="W110" s="112">
        <v>8786</v>
      </c>
      <c r="X110" s="112">
        <v>9860</v>
      </c>
      <c r="Y110" s="112">
        <v>9607</v>
      </c>
      <c r="Z110" s="112">
        <v>11219</v>
      </c>
      <c r="AB110" s="109" t="str">
        <f>TEXT(Z110,"###,###")</f>
        <v>11,219</v>
      </c>
      <c r="AD110" s="130">
        <f>Z110/($Z$4)*100</f>
        <v>26.155782994894274</v>
      </c>
      <c r="AF110" s="109"/>
    </row>
    <row r="111" spans="1:32" x14ac:dyDescent="0.25">
      <c r="S111" s="115" t="s">
        <v>22</v>
      </c>
      <c r="T111" s="115"/>
      <c r="U111" s="112"/>
      <c r="V111" s="112">
        <v>14668</v>
      </c>
      <c r="W111" s="112">
        <v>15322</v>
      </c>
      <c r="X111" s="112">
        <v>16314</v>
      </c>
      <c r="Y111" s="112">
        <v>16555</v>
      </c>
      <c r="Z111" s="112">
        <v>17834</v>
      </c>
      <c r="AB111" s="109" t="str">
        <f>TEXT(Z111,"###,###")</f>
        <v>17,834</v>
      </c>
      <c r="AD111" s="130">
        <f>Z111/($Z$4)*100</f>
        <v>41.57787984053342</v>
      </c>
      <c r="AF111" s="109"/>
    </row>
    <row r="112" spans="1:32" x14ac:dyDescent="0.25">
      <c r="S112" s="118" t="s">
        <v>53</v>
      </c>
      <c r="T112" s="118"/>
      <c r="U112" s="112"/>
      <c r="V112" s="112">
        <v>33525</v>
      </c>
      <c r="W112" s="112">
        <v>35714</v>
      </c>
      <c r="X112" s="112">
        <v>37743</v>
      </c>
      <c r="Y112" s="112">
        <v>38870</v>
      </c>
      <c r="Z112" s="112">
        <v>42893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40.36</v>
      </c>
      <c r="W118" s="131">
        <v>40.159999999999997</v>
      </c>
      <c r="X118" s="131">
        <v>39.74</v>
      </c>
      <c r="Y118" s="131">
        <v>39.56</v>
      </c>
      <c r="Z118" s="131">
        <v>39.31</v>
      </c>
      <c r="AB118" s="109" t="str">
        <f>TEXT(Z118,"##.0")</f>
        <v>39.3</v>
      </c>
    </row>
    <row r="120" spans="19:32" x14ac:dyDescent="0.25">
      <c r="S120" s="101" t="s">
        <v>100</v>
      </c>
      <c r="T120" s="112"/>
      <c r="U120" s="112"/>
      <c r="V120" s="112">
        <v>21393</v>
      </c>
      <c r="W120" s="112">
        <v>22037</v>
      </c>
      <c r="X120" s="112">
        <v>23237</v>
      </c>
      <c r="Y120" s="112">
        <v>23810</v>
      </c>
      <c r="Z120" s="112">
        <v>24203</v>
      </c>
      <c r="AB120" s="109" t="str">
        <f>TEXT(Z120,"###,###")</f>
        <v>24,203</v>
      </c>
    </row>
    <row r="121" spans="19:32" x14ac:dyDescent="0.25">
      <c r="S121" s="101" t="s">
        <v>101</v>
      </c>
      <c r="T121" s="112"/>
      <c r="U121" s="112"/>
      <c r="V121" s="112">
        <v>1372</v>
      </c>
      <c r="W121" s="112">
        <v>1475</v>
      </c>
      <c r="X121" s="112">
        <v>1489</v>
      </c>
      <c r="Y121" s="112">
        <v>1597</v>
      </c>
      <c r="Z121" s="112">
        <v>1565</v>
      </c>
      <c r="AB121" s="109" t="str">
        <f>TEXT(Z121,"###,###")</f>
        <v>1,565</v>
      </c>
    </row>
    <row r="122" spans="19:32" x14ac:dyDescent="0.25">
      <c r="S122" s="101" t="s">
        <v>102</v>
      </c>
      <c r="T122" s="112"/>
      <c r="U122" s="112"/>
      <c r="V122" s="112">
        <v>1321</v>
      </c>
      <c r="W122" s="112">
        <v>1554</v>
      </c>
      <c r="X122" s="112">
        <v>1686</v>
      </c>
      <c r="Y122" s="112">
        <v>1979</v>
      </c>
      <c r="Z122" s="112">
        <v>2364</v>
      </c>
      <c r="AB122" s="109" t="str">
        <f>TEXT(Z122,"###,###")</f>
        <v>2,364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22714</v>
      </c>
      <c r="W124" s="112">
        <v>23591</v>
      </c>
      <c r="X124" s="112">
        <v>24923</v>
      </c>
      <c r="Y124" s="112">
        <v>25789</v>
      </c>
      <c r="Z124" s="112">
        <v>26567</v>
      </c>
      <c r="AB124" s="109" t="str">
        <f>TEXT(Z124,"###,###")</f>
        <v>26,567</v>
      </c>
      <c r="AD124" s="127">
        <f>Z124/$Z$7*100</f>
        <v>94.45036973833902</v>
      </c>
    </row>
    <row r="125" spans="19:32" x14ac:dyDescent="0.25">
      <c r="S125" s="101" t="s">
        <v>104</v>
      </c>
      <c r="T125" s="112"/>
      <c r="U125" s="112"/>
      <c r="V125" s="112">
        <v>2693</v>
      </c>
      <c r="W125" s="112">
        <v>3029</v>
      </c>
      <c r="X125" s="112">
        <v>3175</v>
      </c>
      <c r="Y125" s="112">
        <v>3576</v>
      </c>
      <c r="Z125" s="112">
        <v>3929</v>
      </c>
      <c r="AB125" s="109" t="str">
        <f>TEXT(Z125,"###,###")</f>
        <v>3,929</v>
      </c>
      <c r="AD125" s="127">
        <f>Z125/$Z$7*100</f>
        <v>13.968287827076223</v>
      </c>
    </row>
    <row r="127" spans="19:32" x14ac:dyDescent="0.25">
      <c r="S127" s="101" t="s">
        <v>105</v>
      </c>
      <c r="T127" s="112"/>
      <c r="U127" s="112"/>
      <c r="V127" s="112">
        <v>12421</v>
      </c>
      <c r="W127" s="112">
        <v>12996</v>
      </c>
      <c r="X127" s="112">
        <v>13788</v>
      </c>
      <c r="Y127" s="112">
        <v>14346</v>
      </c>
      <c r="Z127" s="112">
        <v>14713</v>
      </c>
      <c r="AB127" s="109" t="str">
        <f>TEXT(Z127,"###,###")</f>
        <v>14,713</v>
      </c>
      <c r="AD127" s="127">
        <f>Z127/$Z$7*100</f>
        <v>52.307309442548359</v>
      </c>
    </row>
    <row r="128" spans="19:32" x14ac:dyDescent="0.25">
      <c r="S128" s="101" t="s">
        <v>106</v>
      </c>
      <c r="T128" s="112"/>
      <c r="U128" s="112"/>
      <c r="V128" s="112">
        <v>11661</v>
      </c>
      <c r="W128" s="112">
        <v>12067</v>
      </c>
      <c r="X128" s="112">
        <v>12620</v>
      </c>
      <c r="Y128" s="112">
        <v>13044</v>
      </c>
      <c r="Z128" s="112">
        <v>13384</v>
      </c>
      <c r="AB128" s="109" t="str">
        <f>TEXT(Z128,"###,###")</f>
        <v>13,384</v>
      </c>
      <c r="AD128" s="127">
        <f>Z128/$Z$7*100</f>
        <v>47.582480091012513</v>
      </c>
    </row>
    <row r="130" spans="19:20" x14ac:dyDescent="0.25">
      <c r="S130" s="101" t="s">
        <v>182</v>
      </c>
      <c r="T130" s="127">
        <v>86.045932878270762</v>
      </c>
    </row>
    <row r="131" spans="19:20" x14ac:dyDescent="0.25">
      <c r="S131" s="101" t="s">
        <v>183</v>
      </c>
      <c r="T131" s="127">
        <v>5.563850967007963</v>
      </c>
    </row>
    <row r="132" spans="19:20" x14ac:dyDescent="0.25">
      <c r="S132" s="101" t="s">
        <v>184</v>
      </c>
      <c r="T132" s="127">
        <v>8.4044368600682589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EE006B-05AD-4B2B-99D3-D386676130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A92B508-48DF-44A0-AFE9-CD940C81E7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577D651-CD80-41D2-9620-7EE91631A1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851661B8-0E74-49BE-87FE-354B116975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28DC-BACD-477D-8E27-F50FD22BF647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123</v>
      </c>
      <c r="T1" s="99"/>
      <c r="U1" s="99"/>
      <c r="V1" s="99"/>
      <c r="W1" s="99"/>
      <c r="X1" s="99"/>
      <c r="Y1" s="100" t="s">
        <v>163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123</v>
      </c>
      <c r="Y3" s="105" t="s">
        <v>163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12.15 Hobart,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45491</v>
      </c>
      <c r="W4" s="108">
        <v>47802</v>
      </c>
      <c r="X4" s="108">
        <v>48906</v>
      </c>
      <c r="Y4" s="108">
        <v>49272</v>
      </c>
      <c r="Z4" s="108">
        <v>53291</v>
      </c>
      <c r="AB4" s="109" t="str">
        <f>TEXT(Z4,"###,###")</f>
        <v>53,291</v>
      </c>
      <c r="AD4" s="110">
        <f>Z4/Y4-1</f>
        <v>8.1567624614385492E-2</v>
      </c>
      <c r="AF4" s="110">
        <f>Z4/V4-1</f>
        <v>0.17146248708535761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22213</v>
      </c>
      <c r="W5" s="108">
        <v>23466</v>
      </c>
      <c r="X5" s="108">
        <v>24039</v>
      </c>
      <c r="Y5" s="108">
        <v>24170</v>
      </c>
      <c r="Z5" s="108">
        <v>26043</v>
      </c>
      <c r="AB5" s="109" t="str">
        <f>TEXT(Z5,"###,###")</f>
        <v>26,043</v>
      </c>
      <c r="AD5" s="110">
        <f t="shared" ref="AD5:AD9" si="0">Z5/Y5-1</f>
        <v>7.7492759619362861E-2</v>
      </c>
      <c r="AF5" s="110">
        <f t="shared" ref="AF5:AF9" si="1">Z5/V5-1</f>
        <v>0.17242155494530231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23283</v>
      </c>
      <c r="W6" s="108">
        <v>24334</v>
      </c>
      <c r="X6" s="108">
        <v>24867</v>
      </c>
      <c r="Y6" s="108">
        <v>25105</v>
      </c>
      <c r="Z6" s="108">
        <v>27225</v>
      </c>
      <c r="AB6" s="109" t="str">
        <f>TEXT(Z6,"###,###")</f>
        <v>27,225</v>
      </c>
      <c r="AD6" s="110">
        <f t="shared" si="0"/>
        <v>8.4445329615614462E-2</v>
      </c>
      <c r="AF6" s="110">
        <f t="shared" si="1"/>
        <v>0.16930807885581745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30670</v>
      </c>
      <c r="W7" s="108">
        <v>31960</v>
      </c>
      <c r="X7" s="108">
        <v>32620</v>
      </c>
      <c r="Y7" s="108">
        <v>33267</v>
      </c>
      <c r="Z7" s="108">
        <v>33951</v>
      </c>
      <c r="AB7" s="109" t="str">
        <f>TEXT(Z7,"###,###")</f>
        <v>33,951</v>
      </c>
      <c r="AD7" s="110">
        <f t="shared" si="0"/>
        <v>2.0560916223284265E-2</v>
      </c>
      <c r="AF7" s="110">
        <f t="shared" si="1"/>
        <v>0.10697750244538629</v>
      </c>
    </row>
    <row r="8" spans="1:32" ht="17.25" customHeight="1" x14ac:dyDescent="0.25">
      <c r="A8" s="62" t="s">
        <v>12</v>
      </c>
      <c r="B8" s="63"/>
      <c r="C8" s="29"/>
      <c r="D8" s="64" t="str">
        <f>AB4</f>
        <v>53,291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33,951</v>
      </c>
      <c r="P8" s="65"/>
      <c r="S8" s="107" t="s">
        <v>84</v>
      </c>
      <c r="T8" s="108"/>
      <c r="U8" s="108"/>
      <c r="V8" s="108">
        <v>34644</v>
      </c>
      <c r="W8" s="108">
        <v>34051.89</v>
      </c>
      <c r="X8" s="108">
        <v>35844.5</v>
      </c>
      <c r="Y8" s="108">
        <v>35339.410000000003</v>
      </c>
      <c r="Z8" s="108">
        <v>37585</v>
      </c>
      <c r="AB8" s="109" t="str">
        <f>TEXT(Z8,"$###,###")</f>
        <v>$37,585</v>
      </c>
      <c r="AD8" s="110">
        <f t="shared" si="0"/>
        <v>6.3543505678221424E-2</v>
      </c>
      <c r="AF8" s="110">
        <f t="shared" si="1"/>
        <v>8.4892044798522193E-2</v>
      </c>
    </row>
    <row r="9" spans="1:32" x14ac:dyDescent="0.25">
      <c r="A9" s="30" t="s">
        <v>14</v>
      </c>
      <c r="B9" s="69"/>
      <c r="C9" s="70"/>
      <c r="D9" s="71">
        <f>AD104</f>
        <v>67.955189431611345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49.488969397072253</v>
      </c>
      <c r="P9" s="72" t="s">
        <v>85</v>
      </c>
      <c r="S9" s="107" t="s">
        <v>7</v>
      </c>
      <c r="T9" s="108"/>
      <c r="U9" s="108"/>
      <c r="V9" s="108">
        <v>1818073507</v>
      </c>
      <c r="W9" s="108">
        <v>1924593094</v>
      </c>
      <c r="X9" s="108">
        <v>2022041578</v>
      </c>
      <c r="Y9" s="108">
        <v>2108919096</v>
      </c>
      <c r="Z9" s="108">
        <v>2312829992</v>
      </c>
      <c r="AB9" s="109" t="str">
        <f>TEXT(Z9/1000000,"$#,###.0")&amp;" mil"</f>
        <v>$2,312.8 mil</v>
      </c>
      <c r="AD9" s="110">
        <f t="shared" si="0"/>
        <v>9.668976699331866E-2</v>
      </c>
      <c r="AF9" s="110">
        <f t="shared" si="1"/>
        <v>0.27213227798275152</v>
      </c>
    </row>
    <row r="10" spans="1:32" x14ac:dyDescent="0.25">
      <c r="A10" s="30" t="s">
        <v>17</v>
      </c>
      <c r="B10" s="69"/>
      <c r="C10" s="70"/>
      <c r="D10" s="71">
        <f>AD105</f>
        <v>24.578258993075757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50.452122176077282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81.776678153809897</v>
      </c>
      <c r="P11" s="72" t="s">
        <v>85</v>
      </c>
      <c r="S11" s="107" t="s">
        <v>29</v>
      </c>
      <c r="T11" s="112"/>
      <c r="U11" s="112"/>
      <c r="V11" s="112">
        <v>40267</v>
      </c>
      <c r="W11" s="112">
        <v>42192</v>
      </c>
      <c r="X11" s="112">
        <v>43207</v>
      </c>
      <c r="Y11" s="112">
        <v>43319</v>
      </c>
      <c r="Z11" s="112">
        <v>47104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7.5697328502842334</v>
      </c>
      <c r="P12" s="72" t="s">
        <v>85</v>
      </c>
      <c r="S12" s="107" t="s">
        <v>30</v>
      </c>
      <c r="T12" s="112"/>
      <c r="U12" s="112"/>
      <c r="V12" s="112">
        <v>5232</v>
      </c>
      <c r="W12" s="112">
        <v>5610</v>
      </c>
      <c r="X12" s="112">
        <v>5694</v>
      </c>
      <c r="Y12" s="112">
        <v>5954</v>
      </c>
      <c r="Z12" s="112">
        <v>6187</v>
      </c>
    </row>
    <row r="13" spans="1:32" ht="15" customHeight="1" x14ac:dyDescent="0.25">
      <c r="A13" s="30" t="s">
        <v>19</v>
      </c>
      <c r="B13" s="70"/>
      <c r="C13" s="70"/>
      <c r="D13" s="71">
        <f>AD108</f>
        <v>14.313861627666959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10.662425259933434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15.805670751158733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40.4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23.756356608057647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23.300341699069165</v>
      </c>
      <c r="P15" s="72" t="s">
        <v>85</v>
      </c>
      <c r="S15" s="115" t="s">
        <v>61</v>
      </c>
      <c r="T15" s="115"/>
      <c r="U15" s="116"/>
      <c r="V15" s="116">
        <v>1617</v>
      </c>
      <c r="W15" s="116">
        <v>2004</v>
      </c>
      <c r="X15" s="116">
        <v>1841</v>
      </c>
      <c r="Y15" s="112">
        <v>2020</v>
      </c>
      <c r="Z15" s="112">
        <v>3042</v>
      </c>
      <c r="AB15" s="117">
        <f t="shared" ref="AB15:AB34" si="2">IF(Z15="np",0,Z15/$Z$34)</f>
        <v>5.7082809480024768E-2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39.398772775890862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76.699658300930835</v>
      </c>
      <c r="P16" s="37" t="s">
        <v>85</v>
      </c>
      <c r="S16" s="115" t="s">
        <v>62</v>
      </c>
      <c r="T16" s="115"/>
      <c r="U16" s="116"/>
      <c r="V16" s="116">
        <v>65</v>
      </c>
      <c r="W16" s="116">
        <v>64</v>
      </c>
      <c r="X16" s="116">
        <v>72</v>
      </c>
      <c r="Y16" s="112">
        <v>86</v>
      </c>
      <c r="Z16" s="112">
        <v>78</v>
      </c>
      <c r="AB16" s="117">
        <f t="shared" si="2"/>
        <v>1.4636617815390967E-3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1371</v>
      </c>
      <c r="W17" s="116">
        <v>1434</v>
      </c>
      <c r="X17" s="116">
        <v>1556</v>
      </c>
      <c r="Y17" s="112">
        <v>1522</v>
      </c>
      <c r="Z17" s="112">
        <v>1713</v>
      </c>
      <c r="AB17" s="117">
        <f t="shared" si="2"/>
        <v>3.2144264509954779E-2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528</v>
      </c>
      <c r="W18" s="116">
        <v>581</v>
      </c>
      <c r="X18" s="116">
        <v>619</v>
      </c>
      <c r="Y18" s="112">
        <v>423</v>
      </c>
      <c r="Z18" s="112">
        <v>675</v>
      </c>
      <c r="AB18" s="117">
        <f t="shared" si="2"/>
        <v>1.2666303878703721E-2</v>
      </c>
    </row>
    <row r="19" spans="1:28" x14ac:dyDescent="0.25">
      <c r="A19" s="61" t="str">
        <f>$S$1&amp;" ("&amp;$V$2&amp;" to "&amp;$Z$2&amp;")"</f>
        <v>Hobart (2016-17 to 2020-21)</v>
      </c>
      <c r="B19" s="61"/>
      <c r="C19" s="61"/>
      <c r="D19" s="61"/>
      <c r="E19" s="61"/>
      <c r="F19" s="61"/>
      <c r="G19" s="61" t="str">
        <f>$S$1&amp;" ("&amp;$V$2&amp;" to "&amp;$Z$2&amp;")"</f>
        <v>Hobart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1134</v>
      </c>
      <c r="W19" s="116">
        <v>1352</v>
      </c>
      <c r="X19" s="116">
        <v>1503</v>
      </c>
      <c r="Y19" s="112">
        <v>1558</v>
      </c>
      <c r="Z19" s="112">
        <v>1805</v>
      </c>
      <c r="AB19" s="117">
        <f t="shared" si="2"/>
        <v>3.3870634816385504E-2</v>
      </c>
    </row>
    <row r="20" spans="1:28" x14ac:dyDescent="0.25">
      <c r="S20" s="115" t="s">
        <v>66</v>
      </c>
      <c r="T20" s="115"/>
      <c r="U20" s="116"/>
      <c r="V20" s="116">
        <v>732</v>
      </c>
      <c r="W20" s="116">
        <v>766</v>
      </c>
      <c r="X20" s="116">
        <v>798</v>
      </c>
      <c r="Y20" s="112">
        <v>747</v>
      </c>
      <c r="Z20" s="112">
        <v>779</v>
      </c>
      <c r="AB20" s="117">
        <f t="shared" si="2"/>
        <v>1.4617852920755851E-2</v>
      </c>
    </row>
    <row r="21" spans="1:28" x14ac:dyDescent="0.25">
      <c r="S21" s="115" t="s">
        <v>67</v>
      </c>
      <c r="T21" s="115"/>
      <c r="U21" s="116"/>
      <c r="V21" s="116">
        <v>3483</v>
      </c>
      <c r="W21" s="116">
        <v>3698</v>
      </c>
      <c r="X21" s="116">
        <v>3756</v>
      </c>
      <c r="Y21" s="112">
        <v>3909</v>
      </c>
      <c r="Z21" s="112">
        <v>4116</v>
      </c>
      <c r="AB21" s="117">
        <f t="shared" si="2"/>
        <v>7.7236306318140019E-2</v>
      </c>
    </row>
    <row r="22" spans="1:28" x14ac:dyDescent="0.25">
      <c r="S22" s="115" t="s">
        <v>68</v>
      </c>
      <c r="T22" s="115"/>
      <c r="U22" s="116"/>
      <c r="V22" s="116">
        <v>5524</v>
      </c>
      <c r="W22" s="116">
        <v>5852</v>
      </c>
      <c r="X22" s="116">
        <v>5642</v>
      </c>
      <c r="Y22" s="112">
        <v>5655</v>
      </c>
      <c r="Z22" s="112">
        <v>5807</v>
      </c>
      <c r="AB22" s="117">
        <f t="shared" si="2"/>
        <v>0.10896774314612223</v>
      </c>
    </row>
    <row r="23" spans="1:28" x14ac:dyDescent="0.25">
      <c r="S23" s="115" t="s">
        <v>69</v>
      </c>
      <c r="T23" s="115"/>
      <c r="U23" s="116"/>
      <c r="V23" s="116">
        <v>1055</v>
      </c>
      <c r="W23" s="116">
        <v>1308</v>
      </c>
      <c r="X23" s="116">
        <v>1107</v>
      </c>
      <c r="Y23" s="112">
        <v>1198</v>
      </c>
      <c r="Z23" s="112">
        <v>1328</v>
      </c>
      <c r="AB23" s="117">
        <f t="shared" si="2"/>
        <v>2.4919780075434876E-2</v>
      </c>
    </row>
    <row r="24" spans="1:28" x14ac:dyDescent="0.25">
      <c r="S24" s="115" t="s">
        <v>70</v>
      </c>
      <c r="T24" s="115"/>
      <c r="U24" s="116"/>
      <c r="V24" s="116">
        <v>736</v>
      </c>
      <c r="W24" s="116">
        <v>797</v>
      </c>
      <c r="X24" s="116">
        <v>892</v>
      </c>
      <c r="Y24" s="112">
        <v>812</v>
      </c>
      <c r="Z24" s="112">
        <v>692</v>
      </c>
      <c r="AB24" s="117">
        <f t="shared" si="2"/>
        <v>1.2985307087500704E-2</v>
      </c>
    </row>
    <row r="25" spans="1:28" x14ac:dyDescent="0.25">
      <c r="S25" s="115" t="s">
        <v>71</v>
      </c>
      <c r="T25" s="115"/>
      <c r="U25" s="116"/>
      <c r="V25" s="116">
        <v>1183</v>
      </c>
      <c r="W25" s="116">
        <v>1172</v>
      </c>
      <c r="X25" s="116">
        <v>1315</v>
      </c>
      <c r="Y25" s="112">
        <v>1341</v>
      </c>
      <c r="Z25" s="112">
        <v>1562</v>
      </c>
      <c r="AB25" s="117">
        <f t="shared" si="2"/>
        <v>2.9310765420052166E-2</v>
      </c>
    </row>
    <row r="26" spans="1:28" x14ac:dyDescent="0.25">
      <c r="S26" s="115" t="s">
        <v>72</v>
      </c>
      <c r="T26" s="115"/>
      <c r="U26" s="116"/>
      <c r="V26" s="116">
        <v>652</v>
      </c>
      <c r="W26" s="116">
        <v>714</v>
      </c>
      <c r="X26" s="116">
        <v>654</v>
      </c>
      <c r="Y26" s="112">
        <v>674</v>
      </c>
      <c r="Z26" s="112">
        <v>697</v>
      </c>
      <c r="AB26" s="117">
        <f t="shared" si="2"/>
        <v>1.3079131560676287E-2</v>
      </c>
    </row>
    <row r="27" spans="1:28" x14ac:dyDescent="0.25">
      <c r="S27" s="115" t="s">
        <v>73</v>
      </c>
      <c r="T27" s="115"/>
      <c r="U27" s="116"/>
      <c r="V27" s="116">
        <v>3510</v>
      </c>
      <c r="W27" s="116">
        <v>3898</v>
      </c>
      <c r="X27" s="116">
        <v>4166</v>
      </c>
      <c r="Y27" s="112">
        <v>4209</v>
      </c>
      <c r="Z27" s="112">
        <v>4589</v>
      </c>
      <c r="AB27" s="117">
        <f t="shared" si="2"/>
        <v>8.6112101480550193E-2</v>
      </c>
    </row>
    <row r="28" spans="1:28" x14ac:dyDescent="0.25">
      <c r="S28" s="115" t="s">
        <v>74</v>
      </c>
      <c r="T28" s="115"/>
      <c r="U28" s="116"/>
      <c r="V28" s="116">
        <v>2540</v>
      </c>
      <c r="W28" s="116">
        <v>3128</v>
      </c>
      <c r="X28" s="116">
        <v>3407</v>
      </c>
      <c r="Y28" s="112">
        <v>3233</v>
      </c>
      <c r="Z28" s="112">
        <v>3461</v>
      </c>
      <c r="AB28" s="117">
        <f t="shared" si="2"/>
        <v>6.4945300332138634E-2</v>
      </c>
    </row>
    <row r="29" spans="1:28" x14ac:dyDescent="0.25">
      <c r="S29" s="115" t="s">
        <v>75</v>
      </c>
      <c r="T29" s="115"/>
      <c r="U29" s="116"/>
      <c r="V29" s="116">
        <v>3445</v>
      </c>
      <c r="W29" s="116">
        <v>3441</v>
      </c>
      <c r="X29" s="116">
        <v>3977</v>
      </c>
      <c r="Y29" s="112">
        <v>3748</v>
      </c>
      <c r="Z29" s="112">
        <v>3895</v>
      </c>
      <c r="AB29" s="117">
        <f t="shared" si="2"/>
        <v>7.308926460377925E-2</v>
      </c>
    </row>
    <row r="30" spans="1:28" x14ac:dyDescent="0.25">
      <c r="S30" s="115" t="s">
        <v>76</v>
      </c>
      <c r="T30" s="115"/>
      <c r="U30" s="116"/>
      <c r="V30" s="116">
        <v>5637</v>
      </c>
      <c r="W30" s="116">
        <v>6022</v>
      </c>
      <c r="X30" s="116">
        <v>6137</v>
      </c>
      <c r="Y30" s="112">
        <v>6291</v>
      </c>
      <c r="Z30" s="112">
        <v>6239</v>
      </c>
      <c r="AB30" s="117">
        <f t="shared" si="2"/>
        <v>0.11707417762849262</v>
      </c>
    </row>
    <row r="31" spans="1:28" x14ac:dyDescent="0.25">
      <c r="S31" s="115" t="s">
        <v>77</v>
      </c>
      <c r="T31" s="115"/>
      <c r="U31" s="116"/>
      <c r="V31" s="116">
        <v>6247</v>
      </c>
      <c r="W31" s="116">
        <v>6595</v>
      </c>
      <c r="X31" s="116">
        <v>6724</v>
      </c>
      <c r="Y31" s="112">
        <v>7022</v>
      </c>
      <c r="Z31" s="112">
        <v>7993</v>
      </c>
      <c r="AB31" s="117">
        <f t="shared" si="2"/>
        <v>0.14998780281848717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1126</v>
      </c>
      <c r="W32" s="116">
        <v>1378</v>
      </c>
      <c r="X32" s="116">
        <v>1423</v>
      </c>
      <c r="Y32" s="112">
        <v>1546</v>
      </c>
      <c r="Z32" s="112">
        <v>1779</v>
      </c>
      <c r="AB32" s="117">
        <f t="shared" si="2"/>
        <v>3.338274755587247E-2</v>
      </c>
    </row>
    <row r="33" spans="19:32" x14ac:dyDescent="0.25">
      <c r="S33" s="115" t="s">
        <v>79</v>
      </c>
      <c r="T33" s="115"/>
      <c r="U33" s="116"/>
      <c r="V33" s="116">
        <v>1352</v>
      </c>
      <c r="W33" s="116">
        <v>1496</v>
      </c>
      <c r="X33" s="116">
        <v>1566</v>
      </c>
      <c r="Y33" s="112">
        <v>1626</v>
      </c>
      <c r="Z33" s="112">
        <v>1767</v>
      </c>
      <c r="AB33" s="117">
        <f t="shared" si="2"/>
        <v>3.3157568820251074E-2</v>
      </c>
    </row>
    <row r="34" spans="19:32" x14ac:dyDescent="0.25">
      <c r="S34" s="118" t="s">
        <v>53</v>
      </c>
      <c r="T34" s="118"/>
      <c r="U34" s="119"/>
      <c r="V34" s="119">
        <v>45491</v>
      </c>
      <c r="W34" s="119">
        <v>47803</v>
      </c>
      <c r="X34" s="119">
        <v>48904</v>
      </c>
      <c r="Y34" s="120">
        <v>49276</v>
      </c>
      <c r="Z34" s="120">
        <v>53291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24503</v>
      </c>
      <c r="W37" s="112">
        <v>25350</v>
      </c>
      <c r="X37" s="112">
        <v>25816</v>
      </c>
      <c r="Y37" s="112">
        <v>26348</v>
      </c>
      <c r="Z37" s="112">
        <v>26038</v>
      </c>
      <c r="AB37" s="132">
        <f>Z37/Z40*100</f>
        <v>76.699658300930835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6167</v>
      </c>
      <c r="W38" s="112">
        <v>6603</v>
      </c>
      <c r="X38" s="112">
        <v>6799</v>
      </c>
      <c r="Y38" s="112">
        <v>6922</v>
      </c>
      <c r="Z38" s="112">
        <v>7910</v>
      </c>
      <c r="AB38" s="132">
        <f>Z38/Z40*100</f>
        <v>23.300341699069165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30670</v>
      </c>
      <c r="W40" s="112">
        <v>31953</v>
      </c>
      <c r="X40" s="112">
        <v>32615</v>
      </c>
      <c r="Y40" s="112">
        <v>33270</v>
      </c>
      <c r="Z40" s="112">
        <v>33948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25</v>
      </c>
      <c r="W44" s="112">
        <v>13</v>
      </c>
      <c r="X44" s="112">
        <v>18</v>
      </c>
      <c r="Y44" s="112">
        <v>20</v>
      </c>
      <c r="Z44" s="112">
        <v>18</v>
      </c>
    </row>
    <row r="45" spans="19:32" x14ac:dyDescent="0.25">
      <c r="S45" s="115" t="s">
        <v>37</v>
      </c>
      <c r="T45" s="115"/>
      <c r="U45" s="112"/>
      <c r="V45" s="112">
        <v>276</v>
      </c>
      <c r="W45" s="112">
        <v>269</v>
      </c>
      <c r="X45" s="112">
        <v>254</v>
      </c>
      <c r="Y45" s="112">
        <v>271</v>
      </c>
      <c r="Z45" s="112">
        <v>343</v>
      </c>
    </row>
    <row r="46" spans="19:32" x14ac:dyDescent="0.25">
      <c r="S46" s="115" t="s">
        <v>38</v>
      </c>
      <c r="T46" s="115"/>
      <c r="U46" s="112"/>
      <c r="V46" s="112">
        <v>1024</v>
      </c>
      <c r="W46" s="112">
        <v>1055</v>
      </c>
      <c r="X46" s="112">
        <v>1072</v>
      </c>
      <c r="Y46" s="112">
        <v>1011</v>
      </c>
      <c r="Z46" s="112">
        <v>1042</v>
      </c>
    </row>
    <row r="47" spans="19:32" x14ac:dyDescent="0.25">
      <c r="S47" s="115" t="s">
        <v>39</v>
      </c>
      <c r="T47" s="115"/>
      <c r="U47" s="112"/>
      <c r="V47" s="112">
        <v>2324</v>
      </c>
      <c r="W47" s="112">
        <v>2382</v>
      </c>
      <c r="X47" s="112">
        <v>2317</v>
      </c>
      <c r="Y47" s="112">
        <v>2185</v>
      </c>
      <c r="Z47" s="112">
        <v>2428</v>
      </c>
    </row>
    <row r="48" spans="19:32" x14ac:dyDescent="0.25">
      <c r="S48" s="115" t="s">
        <v>40</v>
      </c>
      <c r="T48" s="115"/>
      <c r="U48" s="112"/>
      <c r="V48" s="112">
        <v>3431</v>
      </c>
      <c r="W48" s="112">
        <v>4108</v>
      </c>
      <c r="X48" s="112">
        <v>4233</v>
      </c>
      <c r="Y48" s="112">
        <v>4240</v>
      </c>
      <c r="Z48" s="112">
        <v>4772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2848</v>
      </c>
      <c r="W49" s="112">
        <v>3119</v>
      </c>
      <c r="X49" s="112">
        <v>3473</v>
      </c>
      <c r="Y49" s="112">
        <v>3833</v>
      </c>
      <c r="Z49" s="112">
        <v>4404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Hobart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2179</v>
      </c>
      <c r="W50" s="112">
        <v>2312</v>
      </c>
      <c r="X50" s="112">
        <v>2469</v>
      </c>
      <c r="Y50" s="112">
        <v>2517</v>
      </c>
      <c r="Z50" s="112">
        <v>2768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1807</v>
      </c>
      <c r="W51" s="112">
        <v>1847</v>
      </c>
      <c r="X51" s="112">
        <v>1981</v>
      </c>
      <c r="Y51" s="112">
        <v>1982</v>
      </c>
      <c r="Z51" s="112">
        <v>2084</v>
      </c>
    </row>
    <row r="52" spans="1:26" ht="15" customHeight="1" x14ac:dyDescent="0.25">
      <c r="S52" s="115" t="s">
        <v>44</v>
      </c>
      <c r="T52" s="115"/>
      <c r="U52" s="112"/>
      <c r="V52" s="112">
        <v>2024</v>
      </c>
      <c r="W52" s="112">
        <v>2019</v>
      </c>
      <c r="X52" s="112">
        <v>1899</v>
      </c>
      <c r="Y52" s="112">
        <v>1887</v>
      </c>
      <c r="Z52" s="112">
        <v>1904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1762</v>
      </c>
      <c r="W53" s="112">
        <v>1734</v>
      </c>
      <c r="X53" s="112">
        <v>1753</v>
      </c>
      <c r="Y53" s="112">
        <v>1732</v>
      </c>
      <c r="Z53" s="112">
        <v>1809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1675</v>
      </c>
      <c r="W54" s="112">
        <v>1759</v>
      </c>
      <c r="X54" s="112">
        <v>1670</v>
      </c>
      <c r="Y54" s="112">
        <v>1618</v>
      </c>
      <c r="Z54" s="112">
        <v>1578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1407</v>
      </c>
      <c r="W55" s="112">
        <v>1326</v>
      </c>
      <c r="X55" s="112">
        <v>1389</v>
      </c>
      <c r="Y55" s="112">
        <v>1349</v>
      </c>
      <c r="Z55" s="112">
        <v>1296</v>
      </c>
    </row>
    <row r="56" spans="1:26" ht="15" customHeight="1" x14ac:dyDescent="0.25">
      <c r="S56" s="115" t="s">
        <v>48</v>
      </c>
      <c r="T56" s="115"/>
      <c r="U56" s="112"/>
      <c r="V56" s="112">
        <v>804</v>
      </c>
      <c r="W56" s="112">
        <v>880</v>
      </c>
      <c r="X56" s="112">
        <v>863</v>
      </c>
      <c r="Y56" s="112">
        <v>828</v>
      </c>
      <c r="Z56" s="112">
        <v>885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367</v>
      </c>
      <c r="W57" s="112">
        <v>407</v>
      </c>
      <c r="X57" s="112">
        <v>402</v>
      </c>
      <c r="Y57" s="112">
        <v>428</v>
      </c>
      <c r="Z57" s="112">
        <v>434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153</v>
      </c>
      <c r="W58" s="112">
        <v>140</v>
      </c>
      <c r="X58" s="112">
        <v>143</v>
      </c>
      <c r="Y58" s="112">
        <v>148</v>
      </c>
      <c r="Z58" s="112">
        <v>173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60</v>
      </c>
      <c r="W59" s="112">
        <v>66</v>
      </c>
      <c r="X59" s="112">
        <v>72</v>
      </c>
      <c r="Y59" s="112">
        <v>75</v>
      </c>
      <c r="Z59" s="112">
        <v>74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45</v>
      </c>
      <c r="W60" s="112">
        <v>44</v>
      </c>
      <c r="X60" s="112">
        <v>37</v>
      </c>
      <c r="Y60" s="112">
        <v>40</v>
      </c>
      <c r="Z60" s="112">
        <v>31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22212</v>
      </c>
      <c r="W61" s="112">
        <v>23468</v>
      </c>
      <c r="X61" s="112">
        <v>24044</v>
      </c>
      <c r="Y61" s="112">
        <v>24170</v>
      </c>
      <c r="Z61" s="112">
        <v>26043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21</v>
      </c>
      <c r="W63" s="112">
        <v>26</v>
      </c>
      <c r="X63" s="112">
        <v>24</v>
      </c>
      <c r="Y63" s="112">
        <v>11</v>
      </c>
      <c r="Z63" s="112">
        <v>20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382</v>
      </c>
      <c r="W64" s="112">
        <v>362</v>
      </c>
      <c r="X64" s="112">
        <v>406</v>
      </c>
      <c r="Y64" s="112">
        <v>402</v>
      </c>
      <c r="Z64" s="112">
        <v>407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Hobart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1402</v>
      </c>
      <c r="W65" s="112">
        <v>1342</v>
      </c>
      <c r="X65" s="112">
        <v>1024</v>
      </c>
      <c r="Y65" s="112">
        <v>1081</v>
      </c>
      <c r="Z65" s="112">
        <v>1239</v>
      </c>
    </row>
    <row r="66" spans="1:26" x14ac:dyDescent="0.25">
      <c r="S66" s="115" t="s">
        <v>39</v>
      </c>
      <c r="T66" s="115"/>
      <c r="U66" s="112"/>
      <c r="V66" s="112">
        <v>2646</v>
      </c>
      <c r="W66" s="112">
        <v>2727</v>
      </c>
      <c r="X66" s="112">
        <v>1719</v>
      </c>
      <c r="Y66" s="112">
        <v>2520</v>
      </c>
      <c r="Z66" s="112">
        <v>2626</v>
      </c>
    </row>
    <row r="67" spans="1:26" x14ac:dyDescent="0.25">
      <c r="S67" s="115" t="s">
        <v>40</v>
      </c>
      <c r="T67" s="115"/>
      <c r="U67" s="112"/>
      <c r="V67" s="112">
        <v>3517</v>
      </c>
      <c r="W67" s="112">
        <v>4001</v>
      </c>
      <c r="X67" s="112">
        <v>2670</v>
      </c>
      <c r="Y67" s="112">
        <v>4256</v>
      </c>
      <c r="Z67" s="112">
        <v>5073</v>
      </c>
    </row>
    <row r="68" spans="1:26" x14ac:dyDescent="0.25">
      <c r="S68" s="115" t="s">
        <v>41</v>
      </c>
      <c r="T68" s="115"/>
      <c r="U68" s="112"/>
      <c r="V68" s="112">
        <v>2547</v>
      </c>
      <c r="W68" s="112">
        <v>2928</v>
      </c>
      <c r="X68" s="112">
        <v>2357</v>
      </c>
      <c r="Y68" s="112">
        <v>3612</v>
      </c>
      <c r="Z68" s="112">
        <v>4149</v>
      </c>
    </row>
    <row r="69" spans="1:26" x14ac:dyDescent="0.25">
      <c r="S69" s="115" t="s">
        <v>42</v>
      </c>
      <c r="T69" s="115"/>
      <c r="U69" s="112"/>
      <c r="V69" s="112">
        <v>2080</v>
      </c>
      <c r="W69" s="112">
        <v>2194</v>
      </c>
      <c r="X69" s="112">
        <v>1867</v>
      </c>
      <c r="Y69" s="112">
        <v>2607</v>
      </c>
      <c r="Z69" s="112">
        <v>2810</v>
      </c>
    </row>
    <row r="70" spans="1:26" x14ac:dyDescent="0.25">
      <c r="S70" s="115" t="s">
        <v>43</v>
      </c>
      <c r="T70" s="115"/>
      <c r="U70" s="112"/>
      <c r="V70" s="112">
        <v>2068</v>
      </c>
      <c r="W70" s="112">
        <v>2057</v>
      </c>
      <c r="X70" s="112">
        <v>1493</v>
      </c>
      <c r="Y70" s="112">
        <v>2013</v>
      </c>
      <c r="Z70" s="112">
        <v>2192</v>
      </c>
    </row>
    <row r="71" spans="1:26" x14ac:dyDescent="0.25">
      <c r="S71" s="115" t="s">
        <v>44</v>
      </c>
      <c r="T71" s="115"/>
      <c r="U71" s="112"/>
      <c r="V71" s="112">
        <v>2081</v>
      </c>
      <c r="W71" s="112">
        <v>2225</v>
      </c>
      <c r="X71" s="112">
        <v>1586</v>
      </c>
      <c r="Y71" s="112">
        <v>2195</v>
      </c>
      <c r="Z71" s="112">
        <v>2172</v>
      </c>
    </row>
    <row r="72" spans="1:26" x14ac:dyDescent="0.25">
      <c r="S72" s="115" t="s">
        <v>45</v>
      </c>
      <c r="T72" s="115"/>
      <c r="U72" s="112"/>
      <c r="V72" s="112">
        <v>2037</v>
      </c>
      <c r="W72" s="112">
        <v>1920</v>
      </c>
      <c r="X72" s="112">
        <v>1502</v>
      </c>
      <c r="Y72" s="112">
        <v>1871</v>
      </c>
      <c r="Z72" s="112">
        <v>2014</v>
      </c>
    </row>
    <row r="73" spans="1:26" x14ac:dyDescent="0.25">
      <c r="S73" s="115" t="s">
        <v>46</v>
      </c>
      <c r="T73" s="115"/>
      <c r="U73" s="112"/>
      <c r="V73" s="112">
        <v>1987</v>
      </c>
      <c r="W73" s="112">
        <v>1973</v>
      </c>
      <c r="X73" s="112">
        <v>1433</v>
      </c>
      <c r="Y73" s="112">
        <v>1885</v>
      </c>
      <c r="Z73" s="112">
        <v>1883</v>
      </c>
    </row>
    <row r="74" spans="1:26" x14ac:dyDescent="0.25">
      <c r="S74" s="115" t="s">
        <v>47</v>
      </c>
      <c r="T74" s="115"/>
      <c r="U74" s="112"/>
      <c r="V74" s="112">
        <v>1345</v>
      </c>
      <c r="W74" s="112">
        <v>1377</v>
      </c>
      <c r="X74" s="112">
        <v>1044</v>
      </c>
      <c r="Y74" s="112">
        <v>1395</v>
      </c>
      <c r="Z74" s="112">
        <v>1382</v>
      </c>
    </row>
    <row r="75" spans="1:26" x14ac:dyDescent="0.25">
      <c r="S75" s="115" t="s">
        <v>48</v>
      </c>
      <c r="T75" s="115"/>
      <c r="U75" s="112"/>
      <c r="V75" s="112">
        <v>690</v>
      </c>
      <c r="W75" s="112">
        <v>700</v>
      </c>
      <c r="X75" s="112">
        <v>385</v>
      </c>
      <c r="Y75" s="112">
        <v>743</v>
      </c>
      <c r="Z75" s="112">
        <v>734</v>
      </c>
    </row>
    <row r="76" spans="1:26" x14ac:dyDescent="0.25">
      <c r="S76" s="115" t="s">
        <v>49</v>
      </c>
      <c r="T76" s="115"/>
      <c r="U76" s="112"/>
      <c r="V76" s="112">
        <v>241</v>
      </c>
      <c r="W76" s="112">
        <v>276</v>
      </c>
      <c r="X76" s="112">
        <v>121</v>
      </c>
      <c r="Y76" s="112">
        <v>303</v>
      </c>
      <c r="Z76" s="112">
        <v>335</v>
      </c>
    </row>
    <row r="77" spans="1:26" x14ac:dyDescent="0.25">
      <c r="S77" s="115" t="s">
        <v>50</v>
      </c>
      <c r="T77" s="115"/>
      <c r="U77" s="112"/>
      <c r="V77" s="112">
        <v>95</v>
      </c>
      <c r="W77" s="112">
        <v>89</v>
      </c>
      <c r="X77" s="112">
        <v>49</v>
      </c>
      <c r="Y77" s="112">
        <v>93</v>
      </c>
      <c r="Z77" s="112">
        <v>89</v>
      </c>
    </row>
    <row r="78" spans="1:26" x14ac:dyDescent="0.25">
      <c r="S78" s="115" t="s">
        <v>51</v>
      </c>
      <c r="T78" s="115"/>
      <c r="U78" s="112"/>
      <c r="V78" s="112">
        <v>60</v>
      </c>
      <c r="W78" s="112">
        <v>62</v>
      </c>
      <c r="X78" s="112">
        <v>23</v>
      </c>
      <c r="Y78" s="112">
        <v>67</v>
      </c>
      <c r="Z78" s="112">
        <v>47</v>
      </c>
    </row>
    <row r="79" spans="1:26" x14ac:dyDescent="0.25">
      <c r="S79" s="115" t="s">
        <v>52</v>
      </c>
      <c r="T79" s="115"/>
      <c r="U79" s="112"/>
      <c r="V79" s="112">
        <v>78</v>
      </c>
      <c r="W79" s="112">
        <v>67</v>
      </c>
      <c r="X79" s="112">
        <v>25</v>
      </c>
      <c r="Y79" s="112">
        <v>64</v>
      </c>
      <c r="Z79" s="112">
        <v>53</v>
      </c>
    </row>
    <row r="80" spans="1:26" x14ac:dyDescent="0.25">
      <c r="S80" s="118" t="s">
        <v>53</v>
      </c>
      <c r="T80" s="118"/>
      <c r="U80" s="112"/>
      <c r="V80" s="112">
        <v>23280</v>
      </c>
      <c r="W80" s="112">
        <v>24338</v>
      </c>
      <c r="X80" s="112">
        <v>17755</v>
      </c>
      <c r="Y80" s="112">
        <v>25105</v>
      </c>
      <c r="Z80" s="112">
        <v>27225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Hobart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1839</v>
      </c>
      <c r="W83" s="112">
        <v>1918</v>
      </c>
      <c r="X83" s="112">
        <v>1939</v>
      </c>
      <c r="Y83" s="112">
        <v>1977</v>
      </c>
      <c r="Z83" s="112">
        <v>2027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4062</v>
      </c>
      <c r="W84" s="112">
        <v>4213</v>
      </c>
      <c r="X84" s="112">
        <v>4276</v>
      </c>
      <c r="Y84" s="112">
        <v>4366</v>
      </c>
      <c r="Z84" s="112">
        <v>4460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1453</v>
      </c>
      <c r="W85" s="112">
        <v>1558</v>
      </c>
      <c r="X85" s="112">
        <v>1646</v>
      </c>
      <c r="Y85" s="112">
        <v>1714</v>
      </c>
      <c r="Z85" s="112">
        <v>1771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53,291</v>
      </c>
      <c r="D86" s="94">
        <f t="shared" ref="D86:D91" si="4">AD4</f>
        <v>8.1567624614385492E-2</v>
      </c>
      <c r="E86" s="95">
        <f t="shared" ref="E86:E91" si="5">AD4</f>
        <v>8.1567624614385492E-2</v>
      </c>
      <c r="F86" s="94">
        <f t="shared" ref="F86:F91" si="6">AF4</f>
        <v>0.17146248708535761</v>
      </c>
      <c r="G86" s="95">
        <f t="shared" ref="G86:G91" si="7">AF4</f>
        <v>0.17146248708535761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1278</v>
      </c>
      <c r="W86" s="112">
        <v>1392</v>
      </c>
      <c r="X86" s="112">
        <v>1449</v>
      </c>
      <c r="Y86" s="112">
        <v>1512</v>
      </c>
      <c r="Z86" s="112">
        <v>1520</v>
      </c>
    </row>
    <row r="87" spans="1:30" ht="15" customHeight="1" x14ac:dyDescent="0.25">
      <c r="A87" s="96" t="s">
        <v>4</v>
      </c>
      <c r="B87" s="49"/>
      <c r="C87" s="97" t="str">
        <f t="shared" si="3"/>
        <v>26,043</v>
      </c>
      <c r="D87" s="94">
        <f t="shared" si="4"/>
        <v>7.7492759619362861E-2</v>
      </c>
      <c r="E87" s="95">
        <f t="shared" si="5"/>
        <v>7.7492759619362861E-2</v>
      </c>
      <c r="F87" s="94">
        <f t="shared" si="6"/>
        <v>0.17242155494530231</v>
      </c>
      <c r="G87" s="95">
        <f t="shared" si="7"/>
        <v>0.17242155494530231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946</v>
      </c>
      <c r="W87" s="112">
        <v>998</v>
      </c>
      <c r="X87" s="112">
        <v>1010</v>
      </c>
      <c r="Y87" s="112">
        <v>1015</v>
      </c>
      <c r="Z87" s="112">
        <v>1032</v>
      </c>
    </row>
    <row r="88" spans="1:30" ht="15" customHeight="1" x14ac:dyDescent="0.25">
      <c r="A88" s="96" t="s">
        <v>5</v>
      </c>
      <c r="B88" s="49"/>
      <c r="C88" s="97" t="str">
        <f t="shared" si="3"/>
        <v>27,225</v>
      </c>
      <c r="D88" s="94">
        <f t="shared" si="4"/>
        <v>8.4445329615614462E-2</v>
      </c>
      <c r="E88" s="95">
        <f t="shared" si="5"/>
        <v>8.4445329615614462E-2</v>
      </c>
      <c r="F88" s="94">
        <f t="shared" si="6"/>
        <v>0.16930807885581745</v>
      </c>
      <c r="G88" s="95">
        <f t="shared" si="7"/>
        <v>0.16930807885581745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754</v>
      </c>
      <c r="W88" s="112">
        <v>825</v>
      </c>
      <c r="X88" s="112">
        <v>832</v>
      </c>
      <c r="Y88" s="112">
        <v>863</v>
      </c>
      <c r="Z88" s="112">
        <v>870</v>
      </c>
    </row>
    <row r="89" spans="1:30" ht="15" customHeight="1" x14ac:dyDescent="0.25">
      <c r="A89" s="49" t="s">
        <v>6</v>
      </c>
      <c r="B89" s="49"/>
      <c r="C89" s="97" t="str">
        <f t="shared" si="3"/>
        <v>33,951</v>
      </c>
      <c r="D89" s="94">
        <f t="shared" si="4"/>
        <v>2.0560916223284265E-2</v>
      </c>
      <c r="E89" s="95">
        <f t="shared" si="5"/>
        <v>2.0560916223284265E-2</v>
      </c>
      <c r="F89" s="94">
        <f t="shared" si="6"/>
        <v>0.10697750244538629</v>
      </c>
      <c r="G89" s="95">
        <f t="shared" si="7"/>
        <v>0.10697750244538629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336</v>
      </c>
      <c r="W89" s="112">
        <v>354</v>
      </c>
      <c r="X89" s="112">
        <v>392</v>
      </c>
      <c r="Y89" s="112">
        <v>410</v>
      </c>
      <c r="Z89" s="112">
        <v>419</v>
      </c>
    </row>
    <row r="90" spans="1:30" ht="15" customHeight="1" x14ac:dyDescent="0.25">
      <c r="A90" s="49" t="s">
        <v>98</v>
      </c>
      <c r="B90" s="49"/>
      <c r="C90" s="97" t="str">
        <f t="shared" si="3"/>
        <v>$37,585</v>
      </c>
      <c r="D90" s="94">
        <f t="shared" si="4"/>
        <v>6.3543505678221424E-2</v>
      </c>
      <c r="E90" s="95">
        <f t="shared" si="5"/>
        <v>6.3543505678221424E-2</v>
      </c>
      <c r="F90" s="94">
        <f t="shared" si="6"/>
        <v>8.4892044798522193E-2</v>
      </c>
      <c r="G90" s="95">
        <f t="shared" si="7"/>
        <v>8.4892044798522193E-2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1174</v>
      </c>
      <c r="W90" s="112">
        <v>1390</v>
      </c>
      <c r="X90" s="112">
        <v>1467</v>
      </c>
      <c r="Y90" s="112">
        <v>1488</v>
      </c>
      <c r="Z90" s="112">
        <v>1638</v>
      </c>
    </row>
    <row r="91" spans="1:30" ht="15" customHeight="1" x14ac:dyDescent="0.25">
      <c r="A91" s="49" t="s">
        <v>7</v>
      </c>
      <c r="B91" s="49"/>
      <c r="C91" s="97" t="str">
        <f t="shared" si="3"/>
        <v>$2,312.8 mil</v>
      </c>
      <c r="D91" s="94">
        <f t="shared" si="4"/>
        <v>9.668976699331866E-2</v>
      </c>
      <c r="E91" s="95">
        <f t="shared" si="5"/>
        <v>9.668976699331866E-2</v>
      </c>
      <c r="F91" s="94">
        <f t="shared" si="6"/>
        <v>0.27213227798275152</v>
      </c>
      <c r="G91" s="95">
        <f t="shared" si="7"/>
        <v>0.27213227798275152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15191</v>
      </c>
      <c r="W91" s="112">
        <v>15894</v>
      </c>
      <c r="X91" s="112">
        <v>16130</v>
      </c>
      <c r="Y91" s="112">
        <v>16452</v>
      </c>
      <c r="Z91" s="112">
        <v>16803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1421</v>
      </c>
      <c r="W93" s="112">
        <v>1453</v>
      </c>
      <c r="X93" s="112">
        <v>1510</v>
      </c>
      <c r="Y93" s="112">
        <v>1584</v>
      </c>
      <c r="Z93" s="112">
        <v>1586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4784</v>
      </c>
      <c r="W94" s="112">
        <v>5023</v>
      </c>
      <c r="X94" s="112">
        <v>5201</v>
      </c>
      <c r="Y94" s="112">
        <v>5381</v>
      </c>
      <c r="Z94" s="112">
        <v>5551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402</v>
      </c>
      <c r="W95" s="112">
        <v>426</v>
      </c>
      <c r="X95" s="112">
        <v>456</v>
      </c>
      <c r="Y95" s="112">
        <v>462</v>
      </c>
      <c r="Z95" s="112">
        <v>527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1949</v>
      </c>
      <c r="W96" s="112">
        <v>2094</v>
      </c>
      <c r="X96" s="112">
        <v>2153</v>
      </c>
      <c r="Y96" s="112">
        <v>2243</v>
      </c>
      <c r="Z96" s="112">
        <v>2360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2253</v>
      </c>
      <c r="W97" s="112">
        <v>2319</v>
      </c>
      <c r="X97" s="112">
        <v>2358</v>
      </c>
      <c r="Y97" s="112">
        <v>2355</v>
      </c>
      <c r="Z97" s="112">
        <v>2358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1091</v>
      </c>
      <c r="W98" s="112">
        <v>1165</v>
      </c>
      <c r="X98" s="112">
        <v>1191</v>
      </c>
      <c r="Y98" s="112">
        <v>1237</v>
      </c>
      <c r="Z98" s="112">
        <v>1221</v>
      </c>
    </row>
    <row r="99" spans="1:32" ht="15" customHeight="1" x14ac:dyDescent="0.25">
      <c r="S99" s="115" t="s">
        <v>145</v>
      </c>
      <c r="T99" s="115"/>
      <c r="U99" s="112"/>
      <c r="V99" s="112">
        <v>39</v>
      </c>
      <c r="W99" s="112">
        <v>59</v>
      </c>
      <c r="X99" s="112">
        <v>65</v>
      </c>
      <c r="Y99" s="112">
        <v>65</v>
      </c>
      <c r="Z99" s="112">
        <v>82</v>
      </c>
    </row>
    <row r="100" spans="1:32" ht="15" customHeight="1" x14ac:dyDescent="0.25">
      <c r="S100" s="115" t="s">
        <v>58</v>
      </c>
      <c r="T100" s="115"/>
      <c r="U100" s="112"/>
      <c r="V100" s="112">
        <v>695</v>
      </c>
      <c r="W100" s="112">
        <v>797</v>
      </c>
      <c r="X100" s="112">
        <v>893</v>
      </c>
      <c r="Y100" s="112">
        <v>897</v>
      </c>
      <c r="Z100" s="112">
        <v>999</v>
      </c>
    </row>
    <row r="101" spans="1:32" x14ac:dyDescent="0.25">
      <c r="A101" s="18"/>
      <c r="S101" s="118" t="s">
        <v>53</v>
      </c>
      <c r="T101" s="118"/>
      <c r="U101" s="112"/>
      <c r="V101" s="112">
        <v>15477</v>
      </c>
      <c r="W101" s="112">
        <v>16061</v>
      </c>
      <c r="X101" s="112">
        <v>16486</v>
      </c>
      <c r="Y101" s="112">
        <v>16812</v>
      </c>
      <c r="Z101" s="112">
        <v>17128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29921</v>
      </c>
      <c r="W104" s="112">
        <v>31161</v>
      </c>
      <c r="X104" s="112">
        <v>32591</v>
      </c>
      <c r="Y104" s="112">
        <v>36214</v>
      </c>
      <c r="Z104" s="112">
        <v>36214</v>
      </c>
      <c r="AB104" s="109" t="str">
        <f>TEXT(Z104,"###,###")</f>
        <v>36,214</v>
      </c>
      <c r="AD104" s="130">
        <f>Z104/($Z$4)*100</f>
        <v>67.955189431611345</v>
      </c>
      <c r="AF104" s="109"/>
    </row>
    <row r="105" spans="1:32" x14ac:dyDescent="0.25">
      <c r="S105" s="115" t="s">
        <v>17</v>
      </c>
      <c r="T105" s="115"/>
      <c r="U105" s="112"/>
      <c r="V105" s="112">
        <v>12407</v>
      </c>
      <c r="W105" s="112">
        <v>12604</v>
      </c>
      <c r="X105" s="112">
        <v>12850</v>
      </c>
      <c r="Y105" s="112">
        <v>12513</v>
      </c>
      <c r="Z105" s="112">
        <v>13098</v>
      </c>
      <c r="AB105" s="109" t="str">
        <f>TEXT(Z105,"###,###")</f>
        <v>13,098</v>
      </c>
      <c r="AD105" s="130">
        <f>Z105/($Z$4)*100</f>
        <v>24.578258993075757</v>
      </c>
      <c r="AF105" s="109"/>
    </row>
    <row r="106" spans="1:32" x14ac:dyDescent="0.25">
      <c r="S106" s="118" t="s">
        <v>53</v>
      </c>
      <c r="T106" s="118"/>
      <c r="U106" s="120"/>
      <c r="V106" s="120">
        <v>42328</v>
      </c>
      <c r="W106" s="120">
        <v>43765</v>
      </c>
      <c r="X106" s="120">
        <v>45441</v>
      </c>
      <c r="Y106" s="120">
        <v>48727</v>
      </c>
      <c r="Z106" s="120">
        <v>49312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6386</v>
      </c>
      <c r="W108" s="112">
        <v>7813</v>
      </c>
      <c r="X108" s="112">
        <v>7435</v>
      </c>
      <c r="Y108" s="112">
        <v>7785</v>
      </c>
      <c r="Z108" s="112">
        <v>7628</v>
      </c>
      <c r="AB108" s="109" t="str">
        <f>TEXT(Z108,"###,###")</f>
        <v>7,628</v>
      </c>
      <c r="AD108" s="130">
        <f>Z108/($Z$4)*100</f>
        <v>14.313861627666959</v>
      </c>
      <c r="AF108" s="109"/>
    </row>
    <row r="109" spans="1:32" x14ac:dyDescent="0.25">
      <c r="S109" s="115" t="s">
        <v>20</v>
      </c>
      <c r="T109" s="115"/>
      <c r="U109" s="112"/>
      <c r="V109" s="112">
        <v>6716</v>
      </c>
      <c r="W109" s="112">
        <v>6979</v>
      </c>
      <c r="X109" s="112">
        <v>7299</v>
      </c>
      <c r="Y109" s="112">
        <v>7350</v>
      </c>
      <c r="Z109" s="112">
        <v>8423</v>
      </c>
      <c r="AB109" s="109" t="str">
        <f>TEXT(Z109,"###,###")</f>
        <v>8,423</v>
      </c>
      <c r="AD109" s="130">
        <f>Z109/($Z$4)*100</f>
        <v>15.805670751158733</v>
      </c>
      <c r="AF109" s="109"/>
    </row>
    <row r="110" spans="1:32" x14ac:dyDescent="0.25">
      <c r="S110" s="115" t="s">
        <v>21</v>
      </c>
      <c r="T110" s="115"/>
      <c r="U110" s="112"/>
      <c r="V110" s="112">
        <v>10611</v>
      </c>
      <c r="W110" s="112">
        <v>10486</v>
      </c>
      <c r="X110" s="112">
        <v>10815</v>
      </c>
      <c r="Y110" s="112">
        <v>10937</v>
      </c>
      <c r="Z110" s="112">
        <v>12660</v>
      </c>
      <c r="AB110" s="109" t="str">
        <f>TEXT(Z110,"###,###")</f>
        <v>12,660</v>
      </c>
      <c r="AD110" s="130">
        <f>Z110/($Z$4)*100</f>
        <v>23.756356608057647</v>
      </c>
      <c r="AF110" s="109"/>
    </row>
    <row r="111" spans="1:32" x14ac:dyDescent="0.25">
      <c r="S111" s="115" t="s">
        <v>22</v>
      </c>
      <c r="T111" s="115"/>
      <c r="U111" s="112"/>
      <c r="V111" s="112">
        <v>18409</v>
      </c>
      <c r="W111" s="112">
        <v>18903</v>
      </c>
      <c r="X111" s="112">
        <v>19854</v>
      </c>
      <c r="Y111" s="112">
        <v>19463</v>
      </c>
      <c r="Z111" s="112">
        <v>20996</v>
      </c>
      <c r="AB111" s="109" t="str">
        <f>TEXT(Z111,"###,###")</f>
        <v>20,996</v>
      </c>
      <c r="AD111" s="130">
        <f>Z111/($Z$4)*100</f>
        <v>39.398772775890862</v>
      </c>
      <c r="AF111" s="109"/>
    </row>
    <row r="112" spans="1:32" x14ac:dyDescent="0.25">
      <c r="S112" s="118" t="s">
        <v>53</v>
      </c>
      <c r="T112" s="118"/>
      <c r="U112" s="112"/>
      <c r="V112" s="112">
        <v>45490</v>
      </c>
      <c r="W112" s="112">
        <v>47805</v>
      </c>
      <c r="X112" s="112">
        <v>48908</v>
      </c>
      <c r="Y112" s="112">
        <v>49276</v>
      </c>
      <c r="Z112" s="112">
        <v>53291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41.12</v>
      </c>
      <c r="W118" s="131">
        <v>40.89</v>
      </c>
      <c r="X118" s="131">
        <v>40.65</v>
      </c>
      <c r="Y118" s="131">
        <v>40.590000000000003</v>
      </c>
      <c r="Z118" s="131">
        <v>40.43</v>
      </c>
      <c r="AB118" s="109" t="str">
        <f>TEXT(Z118,"##.0")</f>
        <v>40.4</v>
      </c>
    </row>
    <row r="120" spans="19:32" x14ac:dyDescent="0.25">
      <c r="S120" s="101" t="s">
        <v>100</v>
      </c>
      <c r="T120" s="112"/>
      <c r="U120" s="112"/>
      <c r="V120" s="112">
        <v>25443</v>
      </c>
      <c r="W120" s="112">
        <v>26341</v>
      </c>
      <c r="X120" s="112">
        <v>26923</v>
      </c>
      <c r="Y120" s="112">
        <v>27317</v>
      </c>
      <c r="Z120" s="112">
        <v>27764</v>
      </c>
      <c r="AB120" s="109" t="str">
        <f>TEXT(Z120,"###,###")</f>
        <v>27,764</v>
      </c>
    </row>
    <row r="121" spans="19:32" x14ac:dyDescent="0.25">
      <c r="S121" s="101" t="s">
        <v>101</v>
      </c>
      <c r="T121" s="112"/>
      <c r="U121" s="112"/>
      <c r="V121" s="112">
        <v>2396</v>
      </c>
      <c r="W121" s="112">
        <v>2500</v>
      </c>
      <c r="X121" s="112">
        <v>2527</v>
      </c>
      <c r="Y121" s="112">
        <v>2586</v>
      </c>
      <c r="Z121" s="112">
        <v>2570</v>
      </c>
      <c r="AB121" s="109" t="str">
        <f>TEXT(Z121,"###,###")</f>
        <v>2,570</v>
      </c>
    </row>
    <row r="122" spans="19:32" x14ac:dyDescent="0.25">
      <c r="S122" s="101" t="s">
        <v>102</v>
      </c>
      <c r="T122" s="112"/>
      <c r="U122" s="112"/>
      <c r="V122" s="112">
        <v>2830</v>
      </c>
      <c r="W122" s="112">
        <v>3113</v>
      </c>
      <c r="X122" s="112">
        <v>3174</v>
      </c>
      <c r="Y122" s="112">
        <v>3363</v>
      </c>
      <c r="Z122" s="112">
        <v>3620</v>
      </c>
      <c r="AB122" s="109" t="str">
        <f>TEXT(Z122,"###,###")</f>
        <v>3,620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28273</v>
      </c>
      <c r="W124" s="112">
        <v>29454</v>
      </c>
      <c r="X124" s="112">
        <v>30097</v>
      </c>
      <c r="Y124" s="112">
        <v>30680</v>
      </c>
      <c r="Z124" s="112">
        <v>31384</v>
      </c>
      <c r="AB124" s="109" t="str">
        <f>TEXT(Z124,"###,###")</f>
        <v>31,384</v>
      </c>
      <c r="AD124" s="127">
        <f>Z124/$Z$7*100</f>
        <v>92.439103413743339</v>
      </c>
    </row>
    <row r="125" spans="19:32" x14ac:dyDescent="0.25">
      <c r="S125" s="101" t="s">
        <v>104</v>
      </c>
      <c r="T125" s="112"/>
      <c r="U125" s="112"/>
      <c r="V125" s="112">
        <v>5226</v>
      </c>
      <c r="W125" s="112">
        <v>5613</v>
      </c>
      <c r="X125" s="112">
        <v>5701</v>
      </c>
      <c r="Y125" s="112">
        <v>5949</v>
      </c>
      <c r="Z125" s="112">
        <v>6190</v>
      </c>
      <c r="AB125" s="109" t="str">
        <f>TEXT(Z125,"###,###")</f>
        <v>6,190</v>
      </c>
      <c r="AD125" s="127">
        <f>Z125/$Z$7*100</f>
        <v>18.232158110217668</v>
      </c>
    </row>
    <row r="127" spans="19:32" x14ac:dyDescent="0.25">
      <c r="S127" s="101" t="s">
        <v>105</v>
      </c>
      <c r="T127" s="112"/>
      <c r="U127" s="112"/>
      <c r="V127" s="112">
        <v>15186</v>
      </c>
      <c r="W127" s="112">
        <v>15891</v>
      </c>
      <c r="X127" s="112">
        <v>16129</v>
      </c>
      <c r="Y127" s="112">
        <v>16457</v>
      </c>
      <c r="Z127" s="112">
        <v>16802</v>
      </c>
      <c r="AB127" s="109" t="str">
        <f>TEXT(Z127,"###,###")</f>
        <v>16,802</v>
      </c>
      <c r="AD127" s="127">
        <f>Z127/$Z$7*100</f>
        <v>49.488969397072253</v>
      </c>
    </row>
    <row r="128" spans="19:32" x14ac:dyDescent="0.25">
      <c r="S128" s="101" t="s">
        <v>106</v>
      </c>
      <c r="T128" s="112"/>
      <c r="U128" s="112"/>
      <c r="V128" s="112">
        <v>15481</v>
      </c>
      <c r="W128" s="112">
        <v>16064</v>
      </c>
      <c r="X128" s="112">
        <v>16488</v>
      </c>
      <c r="Y128" s="112">
        <v>16814</v>
      </c>
      <c r="Z128" s="112">
        <v>17129</v>
      </c>
      <c r="AB128" s="109" t="str">
        <f>TEXT(Z128,"###,###")</f>
        <v>17,129</v>
      </c>
      <c r="AD128" s="127">
        <f>Z128/$Z$7*100</f>
        <v>50.452122176077282</v>
      </c>
    </row>
    <row r="130" spans="19:20" x14ac:dyDescent="0.25">
      <c r="S130" s="101" t="s">
        <v>182</v>
      </c>
      <c r="T130" s="127">
        <v>81.776678153809897</v>
      </c>
    </row>
    <row r="131" spans="19:20" x14ac:dyDescent="0.25">
      <c r="S131" s="101" t="s">
        <v>183</v>
      </c>
      <c r="T131" s="127">
        <v>7.5697328502842334</v>
      </c>
    </row>
    <row r="132" spans="19:20" x14ac:dyDescent="0.25">
      <c r="S132" s="101" t="s">
        <v>184</v>
      </c>
      <c r="T132" s="127">
        <v>10.662425259933434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B08644-D1F4-44CB-A9EA-2F3F5375FA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BD93133-CF65-4F6A-9664-48D135E67F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590A212-A495-4C18-BE72-AC5F37BF3E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0396FBA-C940-4848-AFCF-FA078B611D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2C1-0908-4E88-A317-3EC87F5EEFE2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124</v>
      </c>
      <c r="T1" s="99"/>
      <c r="U1" s="99"/>
      <c r="V1" s="99"/>
      <c r="W1" s="99"/>
      <c r="X1" s="99"/>
      <c r="Y1" s="100" t="s">
        <v>164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124</v>
      </c>
      <c r="Y3" s="105" t="s">
        <v>164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12.16 Huon Valley,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12277</v>
      </c>
      <c r="W4" s="108">
        <v>13159</v>
      </c>
      <c r="X4" s="108">
        <v>12864</v>
      </c>
      <c r="Y4" s="108">
        <v>13175</v>
      </c>
      <c r="Z4" s="108">
        <v>13187</v>
      </c>
      <c r="AB4" s="109" t="str">
        <f>TEXT(Z4,"###,###")</f>
        <v>13,187</v>
      </c>
      <c r="AD4" s="110">
        <f>Z4/Y4-1</f>
        <v>9.1081593927899718E-4</v>
      </c>
      <c r="AF4" s="110">
        <f>Z4/V4-1</f>
        <v>7.4122342591838475E-2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6399</v>
      </c>
      <c r="W5" s="108">
        <v>6974</v>
      </c>
      <c r="X5" s="108">
        <v>6736</v>
      </c>
      <c r="Y5" s="108">
        <v>6852</v>
      </c>
      <c r="Z5" s="108">
        <v>6794</v>
      </c>
      <c r="AB5" s="109" t="str">
        <f>TEXT(Z5,"###,###")</f>
        <v>6,794</v>
      </c>
      <c r="AD5" s="110">
        <f t="shared" ref="AD5:AD9" si="0">Z5/Y5-1</f>
        <v>-8.4646818447168259E-3</v>
      </c>
      <c r="AF5" s="110">
        <f t="shared" ref="AF5:AF9" si="1">Z5/V5-1</f>
        <v>6.1728395061728447E-2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5872</v>
      </c>
      <c r="W6" s="108">
        <v>6184</v>
      </c>
      <c r="X6" s="108">
        <v>6125</v>
      </c>
      <c r="Y6" s="108">
        <v>6323</v>
      </c>
      <c r="Z6" s="108">
        <v>6382</v>
      </c>
      <c r="AB6" s="109" t="str">
        <f>TEXT(Z6,"###,###")</f>
        <v>6,382</v>
      </c>
      <c r="AD6" s="110">
        <f t="shared" si="0"/>
        <v>9.3310137592914622E-3</v>
      </c>
      <c r="AF6" s="110">
        <f t="shared" si="1"/>
        <v>8.6852861035422446E-2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8529</v>
      </c>
      <c r="W7" s="108">
        <v>9094</v>
      </c>
      <c r="X7" s="108">
        <v>9093</v>
      </c>
      <c r="Y7" s="108">
        <v>9517</v>
      </c>
      <c r="Z7" s="108">
        <v>9498</v>
      </c>
      <c r="AB7" s="109" t="str">
        <f>TEXT(Z7,"###,###")</f>
        <v>9,498</v>
      </c>
      <c r="AD7" s="110">
        <f t="shared" si="0"/>
        <v>-1.9964274456236719E-3</v>
      </c>
      <c r="AF7" s="110">
        <f t="shared" si="1"/>
        <v>0.11361238128737239</v>
      </c>
    </row>
    <row r="8" spans="1:32" ht="17.25" customHeight="1" x14ac:dyDescent="0.25">
      <c r="A8" s="62" t="s">
        <v>12</v>
      </c>
      <c r="B8" s="63"/>
      <c r="C8" s="29"/>
      <c r="D8" s="64" t="str">
        <f>AB4</f>
        <v>13,187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9,498</v>
      </c>
      <c r="P8" s="65"/>
      <c r="S8" s="107" t="s">
        <v>84</v>
      </c>
      <c r="T8" s="108"/>
      <c r="U8" s="108"/>
      <c r="V8" s="108">
        <v>34006.44</v>
      </c>
      <c r="W8" s="108">
        <v>33981.5</v>
      </c>
      <c r="X8" s="108">
        <v>38341.040000000001</v>
      </c>
      <c r="Y8" s="108">
        <v>37049.49</v>
      </c>
      <c r="Z8" s="108">
        <v>40793.5</v>
      </c>
      <c r="AB8" s="109" t="str">
        <f>TEXT(Z8,"$###,###")</f>
        <v>$40,794</v>
      </c>
      <c r="AD8" s="110">
        <f t="shared" si="0"/>
        <v>0.10105429251522757</v>
      </c>
      <c r="AF8" s="110">
        <f t="shared" si="1"/>
        <v>0.19958160866000663</v>
      </c>
    </row>
    <row r="9" spans="1:32" x14ac:dyDescent="0.25">
      <c r="A9" s="30" t="s">
        <v>14</v>
      </c>
      <c r="B9" s="69"/>
      <c r="C9" s="70"/>
      <c r="D9" s="71">
        <f>AD104</f>
        <v>73.011299006597412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52.51631922510002</v>
      </c>
      <c r="P9" s="72" t="s">
        <v>85</v>
      </c>
      <c r="S9" s="107" t="s">
        <v>7</v>
      </c>
      <c r="T9" s="108"/>
      <c r="U9" s="108"/>
      <c r="V9" s="108">
        <v>368003729</v>
      </c>
      <c r="W9" s="108">
        <v>400013338</v>
      </c>
      <c r="X9" s="108">
        <v>424495109</v>
      </c>
      <c r="Y9" s="108">
        <v>449308187</v>
      </c>
      <c r="Z9" s="108">
        <v>479173738</v>
      </c>
      <c r="AB9" s="109" t="str">
        <f>TEXT(Z9/1000000,"$#,###.0")&amp;" mil"</f>
        <v>$479.2 mil</v>
      </c>
      <c r="AD9" s="110">
        <f t="shared" si="0"/>
        <v>6.6470079700550855E-2</v>
      </c>
      <c r="AF9" s="110">
        <f t="shared" si="1"/>
        <v>0.30208935464346887</v>
      </c>
    </row>
    <row r="10" spans="1:32" x14ac:dyDescent="0.25">
      <c r="A10" s="30" t="s">
        <v>17</v>
      </c>
      <c r="B10" s="69"/>
      <c r="C10" s="70"/>
      <c r="D10" s="71">
        <f>AD105</f>
        <v>17.282171835898989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47.336281322383662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77.826910928616556</v>
      </c>
      <c r="P11" s="72" t="s">
        <v>85</v>
      </c>
      <c r="S11" s="107" t="s">
        <v>29</v>
      </c>
      <c r="T11" s="112"/>
      <c r="U11" s="112"/>
      <c r="V11" s="112">
        <v>10394</v>
      </c>
      <c r="W11" s="112">
        <v>11188</v>
      </c>
      <c r="X11" s="112">
        <v>10904</v>
      </c>
      <c r="Y11" s="112">
        <v>11132</v>
      </c>
      <c r="Z11" s="112">
        <v>11081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12.971151821436091</v>
      </c>
      <c r="P12" s="72" t="s">
        <v>85</v>
      </c>
      <c r="S12" s="107" t="s">
        <v>30</v>
      </c>
      <c r="T12" s="112"/>
      <c r="U12" s="112"/>
      <c r="V12" s="112">
        <v>1876</v>
      </c>
      <c r="W12" s="112">
        <v>1970</v>
      </c>
      <c r="X12" s="112">
        <v>1962</v>
      </c>
      <c r="Y12" s="112">
        <v>2036</v>
      </c>
      <c r="Z12" s="112">
        <v>2106</v>
      </c>
    </row>
    <row r="13" spans="1:32" ht="15" customHeight="1" x14ac:dyDescent="0.25">
      <c r="A13" s="30" t="s">
        <v>19</v>
      </c>
      <c r="B13" s="70"/>
      <c r="C13" s="70"/>
      <c r="D13" s="71">
        <f>AD108</f>
        <v>16.319102146052931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9.201937249947358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17.282171835898989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43.6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24.17532418290741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14.815204801516268</v>
      </c>
      <c r="P15" s="72" t="s">
        <v>85</v>
      </c>
      <c r="S15" s="115" t="s">
        <v>61</v>
      </c>
      <c r="T15" s="115"/>
      <c r="U15" s="116"/>
      <c r="V15" s="116">
        <v>2122</v>
      </c>
      <c r="W15" s="116">
        <v>2471</v>
      </c>
      <c r="X15" s="116">
        <v>2083</v>
      </c>
      <c r="Y15" s="112">
        <v>2245</v>
      </c>
      <c r="Z15" s="112">
        <v>2062</v>
      </c>
      <c r="AB15" s="117">
        <f t="shared" ref="AB15:AB34" si="2">IF(Z15="np",0,Z15/$Z$34)</f>
        <v>0.1563661181466596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32.092212026996286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85.184795198483727</v>
      </c>
      <c r="P16" s="37" t="s">
        <v>85</v>
      </c>
      <c r="S16" s="115" t="s">
        <v>62</v>
      </c>
      <c r="T16" s="115"/>
      <c r="U16" s="116"/>
      <c r="V16" s="116">
        <v>35</v>
      </c>
      <c r="W16" s="116">
        <v>37</v>
      </c>
      <c r="X16" s="116">
        <v>38</v>
      </c>
      <c r="Y16" s="112">
        <v>48</v>
      </c>
      <c r="Z16" s="112">
        <v>46</v>
      </c>
      <c r="AB16" s="117">
        <f t="shared" si="2"/>
        <v>3.4882839159778569E-3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747</v>
      </c>
      <c r="W17" s="116">
        <v>882</v>
      </c>
      <c r="X17" s="116">
        <v>872</v>
      </c>
      <c r="Y17" s="112">
        <v>913</v>
      </c>
      <c r="Z17" s="112">
        <v>909</v>
      </c>
      <c r="AB17" s="117">
        <f t="shared" si="2"/>
        <v>6.8931523470084174E-2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92</v>
      </c>
      <c r="W18" s="116">
        <v>88</v>
      </c>
      <c r="X18" s="116">
        <v>92</v>
      </c>
      <c r="Y18" s="112">
        <v>84</v>
      </c>
      <c r="Z18" s="112">
        <v>101</v>
      </c>
      <c r="AB18" s="117">
        <f t="shared" si="2"/>
        <v>7.6590581633426856E-3</v>
      </c>
    </row>
    <row r="19" spans="1:28" x14ac:dyDescent="0.25">
      <c r="A19" s="61" t="str">
        <f>$S$1&amp;" ("&amp;$V$2&amp;" to "&amp;$Z$2&amp;")"</f>
        <v>Huon Valley (2016-17 to 2020-21)</v>
      </c>
      <c r="B19" s="61"/>
      <c r="C19" s="61"/>
      <c r="D19" s="61"/>
      <c r="E19" s="61"/>
      <c r="F19" s="61"/>
      <c r="G19" s="61" t="str">
        <f>$S$1&amp;" ("&amp;$V$2&amp;" to "&amp;$Z$2&amp;")"</f>
        <v>Huon Valley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689</v>
      </c>
      <c r="W19" s="116">
        <v>805</v>
      </c>
      <c r="X19" s="116">
        <v>935</v>
      </c>
      <c r="Y19" s="112">
        <v>992</v>
      </c>
      <c r="Z19" s="112">
        <v>1040</v>
      </c>
      <c r="AB19" s="117">
        <f t="shared" si="2"/>
        <v>7.8865549404716767E-2</v>
      </c>
    </row>
    <row r="20" spans="1:28" x14ac:dyDescent="0.25">
      <c r="S20" s="115" t="s">
        <v>66</v>
      </c>
      <c r="T20" s="115"/>
      <c r="U20" s="116"/>
      <c r="V20" s="116">
        <v>363</v>
      </c>
      <c r="W20" s="116">
        <v>332</v>
      </c>
      <c r="X20" s="116">
        <v>338</v>
      </c>
      <c r="Y20" s="112">
        <v>305</v>
      </c>
      <c r="Z20" s="112">
        <v>315</v>
      </c>
      <c r="AB20" s="117">
        <f t="shared" si="2"/>
        <v>2.388716159854402E-2</v>
      </c>
    </row>
    <row r="21" spans="1:28" x14ac:dyDescent="0.25">
      <c r="S21" s="115" t="s">
        <v>67</v>
      </c>
      <c r="T21" s="115"/>
      <c r="U21" s="116"/>
      <c r="V21" s="116">
        <v>884</v>
      </c>
      <c r="W21" s="116">
        <v>923</v>
      </c>
      <c r="X21" s="116">
        <v>899</v>
      </c>
      <c r="Y21" s="112">
        <v>855</v>
      </c>
      <c r="Z21" s="112">
        <v>868</v>
      </c>
      <c r="AB21" s="117">
        <f t="shared" si="2"/>
        <v>6.5822400849321297E-2</v>
      </c>
    </row>
    <row r="22" spans="1:28" x14ac:dyDescent="0.25">
      <c r="S22" s="115" t="s">
        <v>68</v>
      </c>
      <c r="T22" s="115"/>
      <c r="U22" s="116"/>
      <c r="V22" s="116">
        <v>538</v>
      </c>
      <c r="W22" s="116">
        <v>623</v>
      </c>
      <c r="X22" s="116">
        <v>611</v>
      </c>
      <c r="Y22" s="112">
        <v>695</v>
      </c>
      <c r="Z22" s="112">
        <v>639</v>
      </c>
      <c r="AB22" s="117">
        <f t="shared" si="2"/>
        <v>4.8456813528475015E-2</v>
      </c>
    </row>
    <row r="23" spans="1:28" x14ac:dyDescent="0.25">
      <c r="S23" s="115" t="s">
        <v>69</v>
      </c>
      <c r="T23" s="115"/>
      <c r="U23" s="116"/>
      <c r="V23" s="116">
        <v>308</v>
      </c>
      <c r="W23" s="116">
        <v>367</v>
      </c>
      <c r="X23" s="116">
        <v>315</v>
      </c>
      <c r="Y23" s="112">
        <v>299</v>
      </c>
      <c r="Z23" s="112">
        <v>309</v>
      </c>
      <c r="AB23" s="117">
        <f t="shared" si="2"/>
        <v>2.343216804428604E-2</v>
      </c>
    </row>
    <row r="24" spans="1:28" x14ac:dyDescent="0.25">
      <c r="S24" s="115" t="s">
        <v>70</v>
      </c>
      <c r="T24" s="115"/>
      <c r="U24" s="116"/>
      <c r="V24" s="116">
        <v>134</v>
      </c>
      <c r="W24" s="116">
        <v>137</v>
      </c>
      <c r="X24" s="116">
        <v>149</v>
      </c>
      <c r="Y24" s="112">
        <v>153</v>
      </c>
      <c r="Z24" s="112">
        <v>110</v>
      </c>
      <c r="AB24" s="117">
        <f t="shared" si="2"/>
        <v>8.3415484947296573E-3</v>
      </c>
    </row>
    <row r="25" spans="1:28" x14ac:dyDescent="0.25">
      <c r="S25" s="115" t="s">
        <v>71</v>
      </c>
      <c r="T25" s="115"/>
      <c r="U25" s="116"/>
      <c r="V25" s="116">
        <v>261</v>
      </c>
      <c r="W25" s="116">
        <v>272</v>
      </c>
      <c r="X25" s="116">
        <v>287</v>
      </c>
      <c r="Y25" s="112">
        <v>343</v>
      </c>
      <c r="Z25" s="112">
        <v>335</v>
      </c>
      <c r="AB25" s="117">
        <f t="shared" si="2"/>
        <v>2.5403806779403959E-2</v>
      </c>
    </row>
    <row r="26" spans="1:28" x14ac:dyDescent="0.25">
      <c r="S26" s="115" t="s">
        <v>72</v>
      </c>
      <c r="T26" s="115"/>
      <c r="U26" s="116"/>
      <c r="V26" s="116">
        <v>186</v>
      </c>
      <c r="W26" s="116">
        <v>212</v>
      </c>
      <c r="X26" s="116">
        <v>173</v>
      </c>
      <c r="Y26" s="112">
        <v>170</v>
      </c>
      <c r="Z26" s="112">
        <v>177</v>
      </c>
      <c r="AB26" s="117">
        <f t="shared" si="2"/>
        <v>1.342230985061045E-2</v>
      </c>
    </row>
    <row r="27" spans="1:28" x14ac:dyDescent="0.25">
      <c r="S27" s="115" t="s">
        <v>73</v>
      </c>
      <c r="T27" s="115"/>
      <c r="U27" s="116"/>
      <c r="V27" s="116">
        <v>527</v>
      </c>
      <c r="W27" s="116">
        <v>604</v>
      </c>
      <c r="X27" s="116">
        <v>618</v>
      </c>
      <c r="Y27" s="112">
        <v>658</v>
      </c>
      <c r="Z27" s="112">
        <v>743</v>
      </c>
      <c r="AB27" s="117">
        <f t="shared" si="2"/>
        <v>5.6343368468946692E-2</v>
      </c>
    </row>
    <row r="28" spans="1:28" x14ac:dyDescent="0.25">
      <c r="S28" s="115" t="s">
        <v>74</v>
      </c>
      <c r="T28" s="115"/>
      <c r="U28" s="116"/>
      <c r="V28" s="116">
        <v>776</v>
      </c>
      <c r="W28" s="116">
        <v>957</v>
      </c>
      <c r="X28" s="116">
        <v>909</v>
      </c>
      <c r="Y28" s="112">
        <v>800</v>
      </c>
      <c r="Z28" s="112">
        <v>701</v>
      </c>
      <c r="AB28" s="117">
        <f t="shared" si="2"/>
        <v>5.3158413589140821E-2</v>
      </c>
    </row>
    <row r="29" spans="1:28" x14ac:dyDescent="0.25">
      <c r="S29" s="115" t="s">
        <v>75</v>
      </c>
      <c r="T29" s="115"/>
      <c r="U29" s="116"/>
      <c r="V29" s="116">
        <v>732</v>
      </c>
      <c r="W29" s="116">
        <v>725</v>
      </c>
      <c r="X29" s="116">
        <v>823</v>
      </c>
      <c r="Y29" s="112">
        <v>758</v>
      </c>
      <c r="Z29" s="112">
        <v>798</v>
      </c>
      <c r="AB29" s="117">
        <f t="shared" si="2"/>
        <v>6.0514142716311517E-2</v>
      </c>
    </row>
    <row r="30" spans="1:28" x14ac:dyDescent="0.25">
      <c r="S30" s="115" t="s">
        <v>76</v>
      </c>
      <c r="T30" s="115"/>
      <c r="U30" s="116"/>
      <c r="V30" s="116">
        <v>847</v>
      </c>
      <c r="W30" s="116">
        <v>888</v>
      </c>
      <c r="X30" s="116">
        <v>986</v>
      </c>
      <c r="Y30" s="112">
        <v>1059</v>
      </c>
      <c r="Z30" s="112">
        <v>1109</v>
      </c>
      <c r="AB30" s="117">
        <f t="shared" si="2"/>
        <v>8.4097975278683554E-2</v>
      </c>
    </row>
    <row r="31" spans="1:28" x14ac:dyDescent="0.25">
      <c r="S31" s="115" t="s">
        <v>77</v>
      </c>
      <c r="T31" s="115"/>
      <c r="U31" s="116"/>
      <c r="V31" s="116">
        <v>1142</v>
      </c>
      <c r="W31" s="116">
        <v>1283</v>
      </c>
      <c r="X31" s="116">
        <v>1331</v>
      </c>
      <c r="Y31" s="112">
        <v>1430</v>
      </c>
      <c r="Z31" s="112">
        <v>1560</v>
      </c>
      <c r="AB31" s="117">
        <f t="shared" si="2"/>
        <v>0.11829832410707515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131</v>
      </c>
      <c r="W32" s="116">
        <v>179</v>
      </c>
      <c r="X32" s="116">
        <v>200</v>
      </c>
      <c r="Y32" s="112">
        <v>213</v>
      </c>
      <c r="Z32" s="112">
        <v>238</v>
      </c>
      <c r="AB32" s="117">
        <f t="shared" si="2"/>
        <v>1.804807765223326E-2</v>
      </c>
    </row>
    <row r="33" spans="19:32" x14ac:dyDescent="0.25">
      <c r="S33" s="115" t="s">
        <v>79</v>
      </c>
      <c r="T33" s="115"/>
      <c r="U33" s="116"/>
      <c r="V33" s="116">
        <v>344</v>
      </c>
      <c r="W33" s="116">
        <v>424</v>
      </c>
      <c r="X33" s="116">
        <v>401</v>
      </c>
      <c r="Y33" s="112">
        <v>439</v>
      </c>
      <c r="Z33" s="112">
        <v>455</v>
      </c>
      <c r="AB33" s="117">
        <f t="shared" si="2"/>
        <v>3.4503677864563584E-2</v>
      </c>
    </row>
    <row r="34" spans="19:32" x14ac:dyDescent="0.25">
      <c r="S34" s="118" t="s">
        <v>53</v>
      </c>
      <c r="T34" s="118"/>
      <c r="U34" s="119"/>
      <c r="V34" s="119">
        <v>12272</v>
      </c>
      <c r="W34" s="119">
        <v>13159</v>
      </c>
      <c r="X34" s="119">
        <v>12866</v>
      </c>
      <c r="Y34" s="120">
        <v>13171</v>
      </c>
      <c r="Z34" s="120">
        <v>13187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7152</v>
      </c>
      <c r="W37" s="112">
        <v>7619</v>
      </c>
      <c r="X37" s="112">
        <v>7716</v>
      </c>
      <c r="Y37" s="112">
        <v>8027</v>
      </c>
      <c r="Z37" s="112">
        <v>8090</v>
      </c>
      <c r="AB37" s="132">
        <f>Z37/Z40*100</f>
        <v>85.184795198483727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1377</v>
      </c>
      <c r="W38" s="112">
        <v>1479</v>
      </c>
      <c r="X38" s="112">
        <v>1379</v>
      </c>
      <c r="Y38" s="112">
        <v>1486</v>
      </c>
      <c r="Z38" s="112">
        <v>1407</v>
      </c>
      <c r="AB38" s="132">
        <f>Z38/Z40*100</f>
        <v>14.815204801516268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8529</v>
      </c>
      <c r="W40" s="112">
        <v>9098</v>
      </c>
      <c r="X40" s="112">
        <v>9095</v>
      </c>
      <c r="Y40" s="112">
        <v>9513</v>
      </c>
      <c r="Z40" s="112">
        <v>9497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3</v>
      </c>
      <c r="X44" s="112">
        <v>11</v>
      </c>
      <c r="Y44" s="112">
        <v>9</v>
      </c>
      <c r="Z44" s="112">
        <v>3</v>
      </c>
    </row>
    <row r="45" spans="19:32" x14ac:dyDescent="0.25">
      <c r="S45" s="115" t="s">
        <v>37</v>
      </c>
      <c r="T45" s="115"/>
      <c r="U45" s="112"/>
      <c r="V45" s="112">
        <v>111</v>
      </c>
      <c r="W45" s="112">
        <v>138</v>
      </c>
      <c r="X45" s="112">
        <v>124</v>
      </c>
      <c r="Y45" s="112">
        <v>113</v>
      </c>
      <c r="Z45" s="112">
        <v>152</v>
      </c>
    </row>
    <row r="46" spans="19:32" x14ac:dyDescent="0.25">
      <c r="S46" s="115" t="s">
        <v>38</v>
      </c>
      <c r="T46" s="115"/>
      <c r="U46" s="112"/>
      <c r="V46" s="112">
        <v>350</v>
      </c>
      <c r="W46" s="112">
        <v>391</v>
      </c>
      <c r="X46" s="112">
        <v>322</v>
      </c>
      <c r="Y46" s="112">
        <v>335</v>
      </c>
      <c r="Z46" s="112">
        <v>333</v>
      </c>
    </row>
    <row r="47" spans="19:32" x14ac:dyDescent="0.25">
      <c r="S47" s="115" t="s">
        <v>39</v>
      </c>
      <c r="T47" s="115"/>
      <c r="U47" s="112"/>
      <c r="V47" s="112">
        <v>525</v>
      </c>
      <c r="W47" s="112">
        <v>708</v>
      </c>
      <c r="X47" s="112">
        <v>645</v>
      </c>
      <c r="Y47" s="112">
        <v>544</v>
      </c>
      <c r="Z47" s="112">
        <v>487</v>
      </c>
    </row>
    <row r="48" spans="19:32" x14ac:dyDescent="0.25">
      <c r="S48" s="115" t="s">
        <v>40</v>
      </c>
      <c r="T48" s="115"/>
      <c r="U48" s="112"/>
      <c r="V48" s="112">
        <v>761</v>
      </c>
      <c r="W48" s="112">
        <v>869</v>
      </c>
      <c r="X48" s="112">
        <v>768</v>
      </c>
      <c r="Y48" s="112">
        <v>884</v>
      </c>
      <c r="Z48" s="112">
        <v>734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666</v>
      </c>
      <c r="W49" s="112">
        <v>739</v>
      </c>
      <c r="X49" s="112">
        <v>703</v>
      </c>
      <c r="Y49" s="112">
        <v>699</v>
      </c>
      <c r="Z49" s="112">
        <v>703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Huon Valley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595</v>
      </c>
      <c r="W50" s="112">
        <v>629</v>
      </c>
      <c r="X50" s="112">
        <v>622</v>
      </c>
      <c r="Y50" s="112">
        <v>705</v>
      </c>
      <c r="Z50" s="112">
        <v>715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577</v>
      </c>
      <c r="W51" s="112">
        <v>599</v>
      </c>
      <c r="X51" s="112">
        <v>581</v>
      </c>
      <c r="Y51" s="112">
        <v>550</v>
      </c>
      <c r="Z51" s="112">
        <v>597</v>
      </c>
    </row>
    <row r="52" spans="1:26" ht="15" customHeight="1" x14ac:dyDescent="0.25">
      <c r="S52" s="115" t="s">
        <v>44</v>
      </c>
      <c r="T52" s="115"/>
      <c r="U52" s="112"/>
      <c r="V52" s="112">
        <v>685</v>
      </c>
      <c r="W52" s="112">
        <v>684</v>
      </c>
      <c r="X52" s="112">
        <v>719</v>
      </c>
      <c r="Y52" s="112">
        <v>687</v>
      </c>
      <c r="Z52" s="112">
        <v>705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602</v>
      </c>
      <c r="W53" s="112">
        <v>607</v>
      </c>
      <c r="X53" s="112">
        <v>639</v>
      </c>
      <c r="Y53" s="112">
        <v>663</v>
      </c>
      <c r="Z53" s="112">
        <v>681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658</v>
      </c>
      <c r="W54" s="112">
        <v>648</v>
      </c>
      <c r="X54" s="112">
        <v>589</v>
      </c>
      <c r="Y54" s="112">
        <v>632</v>
      </c>
      <c r="Z54" s="112">
        <v>590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472</v>
      </c>
      <c r="W55" s="112">
        <v>505</v>
      </c>
      <c r="X55" s="112">
        <v>553</v>
      </c>
      <c r="Y55" s="112">
        <v>547</v>
      </c>
      <c r="Z55" s="112">
        <v>549</v>
      </c>
    </row>
    <row r="56" spans="1:26" ht="15" customHeight="1" x14ac:dyDescent="0.25">
      <c r="S56" s="115" t="s">
        <v>48</v>
      </c>
      <c r="T56" s="115"/>
      <c r="U56" s="112"/>
      <c r="V56" s="112">
        <v>225</v>
      </c>
      <c r="W56" s="112">
        <v>257</v>
      </c>
      <c r="X56" s="112">
        <v>248</v>
      </c>
      <c r="Y56" s="112">
        <v>274</v>
      </c>
      <c r="Z56" s="112">
        <v>322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119</v>
      </c>
      <c r="W57" s="112">
        <v>129</v>
      </c>
      <c r="X57" s="112">
        <v>146</v>
      </c>
      <c r="Y57" s="112">
        <v>145</v>
      </c>
      <c r="Z57" s="112">
        <v>136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33</v>
      </c>
      <c r="W58" s="112">
        <v>34</v>
      </c>
      <c r="X58" s="112">
        <v>41</v>
      </c>
      <c r="Y58" s="112">
        <v>42</v>
      </c>
      <c r="Z58" s="112">
        <v>59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16</v>
      </c>
      <c r="W59" s="112">
        <v>14</v>
      </c>
      <c r="X59" s="112">
        <v>21</v>
      </c>
      <c r="Y59" s="112">
        <v>19</v>
      </c>
      <c r="Z59" s="112">
        <v>20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13</v>
      </c>
      <c r="W60" s="112">
        <v>10</v>
      </c>
      <c r="X60" s="112">
        <v>10</v>
      </c>
      <c r="Y60" s="112">
        <v>8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6404</v>
      </c>
      <c r="W61" s="112">
        <v>6973</v>
      </c>
      <c r="X61" s="112">
        <v>6738</v>
      </c>
      <c r="Y61" s="112">
        <v>6848</v>
      </c>
      <c r="Z61" s="112">
        <v>6794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8</v>
      </c>
      <c r="X63" s="112">
        <v>26</v>
      </c>
      <c r="Y63" s="112">
        <v>7</v>
      </c>
      <c r="Z63" s="112">
        <v>15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120</v>
      </c>
      <c r="W64" s="112">
        <v>114</v>
      </c>
      <c r="X64" s="112">
        <v>416</v>
      </c>
      <c r="Y64" s="112">
        <v>105</v>
      </c>
      <c r="Z64" s="112">
        <v>168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Huon Valley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318</v>
      </c>
      <c r="W65" s="112">
        <v>358</v>
      </c>
      <c r="X65" s="112">
        <v>1185</v>
      </c>
      <c r="Y65" s="112">
        <v>279</v>
      </c>
      <c r="Z65" s="112">
        <v>289</v>
      </c>
    </row>
    <row r="66" spans="1:26" x14ac:dyDescent="0.25">
      <c r="S66" s="115" t="s">
        <v>39</v>
      </c>
      <c r="T66" s="115"/>
      <c r="U66" s="112"/>
      <c r="V66" s="112">
        <v>442</v>
      </c>
      <c r="W66" s="112">
        <v>553</v>
      </c>
      <c r="X66" s="112">
        <v>2687</v>
      </c>
      <c r="Y66" s="112">
        <v>471</v>
      </c>
      <c r="Z66" s="112">
        <v>474</v>
      </c>
    </row>
    <row r="67" spans="1:26" x14ac:dyDescent="0.25">
      <c r="S67" s="115" t="s">
        <v>40</v>
      </c>
      <c r="T67" s="115"/>
      <c r="U67" s="112"/>
      <c r="V67" s="112">
        <v>721</v>
      </c>
      <c r="W67" s="112">
        <v>725</v>
      </c>
      <c r="X67" s="112">
        <v>4077</v>
      </c>
      <c r="Y67" s="112">
        <v>729</v>
      </c>
      <c r="Z67" s="112">
        <v>549</v>
      </c>
    </row>
    <row r="68" spans="1:26" x14ac:dyDescent="0.25">
      <c r="S68" s="115" t="s">
        <v>41</v>
      </c>
      <c r="T68" s="115"/>
      <c r="U68" s="112"/>
      <c r="V68" s="112">
        <v>546</v>
      </c>
      <c r="W68" s="112">
        <v>625</v>
      </c>
      <c r="X68" s="112">
        <v>3385</v>
      </c>
      <c r="Y68" s="112">
        <v>652</v>
      </c>
      <c r="Z68" s="112">
        <v>672</v>
      </c>
    </row>
    <row r="69" spans="1:26" x14ac:dyDescent="0.25">
      <c r="S69" s="115" t="s">
        <v>42</v>
      </c>
      <c r="T69" s="115"/>
      <c r="U69" s="112"/>
      <c r="V69" s="112">
        <v>555</v>
      </c>
      <c r="W69" s="112">
        <v>550</v>
      </c>
      <c r="X69" s="112">
        <v>2387</v>
      </c>
      <c r="Y69" s="112">
        <v>663</v>
      </c>
      <c r="Z69" s="112">
        <v>677</v>
      </c>
    </row>
    <row r="70" spans="1:26" x14ac:dyDescent="0.25">
      <c r="S70" s="115" t="s">
        <v>43</v>
      </c>
      <c r="T70" s="115"/>
      <c r="U70" s="112"/>
      <c r="V70" s="112">
        <v>531</v>
      </c>
      <c r="W70" s="112">
        <v>570</v>
      </c>
      <c r="X70" s="112">
        <v>2015</v>
      </c>
      <c r="Y70" s="112">
        <v>618</v>
      </c>
      <c r="Z70" s="112">
        <v>634</v>
      </c>
    </row>
    <row r="71" spans="1:26" x14ac:dyDescent="0.25">
      <c r="S71" s="115" t="s">
        <v>44</v>
      </c>
      <c r="T71" s="115"/>
      <c r="U71" s="112"/>
      <c r="V71" s="112">
        <v>674</v>
      </c>
      <c r="W71" s="112">
        <v>647</v>
      </c>
      <c r="X71" s="112">
        <v>2198</v>
      </c>
      <c r="Y71" s="112">
        <v>620</v>
      </c>
      <c r="Z71" s="112">
        <v>642</v>
      </c>
    </row>
    <row r="72" spans="1:26" x14ac:dyDescent="0.25">
      <c r="S72" s="115" t="s">
        <v>45</v>
      </c>
      <c r="T72" s="115"/>
      <c r="U72" s="112"/>
      <c r="V72" s="112">
        <v>666</v>
      </c>
      <c r="W72" s="112">
        <v>667</v>
      </c>
      <c r="X72" s="112">
        <v>1902</v>
      </c>
      <c r="Y72" s="112">
        <v>674</v>
      </c>
      <c r="Z72" s="112">
        <v>673</v>
      </c>
    </row>
    <row r="73" spans="1:26" x14ac:dyDescent="0.25">
      <c r="S73" s="115" t="s">
        <v>46</v>
      </c>
      <c r="T73" s="115"/>
      <c r="U73" s="112"/>
      <c r="V73" s="112">
        <v>598</v>
      </c>
      <c r="W73" s="112">
        <v>636</v>
      </c>
      <c r="X73" s="112">
        <v>1922</v>
      </c>
      <c r="Y73" s="112">
        <v>716</v>
      </c>
      <c r="Z73" s="112">
        <v>727</v>
      </c>
    </row>
    <row r="74" spans="1:26" x14ac:dyDescent="0.25">
      <c r="S74" s="115" t="s">
        <v>47</v>
      </c>
      <c r="T74" s="115"/>
      <c r="U74" s="112"/>
      <c r="V74" s="112">
        <v>398</v>
      </c>
      <c r="W74" s="112">
        <v>397</v>
      </c>
      <c r="X74" s="112">
        <v>1417</v>
      </c>
      <c r="Y74" s="112">
        <v>432</v>
      </c>
      <c r="Z74" s="112">
        <v>495</v>
      </c>
    </row>
    <row r="75" spans="1:26" x14ac:dyDescent="0.25">
      <c r="S75" s="115" t="s">
        <v>48</v>
      </c>
      <c r="T75" s="115"/>
      <c r="U75" s="112"/>
      <c r="V75" s="112">
        <v>201</v>
      </c>
      <c r="W75" s="112">
        <v>226</v>
      </c>
      <c r="X75" s="112">
        <v>727</v>
      </c>
      <c r="Y75" s="112">
        <v>206</v>
      </c>
      <c r="Z75" s="112">
        <v>223</v>
      </c>
    </row>
    <row r="76" spans="1:26" x14ac:dyDescent="0.25">
      <c r="S76" s="115" t="s">
        <v>49</v>
      </c>
      <c r="T76" s="115"/>
      <c r="U76" s="112"/>
      <c r="V76" s="112">
        <v>57</v>
      </c>
      <c r="W76" s="112">
        <v>75</v>
      </c>
      <c r="X76" s="112">
        <v>300</v>
      </c>
      <c r="Y76" s="112">
        <v>91</v>
      </c>
      <c r="Z76" s="112">
        <v>92</v>
      </c>
    </row>
    <row r="77" spans="1:26" x14ac:dyDescent="0.25">
      <c r="S77" s="115" t="s">
        <v>50</v>
      </c>
      <c r="T77" s="115"/>
      <c r="U77" s="112"/>
      <c r="V77" s="112">
        <v>24</v>
      </c>
      <c r="W77" s="112">
        <v>25</v>
      </c>
      <c r="X77" s="112">
        <v>94</v>
      </c>
      <c r="Y77" s="112">
        <v>19</v>
      </c>
      <c r="Z77" s="112">
        <v>28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4</v>
      </c>
      <c r="X78" s="112">
        <v>61</v>
      </c>
      <c r="Y78" s="112">
        <v>10</v>
      </c>
      <c r="Z78" s="112">
        <v>13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11</v>
      </c>
      <c r="X79" s="112">
        <v>70</v>
      </c>
      <c r="Y79" s="112">
        <v>9</v>
      </c>
      <c r="Z79" s="112">
        <v>11</v>
      </c>
    </row>
    <row r="80" spans="1:26" x14ac:dyDescent="0.25">
      <c r="S80" s="118" t="s">
        <v>53</v>
      </c>
      <c r="T80" s="118"/>
      <c r="U80" s="112"/>
      <c r="V80" s="112">
        <v>5871</v>
      </c>
      <c r="W80" s="112">
        <v>6187</v>
      </c>
      <c r="X80" s="112">
        <v>24866</v>
      </c>
      <c r="Y80" s="112">
        <v>6322</v>
      </c>
      <c r="Z80" s="112">
        <v>6382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Huon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427</v>
      </c>
      <c r="W83" s="112">
        <v>429</v>
      </c>
      <c r="X83" s="112">
        <v>456</v>
      </c>
      <c r="Y83" s="112">
        <v>485</v>
      </c>
      <c r="Z83" s="112">
        <v>504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432</v>
      </c>
      <c r="W84" s="112">
        <v>434</v>
      </c>
      <c r="X84" s="112">
        <v>468</v>
      </c>
      <c r="Y84" s="112">
        <v>483</v>
      </c>
      <c r="Z84" s="112">
        <v>517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732</v>
      </c>
      <c r="W85" s="112">
        <v>809</v>
      </c>
      <c r="X85" s="112">
        <v>859</v>
      </c>
      <c r="Y85" s="112">
        <v>896</v>
      </c>
      <c r="Z85" s="112">
        <v>911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13,187</v>
      </c>
      <c r="D86" s="94">
        <f t="shared" ref="D86:D91" si="4">AD4</f>
        <v>9.1081593927899718E-4</v>
      </c>
      <c r="E86" s="95">
        <f t="shared" ref="E86:E91" si="5">AD4</f>
        <v>9.1081593927899718E-4</v>
      </c>
      <c r="F86" s="94">
        <f t="shared" ref="F86:F91" si="6">AF4</f>
        <v>7.4122342591838475E-2</v>
      </c>
      <c r="G86" s="95">
        <f t="shared" ref="G86:G91" si="7">AF4</f>
        <v>7.4122342591838475E-2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201</v>
      </c>
      <c r="W86" s="112">
        <v>218</v>
      </c>
      <c r="X86" s="112">
        <v>216</v>
      </c>
      <c r="Y86" s="112">
        <v>221</v>
      </c>
      <c r="Z86" s="112">
        <v>209</v>
      </c>
    </row>
    <row r="87" spans="1:30" ht="15" customHeight="1" x14ac:dyDescent="0.25">
      <c r="A87" s="96" t="s">
        <v>4</v>
      </c>
      <c r="B87" s="49"/>
      <c r="C87" s="97" t="str">
        <f t="shared" si="3"/>
        <v>6,794</v>
      </c>
      <c r="D87" s="94">
        <f t="shared" si="4"/>
        <v>-8.4646818447168259E-3</v>
      </c>
      <c r="E87" s="95">
        <f t="shared" si="5"/>
        <v>-8.4646818447168259E-3</v>
      </c>
      <c r="F87" s="94">
        <f t="shared" si="6"/>
        <v>6.1728395061728447E-2</v>
      </c>
      <c r="G87" s="95">
        <f t="shared" si="7"/>
        <v>6.1728395061728447E-2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148</v>
      </c>
      <c r="W87" s="112">
        <v>164</v>
      </c>
      <c r="X87" s="112">
        <v>187</v>
      </c>
      <c r="Y87" s="112">
        <v>166</v>
      </c>
      <c r="Z87" s="112">
        <v>171</v>
      </c>
    </row>
    <row r="88" spans="1:30" ht="15" customHeight="1" x14ac:dyDescent="0.25">
      <c r="A88" s="96" t="s">
        <v>5</v>
      </c>
      <c r="B88" s="49"/>
      <c r="C88" s="97" t="str">
        <f t="shared" si="3"/>
        <v>6,382</v>
      </c>
      <c r="D88" s="94">
        <f t="shared" si="4"/>
        <v>9.3310137592914622E-3</v>
      </c>
      <c r="E88" s="95">
        <f t="shared" si="5"/>
        <v>9.3310137592914622E-3</v>
      </c>
      <c r="F88" s="94">
        <f t="shared" si="6"/>
        <v>8.6852861035422446E-2</v>
      </c>
      <c r="G88" s="95">
        <f t="shared" si="7"/>
        <v>8.6852861035422446E-2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166</v>
      </c>
      <c r="W88" s="112">
        <v>176</v>
      </c>
      <c r="X88" s="112">
        <v>165</v>
      </c>
      <c r="Y88" s="112">
        <v>193</v>
      </c>
      <c r="Z88" s="112">
        <v>183</v>
      </c>
    </row>
    <row r="89" spans="1:30" ht="15" customHeight="1" x14ac:dyDescent="0.25">
      <c r="A89" s="49" t="s">
        <v>6</v>
      </c>
      <c r="B89" s="49"/>
      <c r="C89" s="97" t="str">
        <f t="shared" si="3"/>
        <v>9,498</v>
      </c>
      <c r="D89" s="94">
        <f t="shared" si="4"/>
        <v>-1.9964274456236719E-3</v>
      </c>
      <c r="E89" s="95">
        <f t="shared" si="5"/>
        <v>-1.9964274456236719E-3</v>
      </c>
      <c r="F89" s="94">
        <f t="shared" si="6"/>
        <v>0.11361238128737239</v>
      </c>
      <c r="G89" s="95">
        <f t="shared" si="7"/>
        <v>0.11361238128737239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336</v>
      </c>
      <c r="W89" s="112">
        <v>364</v>
      </c>
      <c r="X89" s="112">
        <v>374</v>
      </c>
      <c r="Y89" s="112">
        <v>364</v>
      </c>
      <c r="Z89" s="112">
        <v>359</v>
      </c>
    </row>
    <row r="90" spans="1:30" ht="15" customHeight="1" x14ac:dyDescent="0.25">
      <c r="A90" s="49" t="s">
        <v>98</v>
      </c>
      <c r="B90" s="49"/>
      <c r="C90" s="97" t="str">
        <f t="shared" si="3"/>
        <v>$40,794</v>
      </c>
      <c r="D90" s="94">
        <f t="shared" si="4"/>
        <v>0.10105429251522757</v>
      </c>
      <c r="E90" s="95">
        <f t="shared" si="5"/>
        <v>0.10105429251522757</v>
      </c>
      <c r="F90" s="94">
        <f t="shared" si="6"/>
        <v>0.19958160866000663</v>
      </c>
      <c r="G90" s="95">
        <f t="shared" si="7"/>
        <v>0.19958160866000663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855</v>
      </c>
      <c r="W90" s="112">
        <v>911</v>
      </c>
      <c r="X90" s="112">
        <v>905</v>
      </c>
      <c r="Y90" s="112">
        <v>889</v>
      </c>
      <c r="Z90" s="112">
        <v>882</v>
      </c>
    </row>
    <row r="91" spans="1:30" ht="15" customHeight="1" x14ac:dyDescent="0.25">
      <c r="A91" s="49" t="s">
        <v>7</v>
      </c>
      <c r="B91" s="49"/>
      <c r="C91" s="97" t="str">
        <f t="shared" si="3"/>
        <v>$479.2 mil</v>
      </c>
      <c r="D91" s="94">
        <f t="shared" si="4"/>
        <v>6.6470079700550855E-2</v>
      </c>
      <c r="E91" s="95">
        <f t="shared" si="5"/>
        <v>6.6470079700550855E-2</v>
      </c>
      <c r="F91" s="94">
        <f t="shared" si="6"/>
        <v>0.30208935464346887</v>
      </c>
      <c r="G91" s="95">
        <f t="shared" si="7"/>
        <v>0.30208935464346887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4492</v>
      </c>
      <c r="W91" s="112">
        <v>4847</v>
      </c>
      <c r="X91" s="112">
        <v>4821</v>
      </c>
      <c r="Y91" s="112">
        <v>5042</v>
      </c>
      <c r="Z91" s="112">
        <v>4992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286</v>
      </c>
      <c r="W93" s="112">
        <v>294</v>
      </c>
      <c r="X93" s="112">
        <v>317</v>
      </c>
      <c r="Y93" s="112">
        <v>321</v>
      </c>
      <c r="Z93" s="112">
        <v>351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605</v>
      </c>
      <c r="W94" s="112">
        <v>633</v>
      </c>
      <c r="X94" s="112">
        <v>730</v>
      </c>
      <c r="Y94" s="112">
        <v>760</v>
      </c>
      <c r="Z94" s="112">
        <v>815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135</v>
      </c>
      <c r="W95" s="112">
        <v>147</v>
      </c>
      <c r="X95" s="112">
        <v>147</v>
      </c>
      <c r="Y95" s="112">
        <v>161</v>
      </c>
      <c r="Z95" s="112">
        <v>179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616</v>
      </c>
      <c r="W96" s="112">
        <v>658</v>
      </c>
      <c r="X96" s="112">
        <v>688</v>
      </c>
      <c r="Y96" s="112">
        <v>737</v>
      </c>
      <c r="Z96" s="112">
        <v>717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668</v>
      </c>
      <c r="W97" s="112">
        <v>670</v>
      </c>
      <c r="X97" s="112">
        <v>670</v>
      </c>
      <c r="Y97" s="112">
        <v>691</v>
      </c>
      <c r="Z97" s="112">
        <v>694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338</v>
      </c>
      <c r="W98" s="112">
        <v>363</v>
      </c>
      <c r="X98" s="112">
        <v>396</v>
      </c>
      <c r="Y98" s="112">
        <v>387</v>
      </c>
      <c r="Z98" s="112">
        <v>381</v>
      </c>
    </row>
    <row r="99" spans="1:32" ht="15" customHeight="1" x14ac:dyDescent="0.25">
      <c r="S99" s="115" t="s">
        <v>145</v>
      </c>
      <c r="T99" s="115"/>
      <c r="U99" s="112"/>
      <c r="V99" s="112">
        <v>21</v>
      </c>
      <c r="W99" s="112">
        <v>20</v>
      </c>
      <c r="X99" s="112">
        <v>24</v>
      </c>
      <c r="Y99" s="112">
        <v>29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459</v>
      </c>
      <c r="W100" s="112">
        <v>475</v>
      </c>
      <c r="X100" s="112">
        <v>453</v>
      </c>
      <c r="Y100" s="112">
        <v>462</v>
      </c>
      <c r="Z100" s="112">
        <v>453</v>
      </c>
    </row>
    <row r="101" spans="1:32" x14ac:dyDescent="0.25">
      <c r="A101" s="18"/>
      <c r="S101" s="118" t="s">
        <v>53</v>
      </c>
      <c r="T101" s="118"/>
      <c r="U101" s="112"/>
      <c r="V101" s="112">
        <v>4031</v>
      </c>
      <c r="W101" s="112">
        <v>4247</v>
      </c>
      <c r="X101" s="112">
        <v>4276</v>
      </c>
      <c r="Y101" s="112">
        <v>4476</v>
      </c>
      <c r="Z101" s="112">
        <v>4493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8898</v>
      </c>
      <c r="W104" s="112">
        <v>9507</v>
      </c>
      <c r="X104" s="112">
        <v>9337</v>
      </c>
      <c r="Y104" s="112">
        <v>9628</v>
      </c>
      <c r="Z104" s="112">
        <v>9628</v>
      </c>
      <c r="AB104" s="109" t="str">
        <f>TEXT(Z104,"###,###")</f>
        <v>9,628</v>
      </c>
      <c r="AD104" s="130">
        <f>Z104/($Z$4)*100</f>
        <v>73.011299006597412</v>
      </c>
      <c r="AF104" s="109"/>
    </row>
    <row r="105" spans="1:32" x14ac:dyDescent="0.25">
      <c r="S105" s="115" t="s">
        <v>17</v>
      </c>
      <c r="T105" s="115"/>
      <c r="U105" s="112"/>
      <c r="V105" s="112">
        <v>2027</v>
      </c>
      <c r="W105" s="112">
        <v>2015</v>
      </c>
      <c r="X105" s="112">
        <v>2160</v>
      </c>
      <c r="Y105" s="112">
        <v>2199</v>
      </c>
      <c r="Z105" s="112">
        <v>2279</v>
      </c>
      <c r="AB105" s="109" t="str">
        <f>TEXT(Z105,"###,###")</f>
        <v>2,279</v>
      </c>
      <c r="AD105" s="130">
        <f>Z105/($Z$4)*100</f>
        <v>17.282171835898989</v>
      </c>
      <c r="AF105" s="109"/>
    </row>
    <row r="106" spans="1:32" x14ac:dyDescent="0.25">
      <c r="S106" s="118" t="s">
        <v>53</v>
      </c>
      <c r="T106" s="118"/>
      <c r="U106" s="120"/>
      <c r="V106" s="120">
        <v>10925</v>
      </c>
      <c r="W106" s="120">
        <v>11522</v>
      </c>
      <c r="X106" s="120">
        <v>11497</v>
      </c>
      <c r="Y106" s="120">
        <v>11827</v>
      </c>
      <c r="Z106" s="120">
        <v>11907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1884</v>
      </c>
      <c r="W108" s="112">
        <v>2298</v>
      </c>
      <c r="X108" s="112">
        <v>2101</v>
      </c>
      <c r="Y108" s="112">
        <v>2261</v>
      </c>
      <c r="Z108" s="112">
        <v>2152</v>
      </c>
      <c r="AB108" s="109" t="str">
        <f>TEXT(Z108,"###,###")</f>
        <v>2,152</v>
      </c>
      <c r="AD108" s="130">
        <f>Z108/($Z$4)*100</f>
        <v>16.319102146052931</v>
      </c>
      <c r="AF108" s="109"/>
    </row>
    <row r="109" spans="1:32" x14ac:dyDescent="0.25">
      <c r="S109" s="115" t="s">
        <v>20</v>
      </c>
      <c r="T109" s="115"/>
      <c r="U109" s="112"/>
      <c r="V109" s="112">
        <v>2004</v>
      </c>
      <c r="W109" s="112">
        <v>2150</v>
      </c>
      <c r="X109" s="112">
        <v>1941</v>
      </c>
      <c r="Y109" s="112">
        <v>2034</v>
      </c>
      <c r="Z109" s="112">
        <v>2279</v>
      </c>
      <c r="AB109" s="109" t="str">
        <f>TEXT(Z109,"###,###")</f>
        <v>2,279</v>
      </c>
      <c r="AD109" s="130">
        <f>Z109/($Z$4)*100</f>
        <v>17.282171835898989</v>
      </c>
      <c r="AF109" s="109"/>
    </row>
    <row r="110" spans="1:32" x14ac:dyDescent="0.25">
      <c r="S110" s="115" t="s">
        <v>21</v>
      </c>
      <c r="T110" s="115"/>
      <c r="U110" s="112"/>
      <c r="V110" s="112">
        <v>3104</v>
      </c>
      <c r="W110" s="112">
        <v>3206</v>
      </c>
      <c r="X110" s="112">
        <v>3114</v>
      </c>
      <c r="Y110" s="112">
        <v>3163</v>
      </c>
      <c r="Z110" s="112">
        <v>3188</v>
      </c>
      <c r="AB110" s="109" t="str">
        <f>TEXT(Z110,"###,###")</f>
        <v>3,188</v>
      </c>
      <c r="AD110" s="130">
        <f>Z110/($Z$4)*100</f>
        <v>24.17532418290741</v>
      </c>
      <c r="AF110" s="109"/>
    </row>
    <row r="111" spans="1:32" x14ac:dyDescent="0.25">
      <c r="S111" s="115" t="s">
        <v>22</v>
      </c>
      <c r="T111" s="115"/>
      <c r="U111" s="112"/>
      <c r="V111" s="112">
        <v>3916</v>
      </c>
      <c r="W111" s="112">
        <v>4050</v>
      </c>
      <c r="X111" s="112">
        <v>4321</v>
      </c>
      <c r="Y111" s="112">
        <v>4355</v>
      </c>
      <c r="Z111" s="112">
        <v>4232</v>
      </c>
      <c r="AB111" s="109" t="str">
        <f>TEXT(Z111,"###,###")</f>
        <v>4,232</v>
      </c>
      <c r="AD111" s="130">
        <f>Z111/($Z$4)*100</f>
        <v>32.092212026996286</v>
      </c>
      <c r="AF111" s="109"/>
    </row>
    <row r="112" spans="1:32" x14ac:dyDescent="0.25">
      <c r="S112" s="118" t="s">
        <v>53</v>
      </c>
      <c r="T112" s="118"/>
      <c r="U112" s="112"/>
      <c r="V112" s="112">
        <v>12272</v>
      </c>
      <c r="W112" s="112">
        <v>13160</v>
      </c>
      <c r="X112" s="112">
        <v>12865</v>
      </c>
      <c r="Y112" s="112">
        <v>13172</v>
      </c>
      <c r="Z112" s="112">
        <v>13187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43.1</v>
      </c>
      <c r="W118" s="131">
        <v>42.82</v>
      </c>
      <c r="X118" s="131">
        <v>43.21</v>
      </c>
      <c r="Y118" s="131">
        <v>43.21</v>
      </c>
      <c r="Z118" s="131">
        <v>43.56</v>
      </c>
      <c r="AB118" s="109" t="str">
        <f>TEXT(Z118,"##.0")</f>
        <v>43.6</v>
      </c>
    </row>
    <row r="120" spans="19:32" x14ac:dyDescent="0.25">
      <c r="S120" s="101" t="s">
        <v>100</v>
      </c>
      <c r="T120" s="112"/>
      <c r="U120" s="112"/>
      <c r="V120" s="112">
        <v>6647</v>
      </c>
      <c r="W120" s="112">
        <v>7128</v>
      </c>
      <c r="X120" s="112">
        <v>7136</v>
      </c>
      <c r="Y120" s="112">
        <v>7477</v>
      </c>
      <c r="Z120" s="112">
        <v>7392</v>
      </c>
      <c r="AB120" s="109" t="str">
        <f>TEXT(Z120,"###,###")</f>
        <v>7,392</v>
      </c>
    </row>
    <row r="121" spans="19:32" x14ac:dyDescent="0.25">
      <c r="S121" s="101" t="s">
        <v>101</v>
      </c>
      <c r="T121" s="112"/>
      <c r="U121" s="112"/>
      <c r="V121" s="112">
        <v>1101</v>
      </c>
      <c r="W121" s="112">
        <v>1122</v>
      </c>
      <c r="X121" s="112">
        <v>1138</v>
      </c>
      <c r="Y121" s="112">
        <v>1235</v>
      </c>
      <c r="Z121" s="112">
        <v>1232</v>
      </c>
      <c r="AB121" s="109" t="str">
        <f>TEXT(Z121,"###,###")</f>
        <v>1,232</v>
      </c>
    </row>
    <row r="122" spans="19:32" x14ac:dyDescent="0.25">
      <c r="S122" s="101" t="s">
        <v>102</v>
      </c>
      <c r="T122" s="112"/>
      <c r="U122" s="112"/>
      <c r="V122" s="112">
        <v>773</v>
      </c>
      <c r="W122" s="112">
        <v>849</v>
      </c>
      <c r="X122" s="112">
        <v>822</v>
      </c>
      <c r="Y122" s="112">
        <v>802</v>
      </c>
      <c r="Z122" s="112">
        <v>874</v>
      </c>
      <c r="AB122" s="109" t="str">
        <f>TEXT(Z122,"###,###")</f>
        <v>874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7420</v>
      </c>
      <c r="W124" s="112">
        <v>7977</v>
      </c>
      <c r="X124" s="112">
        <v>7958</v>
      </c>
      <c r="Y124" s="112">
        <v>8279</v>
      </c>
      <c r="Z124" s="112">
        <v>8266</v>
      </c>
      <c r="AB124" s="109" t="str">
        <f>TEXT(Z124,"###,###")</f>
        <v>8,266</v>
      </c>
      <c r="AD124" s="127">
        <f>Z124/$Z$7*100</f>
        <v>87.028848178563905</v>
      </c>
    </row>
    <row r="125" spans="19:32" x14ac:dyDescent="0.25">
      <c r="S125" s="101" t="s">
        <v>104</v>
      </c>
      <c r="T125" s="112"/>
      <c r="U125" s="112"/>
      <c r="V125" s="112">
        <v>1874</v>
      </c>
      <c r="W125" s="112">
        <v>1971</v>
      </c>
      <c r="X125" s="112">
        <v>1960</v>
      </c>
      <c r="Y125" s="112">
        <v>2037</v>
      </c>
      <c r="Z125" s="112">
        <v>2106</v>
      </c>
      <c r="AB125" s="109" t="str">
        <f>TEXT(Z125,"###,###")</f>
        <v>2,106</v>
      </c>
      <c r="AD125" s="127">
        <f>Z125/$Z$7*100</f>
        <v>22.173089071383451</v>
      </c>
    </row>
    <row r="127" spans="19:32" x14ac:dyDescent="0.25">
      <c r="S127" s="101" t="s">
        <v>105</v>
      </c>
      <c r="T127" s="112"/>
      <c r="U127" s="112"/>
      <c r="V127" s="112">
        <v>4497</v>
      </c>
      <c r="W127" s="112">
        <v>4849</v>
      </c>
      <c r="X127" s="112">
        <v>4822</v>
      </c>
      <c r="Y127" s="112">
        <v>5045</v>
      </c>
      <c r="Z127" s="112">
        <v>4988</v>
      </c>
      <c r="AB127" s="109" t="str">
        <f>TEXT(Z127,"###,###")</f>
        <v>4,988</v>
      </c>
      <c r="AD127" s="127">
        <f>Z127/$Z$7*100</f>
        <v>52.51631922510002</v>
      </c>
    </row>
    <row r="128" spans="19:32" x14ac:dyDescent="0.25">
      <c r="S128" s="101" t="s">
        <v>106</v>
      </c>
      <c r="T128" s="112"/>
      <c r="U128" s="112"/>
      <c r="V128" s="112">
        <v>4030</v>
      </c>
      <c r="W128" s="112">
        <v>4245</v>
      </c>
      <c r="X128" s="112">
        <v>4271</v>
      </c>
      <c r="Y128" s="112">
        <v>4471</v>
      </c>
      <c r="Z128" s="112">
        <v>4496</v>
      </c>
      <c r="AB128" s="109" t="str">
        <f>TEXT(Z128,"###,###")</f>
        <v>4,496</v>
      </c>
      <c r="AD128" s="127">
        <f>Z128/$Z$7*100</f>
        <v>47.336281322383662</v>
      </c>
    </row>
    <row r="130" spans="19:20" x14ac:dyDescent="0.25">
      <c r="S130" s="101" t="s">
        <v>182</v>
      </c>
      <c r="T130" s="127">
        <v>77.826910928616556</v>
      </c>
    </row>
    <row r="131" spans="19:20" x14ac:dyDescent="0.25">
      <c r="S131" s="101" t="s">
        <v>183</v>
      </c>
      <c r="T131" s="127">
        <v>12.971151821436091</v>
      </c>
    </row>
    <row r="132" spans="19:20" x14ac:dyDescent="0.25">
      <c r="S132" s="101" t="s">
        <v>184</v>
      </c>
      <c r="T132" s="127">
        <v>9.201937249947358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36829-2514-4CA1-A229-1C7DBE570F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64C131-6578-4213-B4A9-34FF437A53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01AA52-C481-401C-A0DE-0C78E3C265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53B5527-9F16-4331-8E7C-B1E30B13AF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692C-FC2B-4A4F-B23D-FC6B43BCF61D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125</v>
      </c>
      <c r="T1" s="99"/>
      <c r="U1" s="99"/>
      <c r="V1" s="99"/>
      <c r="W1" s="99"/>
      <c r="X1" s="99"/>
      <c r="Y1" s="100" t="s">
        <v>165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125</v>
      </c>
      <c r="Y3" s="105" t="s">
        <v>165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12.17 Kentish,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4558</v>
      </c>
      <c r="W4" s="108">
        <v>4675</v>
      </c>
      <c r="X4" s="108">
        <v>4671</v>
      </c>
      <c r="Y4" s="108">
        <v>4748</v>
      </c>
      <c r="Z4" s="108">
        <v>5233</v>
      </c>
      <c r="AB4" s="109" t="str">
        <f>TEXT(Z4,"###,###")</f>
        <v>5,233</v>
      </c>
      <c r="AD4" s="110">
        <f>Z4/Y4-1</f>
        <v>0.10214827295703444</v>
      </c>
      <c r="AF4" s="110">
        <f>Z4/V4-1</f>
        <v>0.14809126810004392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2416</v>
      </c>
      <c r="W5" s="108">
        <v>2538</v>
      </c>
      <c r="X5" s="108">
        <v>2462</v>
      </c>
      <c r="Y5" s="108">
        <v>2493</v>
      </c>
      <c r="Z5" s="108">
        <v>2789</v>
      </c>
      <c r="AB5" s="109" t="str">
        <f>TEXT(Z5,"###,###")</f>
        <v>2,789</v>
      </c>
      <c r="AD5" s="110">
        <f t="shared" ref="AD5:AD9" si="0">Z5/Y5-1</f>
        <v>0.1187324508624148</v>
      </c>
      <c r="AF5" s="110">
        <f t="shared" ref="AF5:AF9" si="1">Z5/V5-1</f>
        <v>0.1543874172185431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2142</v>
      </c>
      <c r="W6" s="108">
        <v>2132</v>
      </c>
      <c r="X6" s="108">
        <v>2211</v>
      </c>
      <c r="Y6" s="108">
        <v>2256</v>
      </c>
      <c r="Z6" s="108">
        <v>2435</v>
      </c>
      <c r="AB6" s="109" t="str">
        <f>TEXT(Z6,"###,###")</f>
        <v>2,435</v>
      </c>
      <c r="AD6" s="110">
        <f t="shared" si="0"/>
        <v>7.9343971631205656E-2</v>
      </c>
      <c r="AF6" s="110">
        <f t="shared" si="1"/>
        <v>0.13678804855275439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3193</v>
      </c>
      <c r="W7" s="108">
        <v>3314</v>
      </c>
      <c r="X7" s="108">
        <v>3339</v>
      </c>
      <c r="Y7" s="108">
        <v>3388</v>
      </c>
      <c r="Z7" s="108">
        <v>3528</v>
      </c>
      <c r="AB7" s="109" t="str">
        <f>TEXT(Z7,"###,###")</f>
        <v>3,528</v>
      </c>
      <c r="AD7" s="110">
        <f t="shared" si="0"/>
        <v>4.1322314049586861E-2</v>
      </c>
      <c r="AF7" s="110">
        <f t="shared" si="1"/>
        <v>0.10491700595051667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5,233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3,528</v>
      </c>
      <c r="P8" s="65"/>
      <c r="S8" s="107" t="s">
        <v>84</v>
      </c>
      <c r="T8" s="108"/>
      <c r="U8" s="108"/>
      <c r="V8" s="108">
        <v>36099</v>
      </c>
      <c r="W8" s="108">
        <v>37988</v>
      </c>
      <c r="X8" s="108">
        <v>40014</v>
      </c>
      <c r="Y8" s="108">
        <v>40071.78</v>
      </c>
      <c r="Z8" s="108">
        <v>41134.370000000003</v>
      </c>
      <c r="AB8" s="109" t="str">
        <f>TEXT(Z8,"$###,###")</f>
        <v>$41,134</v>
      </c>
      <c r="AD8" s="110">
        <f t="shared" si="0"/>
        <v>2.6517164947501781E-2</v>
      </c>
      <c r="AF8" s="110">
        <f t="shared" si="1"/>
        <v>0.13948779744591278</v>
      </c>
    </row>
    <row r="9" spans="1:32" x14ac:dyDescent="0.25">
      <c r="A9" s="30" t="s">
        <v>14</v>
      </c>
      <c r="B9" s="69"/>
      <c r="C9" s="70"/>
      <c r="D9" s="71">
        <f>AD104</f>
        <v>73.151156124593925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54.195011337868479</v>
      </c>
      <c r="P9" s="72" t="s">
        <v>85</v>
      </c>
      <c r="S9" s="107" t="s">
        <v>7</v>
      </c>
      <c r="T9" s="108"/>
      <c r="U9" s="108"/>
      <c r="V9" s="108">
        <v>136144652</v>
      </c>
      <c r="W9" s="108">
        <v>146369670</v>
      </c>
      <c r="X9" s="108">
        <v>151485509</v>
      </c>
      <c r="Y9" s="108">
        <v>159186970</v>
      </c>
      <c r="Z9" s="108">
        <v>174761454</v>
      </c>
      <c r="AB9" s="109" t="str">
        <f>TEXT(Z9/1000000,"$#,###.0")&amp;" mil"</f>
        <v>$174.8 mil</v>
      </c>
      <c r="AD9" s="110">
        <f t="shared" si="0"/>
        <v>9.7837681061458737E-2</v>
      </c>
      <c r="AF9" s="110">
        <f t="shared" si="1"/>
        <v>0.28364538329423317</v>
      </c>
    </row>
    <row r="10" spans="1:32" x14ac:dyDescent="0.25">
      <c r="A10" s="30" t="s">
        <v>17</v>
      </c>
      <c r="B10" s="69"/>
      <c r="C10" s="70"/>
      <c r="D10" s="71">
        <f>AD105</f>
        <v>12.784253774125739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45.663265306122447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75.396825396825392</v>
      </c>
      <c r="P11" s="72" t="s">
        <v>85</v>
      </c>
      <c r="S11" s="107" t="s">
        <v>29</v>
      </c>
      <c r="T11" s="112"/>
      <c r="U11" s="112"/>
      <c r="V11" s="112">
        <v>3742</v>
      </c>
      <c r="W11" s="112">
        <v>3802</v>
      </c>
      <c r="X11" s="112">
        <v>3830</v>
      </c>
      <c r="Y11" s="112">
        <v>3899</v>
      </c>
      <c r="Z11" s="112">
        <v>4363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13.038548752834467</v>
      </c>
      <c r="P12" s="72" t="s">
        <v>85</v>
      </c>
      <c r="S12" s="107" t="s">
        <v>30</v>
      </c>
      <c r="T12" s="112"/>
      <c r="U12" s="112"/>
      <c r="V12" s="112">
        <v>816</v>
      </c>
      <c r="W12" s="112">
        <v>867</v>
      </c>
      <c r="X12" s="112">
        <v>837</v>
      </c>
      <c r="Y12" s="112">
        <v>849</v>
      </c>
      <c r="Z12" s="112">
        <v>870</v>
      </c>
    </row>
    <row r="13" spans="1:32" ht="15" customHeight="1" x14ac:dyDescent="0.25">
      <c r="A13" s="30" t="s">
        <v>19</v>
      </c>
      <c r="B13" s="70"/>
      <c r="C13" s="70"/>
      <c r="D13" s="71">
        <f>AD108</f>
        <v>17.638066118861072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11.649659863945578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16.68259124785018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44.0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23.733995795910566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18.089027502126452</v>
      </c>
      <c r="P15" s="72" t="s">
        <v>85</v>
      </c>
      <c r="S15" s="115" t="s">
        <v>61</v>
      </c>
      <c r="T15" s="115"/>
      <c r="U15" s="116"/>
      <c r="V15" s="116">
        <v>468</v>
      </c>
      <c r="W15" s="116">
        <v>436</v>
      </c>
      <c r="X15" s="116">
        <v>459</v>
      </c>
      <c r="Y15" s="112">
        <v>483</v>
      </c>
      <c r="Z15" s="112">
        <v>512</v>
      </c>
      <c r="AB15" s="117">
        <f t="shared" ref="AB15:AB34" si="2">IF(Z15="np",0,Z15/$Z$34)</f>
        <v>9.7840626791515381E-2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30.173896426523982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81.910972497873544</v>
      </c>
      <c r="P16" s="37" t="s">
        <v>85</v>
      </c>
      <c r="S16" s="115" t="s">
        <v>62</v>
      </c>
      <c r="T16" s="115"/>
      <c r="U16" s="116"/>
      <c r="V16" s="116">
        <v>61</v>
      </c>
      <c r="W16" s="116">
        <v>75</v>
      </c>
      <c r="X16" s="116">
        <v>70</v>
      </c>
      <c r="Y16" s="112">
        <v>72</v>
      </c>
      <c r="Z16" s="112">
        <v>92</v>
      </c>
      <c r="AB16" s="117">
        <f t="shared" si="2"/>
        <v>1.758073762660042E-2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313</v>
      </c>
      <c r="W17" s="116">
        <v>362</v>
      </c>
      <c r="X17" s="116">
        <v>315</v>
      </c>
      <c r="Y17" s="112">
        <v>354</v>
      </c>
      <c r="Z17" s="112">
        <v>404</v>
      </c>
      <c r="AB17" s="117">
        <f t="shared" si="2"/>
        <v>7.7202369577680105E-2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44</v>
      </c>
      <c r="W18" s="116">
        <v>50</v>
      </c>
      <c r="X18" s="116">
        <v>48</v>
      </c>
      <c r="Y18" s="112">
        <v>41</v>
      </c>
      <c r="Z18" s="112">
        <v>57</v>
      </c>
      <c r="AB18" s="117">
        <f t="shared" si="2"/>
        <v>1.0892413529524173E-2</v>
      </c>
    </row>
    <row r="19" spans="1:28" x14ac:dyDescent="0.25">
      <c r="A19" s="61" t="str">
        <f>$S$1&amp;" ("&amp;$V$2&amp;" to "&amp;$Z$2&amp;")"</f>
        <v>Kentish (2016-17 to 2020-21)</v>
      </c>
      <c r="B19" s="61"/>
      <c r="C19" s="61"/>
      <c r="D19" s="61"/>
      <c r="E19" s="61"/>
      <c r="F19" s="61"/>
      <c r="G19" s="61" t="str">
        <f>$S$1&amp;" ("&amp;$V$2&amp;" to "&amp;$Z$2&amp;")"</f>
        <v>Kentish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269</v>
      </c>
      <c r="W19" s="116">
        <v>352</v>
      </c>
      <c r="X19" s="116">
        <v>365</v>
      </c>
      <c r="Y19" s="112">
        <v>368</v>
      </c>
      <c r="Z19" s="112">
        <v>370</v>
      </c>
      <c r="AB19" s="117">
        <f t="shared" si="2"/>
        <v>7.070514045480604E-2</v>
      </c>
    </row>
    <row r="20" spans="1:28" x14ac:dyDescent="0.25">
      <c r="S20" s="115" t="s">
        <v>66</v>
      </c>
      <c r="T20" s="115"/>
      <c r="U20" s="116"/>
      <c r="V20" s="116">
        <v>125</v>
      </c>
      <c r="W20" s="116">
        <v>116</v>
      </c>
      <c r="X20" s="116">
        <v>126</v>
      </c>
      <c r="Y20" s="112">
        <v>136</v>
      </c>
      <c r="Z20" s="112">
        <v>151</v>
      </c>
      <c r="AB20" s="117">
        <f t="shared" si="2"/>
        <v>2.8855341104528951E-2</v>
      </c>
    </row>
    <row r="21" spans="1:28" x14ac:dyDescent="0.25">
      <c r="S21" s="115" t="s">
        <v>67</v>
      </c>
      <c r="T21" s="115"/>
      <c r="U21" s="116"/>
      <c r="V21" s="116">
        <v>324</v>
      </c>
      <c r="W21" s="116">
        <v>303</v>
      </c>
      <c r="X21" s="116">
        <v>312</v>
      </c>
      <c r="Y21" s="112">
        <v>351</v>
      </c>
      <c r="Z21" s="112">
        <v>364</v>
      </c>
      <c r="AB21" s="117">
        <f t="shared" si="2"/>
        <v>6.9558570609592973E-2</v>
      </c>
    </row>
    <row r="22" spans="1:28" x14ac:dyDescent="0.25">
      <c r="S22" s="115" t="s">
        <v>68</v>
      </c>
      <c r="T22" s="115"/>
      <c r="U22" s="116"/>
      <c r="V22" s="116">
        <v>397</v>
      </c>
      <c r="W22" s="116">
        <v>398</v>
      </c>
      <c r="X22" s="116">
        <v>446</v>
      </c>
      <c r="Y22" s="112">
        <v>406</v>
      </c>
      <c r="Z22" s="112">
        <v>503</v>
      </c>
      <c r="AB22" s="117">
        <f t="shared" si="2"/>
        <v>9.6120772023695775E-2</v>
      </c>
    </row>
    <row r="23" spans="1:28" x14ac:dyDescent="0.25">
      <c r="S23" s="115" t="s">
        <v>69</v>
      </c>
      <c r="T23" s="115"/>
      <c r="U23" s="116"/>
      <c r="V23" s="116">
        <v>211</v>
      </c>
      <c r="W23" s="116">
        <v>253</v>
      </c>
      <c r="X23" s="116">
        <v>219</v>
      </c>
      <c r="Y23" s="112">
        <v>231</v>
      </c>
      <c r="Z23" s="112">
        <v>243</v>
      </c>
      <c r="AB23" s="117">
        <f t="shared" si="2"/>
        <v>4.6436078731129371E-2</v>
      </c>
    </row>
    <row r="24" spans="1:28" x14ac:dyDescent="0.25">
      <c r="S24" s="115" t="s">
        <v>70</v>
      </c>
      <c r="T24" s="115"/>
      <c r="U24" s="116"/>
      <c r="V24" s="116">
        <v>17</v>
      </c>
      <c r="W24" s="116">
        <v>14</v>
      </c>
      <c r="X24" s="116">
        <v>21</v>
      </c>
      <c r="Y24" s="112">
        <v>12</v>
      </c>
      <c r="Z24" s="112">
        <v>21</v>
      </c>
      <c r="AB24" s="117">
        <f t="shared" si="2"/>
        <v>4.0129944582457484E-3</v>
      </c>
    </row>
    <row r="25" spans="1:28" x14ac:dyDescent="0.25">
      <c r="S25" s="115" t="s">
        <v>71</v>
      </c>
      <c r="T25" s="115"/>
      <c r="U25" s="116"/>
      <c r="V25" s="116">
        <v>83</v>
      </c>
      <c r="W25" s="116">
        <v>69</v>
      </c>
      <c r="X25" s="116">
        <v>66</v>
      </c>
      <c r="Y25" s="112">
        <v>90</v>
      </c>
      <c r="Z25" s="112">
        <v>138</v>
      </c>
      <c r="AB25" s="117">
        <f t="shared" si="2"/>
        <v>2.6371106439900632E-2</v>
      </c>
    </row>
    <row r="26" spans="1:28" x14ac:dyDescent="0.25">
      <c r="S26" s="115" t="s">
        <v>72</v>
      </c>
      <c r="T26" s="115"/>
      <c r="U26" s="116"/>
      <c r="V26" s="116">
        <v>57</v>
      </c>
      <c r="W26" s="116">
        <v>68</v>
      </c>
      <c r="X26" s="116">
        <v>41</v>
      </c>
      <c r="Y26" s="112">
        <v>44</v>
      </c>
      <c r="Z26" s="112">
        <v>53</v>
      </c>
      <c r="AB26" s="117">
        <f t="shared" si="2"/>
        <v>1.012803363271546E-2</v>
      </c>
    </row>
    <row r="27" spans="1:28" x14ac:dyDescent="0.25">
      <c r="S27" s="115" t="s">
        <v>73</v>
      </c>
      <c r="T27" s="115"/>
      <c r="U27" s="116"/>
      <c r="V27" s="116">
        <v>168</v>
      </c>
      <c r="W27" s="116">
        <v>203</v>
      </c>
      <c r="X27" s="116">
        <v>201</v>
      </c>
      <c r="Y27" s="112">
        <v>202</v>
      </c>
      <c r="Z27" s="112">
        <v>214</v>
      </c>
      <c r="AB27" s="117">
        <f t="shared" si="2"/>
        <v>4.0894324479266192E-2</v>
      </c>
    </row>
    <row r="28" spans="1:28" x14ac:dyDescent="0.25">
      <c r="S28" s="115" t="s">
        <v>74</v>
      </c>
      <c r="T28" s="115"/>
      <c r="U28" s="116"/>
      <c r="V28" s="116">
        <v>267</v>
      </c>
      <c r="W28" s="116">
        <v>338</v>
      </c>
      <c r="X28" s="116">
        <v>317</v>
      </c>
      <c r="Y28" s="112">
        <v>347</v>
      </c>
      <c r="Z28" s="112">
        <v>401</v>
      </c>
      <c r="AB28" s="117">
        <f t="shared" si="2"/>
        <v>7.6629084655073565E-2</v>
      </c>
    </row>
    <row r="29" spans="1:28" x14ac:dyDescent="0.25">
      <c r="S29" s="115" t="s">
        <v>75</v>
      </c>
      <c r="T29" s="115"/>
      <c r="U29" s="116"/>
      <c r="V29" s="116">
        <v>187</v>
      </c>
      <c r="W29" s="116">
        <v>169</v>
      </c>
      <c r="X29" s="116">
        <v>203</v>
      </c>
      <c r="Y29" s="112">
        <v>157</v>
      </c>
      <c r="Z29" s="112">
        <v>179</v>
      </c>
      <c r="AB29" s="117">
        <f t="shared" si="2"/>
        <v>3.4206000382189947E-2</v>
      </c>
    </row>
    <row r="30" spans="1:28" x14ac:dyDescent="0.25">
      <c r="S30" s="115" t="s">
        <v>76</v>
      </c>
      <c r="T30" s="115"/>
      <c r="U30" s="116"/>
      <c r="V30" s="116">
        <v>255</v>
      </c>
      <c r="W30" s="116">
        <v>264</v>
      </c>
      <c r="X30" s="116">
        <v>261</v>
      </c>
      <c r="Y30" s="112">
        <v>272</v>
      </c>
      <c r="Z30" s="112">
        <v>273</v>
      </c>
      <c r="AB30" s="117">
        <f t="shared" si="2"/>
        <v>5.2168927957194723E-2</v>
      </c>
    </row>
    <row r="31" spans="1:28" x14ac:dyDescent="0.25">
      <c r="S31" s="115" t="s">
        <v>77</v>
      </c>
      <c r="T31" s="115"/>
      <c r="U31" s="116"/>
      <c r="V31" s="116">
        <v>462</v>
      </c>
      <c r="W31" s="116">
        <v>446</v>
      </c>
      <c r="X31" s="116">
        <v>483</v>
      </c>
      <c r="Y31" s="112">
        <v>522</v>
      </c>
      <c r="Z31" s="112">
        <v>587</v>
      </c>
      <c r="AB31" s="117">
        <f t="shared" si="2"/>
        <v>0.11217274985667877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43</v>
      </c>
      <c r="W32" s="116">
        <v>72</v>
      </c>
      <c r="X32" s="116">
        <v>68</v>
      </c>
      <c r="Y32" s="112">
        <v>71</v>
      </c>
      <c r="Z32" s="112">
        <v>74</v>
      </c>
      <c r="AB32" s="117">
        <f t="shared" si="2"/>
        <v>1.4141028090961207E-2</v>
      </c>
    </row>
    <row r="33" spans="19:32" x14ac:dyDescent="0.25">
      <c r="S33" s="115" t="s">
        <v>79</v>
      </c>
      <c r="T33" s="115"/>
      <c r="U33" s="116"/>
      <c r="V33" s="116">
        <v>165</v>
      </c>
      <c r="W33" s="116">
        <v>171</v>
      </c>
      <c r="X33" s="116">
        <v>175</v>
      </c>
      <c r="Y33" s="112">
        <v>186</v>
      </c>
      <c r="Z33" s="112">
        <v>205</v>
      </c>
      <c r="AB33" s="117">
        <f t="shared" si="2"/>
        <v>3.9174469711446586E-2</v>
      </c>
    </row>
    <row r="34" spans="19:32" x14ac:dyDescent="0.25">
      <c r="S34" s="118" t="s">
        <v>53</v>
      </c>
      <c r="T34" s="118"/>
      <c r="U34" s="119"/>
      <c r="V34" s="119">
        <v>4559</v>
      </c>
      <c r="W34" s="119">
        <v>4672</v>
      </c>
      <c r="X34" s="119">
        <v>4673</v>
      </c>
      <c r="Y34" s="120">
        <v>4750</v>
      </c>
      <c r="Z34" s="120">
        <v>5233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2668</v>
      </c>
      <c r="W37" s="112">
        <v>2833</v>
      </c>
      <c r="X37" s="112">
        <v>2856</v>
      </c>
      <c r="Y37" s="112">
        <v>2878</v>
      </c>
      <c r="Z37" s="112">
        <v>2889</v>
      </c>
      <c r="AB37" s="132">
        <f>Z37/Z40*100</f>
        <v>81.910972497873544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523</v>
      </c>
      <c r="W38" s="112">
        <v>485</v>
      </c>
      <c r="X38" s="112">
        <v>477</v>
      </c>
      <c r="Y38" s="112">
        <v>507</v>
      </c>
      <c r="Z38" s="112">
        <v>638</v>
      </c>
      <c r="AB38" s="132">
        <f>Z38/Z40*100</f>
        <v>18.089027502126452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3191</v>
      </c>
      <c r="W40" s="112">
        <v>3318</v>
      </c>
      <c r="X40" s="112">
        <v>3333</v>
      </c>
      <c r="Y40" s="112">
        <v>3385</v>
      </c>
      <c r="Z40" s="112">
        <v>3527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10</v>
      </c>
      <c r="X44" s="112">
        <v>0</v>
      </c>
      <c r="Y44" s="112">
        <v>4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55</v>
      </c>
      <c r="W45" s="112">
        <v>60</v>
      </c>
      <c r="X45" s="112">
        <v>54</v>
      </c>
      <c r="Y45" s="112">
        <v>59</v>
      </c>
      <c r="Z45" s="112">
        <v>66</v>
      </c>
    </row>
    <row r="46" spans="19:32" x14ac:dyDescent="0.25">
      <c r="S46" s="115" t="s">
        <v>38</v>
      </c>
      <c r="T46" s="115"/>
      <c r="U46" s="112"/>
      <c r="V46" s="112">
        <v>150</v>
      </c>
      <c r="W46" s="112">
        <v>170</v>
      </c>
      <c r="X46" s="112">
        <v>161</v>
      </c>
      <c r="Y46" s="112">
        <v>130</v>
      </c>
      <c r="Z46" s="112">
        <v>175</v>
      </c>
    </row>
    <row r="47" spans="19:32" x14ac:dyDescent="0.25">
      <c r="S47" s="115" t="s">
        <v>39</v>
      </c>
      <c r="T47" s="115"/>
      <c r="U47" s="112"/>
      <c r="V47" s="112">
        <v>176</v>
      </c>
      <c r="W47" s="112">
        <v>176</v>
      </c>
      <c r="X47" s="112">
        <v>199</v>
      </c>
      <c r="Y47" s="112">
        <v>224</v>
      </c>
      <c r="Z47" s="112">
        <v>230</v>
      </c>
    </row>
    <row r="48" spans="19:32" x14ac:dyDescent="0.25">
      <c r="S48" s="115" t="s">
        <v>40</v>
      </c>
      <c r="T48" s="115"/>
      <c r="U48" s="112"/>
      <c r="V48" s="112">
        <v>197</v>
      </c>
      <c r="W48" s="112">
        <v>205</v>
      </c>
      <c r="X48" s="112">
        <v>196</v>
      </c>
      <c r="Y48" s="112">
        <v>237</v>
      </c>
      <c r="Z48" s="112">
        <v>286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206</v>
      </c>
      <c r="W49" s="112">
        <v>203</v>
      </c>
      <c r="X49" s="112">
        <v>202</v>
      </c>
      <c r="Y49" s="112">
        <v>202</v>
      </c>
      <c r="Z49" s="112">
        <v>274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Kentish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187</v>
      </c>
      <c r="W50" s="112">
        <v>174</v>
      </c>
      <c r="X50" s="112">
        <v>223</v>
      </c>
      <c r="Y50" s="112">
        <v>229</v>
      </c>
      <c r="Z50" s="112">
        <v>257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181</v>
      </c>
      <c r="W51" s="112">
        <v>201</v>
      </c>
      <c r="X51" s="112">
        <v>179</v>
      </c>
      <c r="Y51" s="112">
        <v>197</v>
      </c>
      <c r="Z51" s="112">
        <v>200</v>
      </c>
    </row>
    <row r="52" spans="1:26" ht="15" customHeight="1" x14ac:dyDescent="0.25">
      <c r="S52" s="115" t="s">
        <v>44</v>
      </c>
      <c r="T52" s="115"/>
      <c r="U52" s="112"/>
      <c r="V52" s="112">
        <v>299</v>
      </c>
      <c r="W52" s="112">
        <v>305</v>
      </c>
      <c r="X52" s="112">
        <v>244</v>
      </c>
      <c r="Y52" s="112">
        <v>238</v>
      </c>
      <c r="Z52" s="112">
        <v>212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330</v>
      </c>
      <c r="W53" s="112">
        <v>312</v>
      </c>
      <c r="X53" s="112">
        <v>272</v>
      </c>
      <c r="Y53" s="112">
        <v>277</v>
      </c>
      <c r="Z53" s="112">
        <v>310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280</v>
      </c>
      <c r="W54" s="112">
        <v>317</v>
      </c>
      <c r="X54" s="112">
        <v>333</v>
      </c>
      <c r="Y54" s="112">
        <v>289</v>
      </c>
      <c r="Z54" s="112">
        <v>311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186</v>
      </c>
      <c r="W55" s="112">
        <v>217</v>
      </c>
      <c r="X55" s="112">
        <v>210</v>
      </c>
      <c r="Y55" s="112">
        <v>232</v>
      </c>
      <c r="Z55" s="112">
        <v>247</v>
      </c>
    </row>
    <row r="56" spans="1:26" ht="15" customHeight="1" x14ac:dyDescent="0.25">
      <c r="S56" s="115" t="s">
        <v>48</v>
      </c>
      <c r="T56" s="115"/>
      <c r="U56" s="112"/>
      <c r="V56" s="112">
        <v>97</v>
      </c>
      <c r="W56" s="112">
        <v>111</v>
      </c>
      <c r="X56" s="112">
        <v>104</v>
      </c>
      <c r="Y56" s="112">
        <v>95</v>
      </c>
      <c r="Z56" s="112">
        <v>122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32</v>
      </c>
      <c r="W57" s="112">
        <v>46</v>
      </c>
      <c r="X57" s="112">
        <v>43</v>
      </c>
      <c r="Y57" s="112">
        <v>44</v>
      </c>
      <c r="Z57" s="112">
        <v>56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18</v>
      </c>
      <c r="W58" s="112">
        <v>22</v>
      </c>
      <c r="X58" s="112">
        <v>15</v>
      </c>
      <c r="Y58" s="112">
        <v>22</v>
      </c>
      <c r="Z58" s="112">
        <v>18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11</v>
      </c>
      <c r="W59" s="112">
        <v>10</v>
      </c>
      <c r="X59" s="112">
        <v>11</v>
      </c>
      <c r="Y59" s="112">
        <v>13</v>
      </c>
      <c r="Z59" s="112">
        <v>14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9</v>
      </c>
      <c r="W60" s="112">
        <v>12</v>
      </c>
      <c r="X60" s="112">
        <v>9</v>
      </c>
      <c r="Y60" s="112">
        <v>7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2414</v>
      </c>
      <c r="W61" s="112">
        <v>2538</v>
      </c>
      <c r="X61" s="112">
        <v>2458</v>
      </c>
      <c r="Y61" s="112">
        <v>2492</v>
      </c>
      <c r="Z61" s="112">
        <v>2789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6</v>
      </c>
      <c r="X63" s="112">
        <v>6</v>
      </c>
      <c r="Y63" s="112">
        <v>4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73</v>
      </c>
      <c r="W64" s="112">
        <v>62</v>
      </c>
      <c r="X64" s="112">
        <v>103</v>
      </c>
      <c r="Y64" s="112">
        <v>54</v>
      </c>
      <c r="Z64" s="112">
        <v>73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Kentish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136</v>
      </c>
      <c r="W65" s="112">
        <v>154</v>
      </c>
      <c r="X65" s="112">
        <v>312</v>
      </c>
      <c r="Y65" s="112">
        <v>153</v>
      </c>
      <c r="Z65" s="112">
        <v>146</v>
      </c>
    </row>
    <row r="66" spans="1:26" x14ac:dyDescent="0.25">
      <c r="S66" s="115" t="s">
        <v>39</v>
      </c>
      <c r="T66" s="115"/>
      <c r="U66" s="112"/>
      <c r="V66" s="112">
        <v>146</v>
      </c>
      <c r="W66" s="112">
        <v>135</v>
      </c>
      <c r="X66" s="112">
        <v>445</v>
      </c>
      <c r="Y66" s="112">
        <v>167</v>
      </c>
      <c r="Z66" s="112">
        <v>169</v>
      </c>
    </row>
    <row r="67" spans="1:26" x14ac:dyDescent="0.25">
      <c r="S67" s="115" t="s">
        <v>40</v>
      </c>
      <c r="T67" s="115"/>
      <c r="U67" s="112"/>
      <c r="V67" s="112">
        <v>187</v>
      </c>
      <c r="W67" s="112">
        <v>173</v>
      </c>
      <c r="X67" s="112">
        <v>641</v>
      </c>
      <c r="Y67" s="112">
        <v>185</v>
      </c>
      <c r="Z67" s="112">
        <v>205</v>
      </c>
    </row>
    <row r="68" spans="1:26" x14ac:dyDescent="0.25">
      <c r="S68" s="115" t="s">
        <v>41</v>
      </c>
      <c r="T68" s="115"/>
      <c r="U68" s="112"/>
      <c r="V68" s="112">
        <v>147</v>
      </c>
      <c r="W68" s="112">
        <v>161</v>
      </c>
      <c r="X68" s="112">
        <v>671</v>
      </c>
      <c r="Y68" s="112">
        <v>186</v>
      </c>
      <c r="Z68" s="112">
        <v>223</v>
      </c>
    </row>
    <row r="69" spans="1:26" x14ac:dyDescent="0.25">
      <c r="S69" s="115" t="s">
        <v>42</v>
      </c>
      <c r="T69" s="115"/>
      <c r="U69" s="112"/>
      <c r="V69" s="112">
        <v>160</v>
      </c>
      <c r="W69" s="112">
        <v>171</v>
      </c>
      <c r="X69" s="112">
        <v>574</v>
      </c>
      <c r="Y69" s="112">
        <v>206</v>
      </c>
      <c r="Z69" s="112">
        <v>219</v>
      </c>
    </row>
    <row r="70" spans="1:26" x14ac:dyDescent="0.25">
      <c r="S70" s="115" t="s">
        <v>43</v>
      </c>
      <c r="T70" s="115"/>
      <c r="U70" s="112"/>
      <c r="V70" s="112">
        <v>233</v>
      </c>
      <c r="W70" s="112">
        <v>196</v>
      </c>
      <c r="X70" s="112">
        <v>649</v>
      </c>
      <c r="Y70" s="112">
        <v>191</v>
      </c>
      <c r="Z70" s="112">
        <v>217</v>
      </c>
    </row>
    <row r="71" spans="1:26" x14ac:dyDescent="0.25">
      <c r="S71" s="115" t="s">
        <v>44</v>
      </c>
      <c r="T71" s="115"/>
      <c r="U71" s="112"/>
      <c r="V71" s="112">
        <v>281</v>
      </c>
      <c r="W71" s="112">
        <v>287</v>
      </c>
      <c r="X71" s="112">
        <v>620</v>
      </c>
      <c r="Y71" s="112">
        <v>271</v>
      </c>
      <c r="Z71" s="112">
        <v>270</v>
      </c>
    </row>
    <row r="72" spans="1:26" x14ac:dyDescent="0.25">
      <c r="S72" s="115" t="s">
        <v>45</v>
      </c>
      <c r="T72" s="115"/>
      <c r="U72" s="112"/>
      <c r="V72" s="112">
        <v>308</v>
      </c>
      <c r="W72" s="112">
        <v>281</v>
      </c>
      <c r="X72" s="112">
        <v>707</v>
      </c>
      <c r="Y72" s="112">
        <v>280</v>
      </c>
      <c r="Z72" s="112">
        <v>314</v>
      </c>
    </row>
    <row r="73" spans="1:26" x14ac:dyDescent="0.25">
      <c r="S73" s="115" t="s">
        <v>46</v>
      </c>
      <c r="T73" s="115"/>
      <c r="U73" s="112"/>
      <c r="V73" s="112">
        <v>241</v>
      </c>
      <c r="W73" s="112">
        <v>258</v>
      </c>
      <c r="X73" s="112">
        <v>658</v>
      </c>
      <c r="Y73" s="112">
        <v>254</v>
      </c>
      <c r="Z73" s="112">
        <v>257</v>
      </c>
    </row>
    <row r="74" spans="1:26" x14ac:dyDescent="0.25">
      <c r="S74" s="115" t="s">
        <v>47</v>
      </c>
      <c r="T74" s="115"/>
      <c r="U74" s="112"/>
      <c r="V74" s="112">
        <v>126</v>
      </c>
      <c r="W74" s="112">
        <v>138</v>
      </c>
      <c r="X74" s="112">
        <v>403</v>
      </c>
      <c r="Y74" s="112">
        <v>183</v>
      </c>
      <c r="Z74" s="112">
        <v>201</v>
      </c>
    </row>
    <row r="75" spans="1:26" x14ac:dyDescent="0.25">
      <c r="S75" s="115" t="s">
        <v>48</v>
      </c>
      <c r="T75" s="115"/>
      <c r="U75" s="112"/>
      <c r="V75" s="112">
        <v>65</v>
      </c>
      <c r="W75" s="112">
        <v>71</v>
      </c>
      <c r="X75" s="112">
        <v>217</v>
      </c>
      <c r="Y75" s="112">
        <v>71</v>
      </c>
      <c r="Z75" s="112">
        <v>72</v>
      </c>
    </row>
    <row r="76" spans="1:26" x14ac:dyDescent="0.25">
      <c r="S76" s="115" t="s">
        <v>49</v>
      </c>
      <c r="T76" s="115"/>
      <c r="U76" s="112"/>
      <c r="V76" s="112">
        <v>31</v>
      </c>
      <c r="W76" s="112">
        <v>32</v>
      </c>
      <c r="X76" s="112">
        <v>89</v>
      </c>
      <c r="Y76" s="112">
        <v>36</v>
      </c>
      <c r="Z76" s="112">
        <v>38</v>
      </c>
    </row>
    <row r="77" spans="1:26" x14ac:dyDescent="0.25">
      <c r="S77" s="115" t="s">
        <v>50</v>
      </c>
      <c r="T77" s="115"/>
      <c r="U77" s="112"/>
      <c r="V77" s="112">
        <v>10</v>
      </c>
      <c r="W77" s="112">
        <v>12</v>
      </c>
      <c r="X77" s="112">
        <v>23</v>
      </c>
      <c r="Y77" s="112">
        <v>10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3</v>
      </c>
      <c r="X78" s="112">
        <v>9</v>
      </c>
      <c r="Y78" s="112">
        <v>7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7</v>
      </c>
      <c r="Y79" s="112">
        <v>0</v>
      </c>
      <c r="Z79" s="112">
        <v>1</v>
      </c>
    </row>
    <row r="80" spans="1:26" x14ac:dyDescent="0.25">
      <c r="S80" s="118" t="s">
        <v>53</v>
      </c>
      <c r="T80" s="118"/>
      <c r="U80" s="112"/>
      <c r="V80" s="112">
        <v>2140</v>
      </c>
      <c r="W80" s="112">
        <v>2131</v>
      </c>
      <c r="X80" s="112">
        <v>6129</v>
      </c>
      <c r="Y80" s="112">
        <v>2254</v>
      </c>
      <c r="Z80" s="112">
        <v>2435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Kentish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161</v>
      </c>
      <c r="W83" s="112">
        <v>163</v>
      </c>
      <c r="X83" s="112">
        <v>171</v>
      </c>
      <c r="Y83" s="112">
        <v>169</v>
      </c>
      <c r="Z83" s="112">
        <v>173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109</v>
      </c>
      <c r="W84" s="112">
        <v>111</v>
      </c>
      <c r="X84" s="112">
        <v>103</v>
      </c>
      <c r="Y84" s="112">
        <v>112</v>
      </c>
      <c r="Z84" s="112">
        <v>113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352</v>
      </c>
      <c r="W85" s="112">
        <v>401</v>
      </c>
      <c r="X85" s="112">
        <v>410</v>
      </c>
      <c r="Y85" s="112">
        <v>405</v>
      </c>
      <c r="Z85" s="112">
        <v>418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5,233</v>
      </c>
      <c r="D86" s="94">
        <f t="shared" ref="D86:D91" si="4">AD4</f>
        <v>0.10214827295703444</v>
      </c>
      <c r="E86" s="95">
        <f t="shared" ref="E86:E91" si="5">AD4</f>
        <v>0.10214827295703444</v>
      </c>
      <c r="F86" s="94">
        <f t="shared" ref="F86:F91" si="6">AF4</f>
        <v>0.14809126810004392</v>
      </c>
      <c r="G86" s="95">
        <f t="shared" ref="G86:G91" si="7">AF4</f>
        <v>0.14809126810004392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84</v>
      </c>
      <c r="W86" s="112">
        <v>83</v>
      </c>
      <c r="X86" s="112">
        <v>95</v>
      </c>
      <c r="Y86" s="112">
        <v>89</v>
      </c>
      <c r="Z86" s="112">
        <v>93</v>
      </c>
    </row>
    <row r="87" spans="1:30" ht="15" customHeight="1" x14ac:dyDescent="0.25">
      <c r="A87" s="96" t="s">
        <v>4</v>
      </c>
      <c r="B87" s="49"/>
      <c r="C87" s="97" t="str">
        <f t="shared" si="3"/>
        <v>2,789</v>
      </c>
      <c r="D87" s="94">
        <f t="shared" si="4"/>
        <v>0.1187324508624148</v>
      </c>
      <c r="E87" s="95">
        <f t="shared" si="5"/>
        <v>0.1187324508624148</v>
      </c>
      <c r="F87" s="94">
        <f t="shared" si="6"/>
        <v>0.1543874172185431</v>
      </c>
      <c r="G87" s="95">
        <f t="shared" si="7"/>
        <v>0.1543874172185431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44</v>
      </c>
      <c r="W87" s="112">
        <v>45</v>
      </c>
      <c r="X87" s="112">
        <v>40</v>
      </c>
      <c r="Y87" s="112">
        <v>47</v>
      </c>
      <c r="Z87" s="112">
        <v>51</v>
      </c>
    </row>
    <row r="88" spans="1:30" ht="15" customHeight="1" x14ac:dyDescent="0.25">
      <c r="A88" s="96" t="s">
        <v>5</v>
      </c>
      <c r="B88" s="49"/>
      <c r="C88" s="97" t="str">
        <f t="shared" si="3"/>
        <v>2,435</v>
      </c>
      <c r="D88" s="94">
        <f t="shared" si="4"/>
        <v>7.9343971631205656E-2</v>
      </c>
      <c r="E88" s="95">
        <f t="shared" si="5"/>
        <v>7.9343971631205656E-2</v>
      </c>
      <c r="F88" s="94">
        <f t="shared" si="6"/>
        <v>0.13678804855275439</v>
      </c>
      <c r="G88" s="95">
        <f t="shared" si="7"/>
        <v>0.13678804855275439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51</v>
      </c>
      <c r="W88" s="112">
        <v>55</v>
      </c>
      <c r="X88" s="112">
        <v>55</v>
      </c>
      <c r="Y88" s="112">
        <v>69</v>
      </c>
      <c r="Z88" s="112">
        <v>73</v>
      </c>
    </row>
    <row r="89" spans="1:30" ht="15" customHeight="1" x14ac:dyDescent="0.25">
      <c r="A89" s="49" t="s">
        <v>6</v>
      </c>
      <c r="B89" s="49"/>
      <c r="C89" s="97" t="str">
        <f t="shared" si="3"/>
        <v>3,528</v>
      </c>
      <c r="D89" s="94">
        <f t="shared" si="4"/>
        <v>4.1322314049586861E-2</v>
      </c>
      <c r="E89" s="95">
        <f t="shared" si="5"/>
        <v>4.1322314049586861E-2</v>
      </c>
      <c r="F89" s="94">
        <f t="shared" si="6"/>
        <v>0.10491700595051667</v>
      </c>
      <c r="G89" s="95">
        <f t="shared" si="7"/>
        <v>0.10491700595051667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223</v>
      </c>
      <c r="W89" s="112">
        <v>242</v>
      </c>
      <c r="X89" s="112">
        <v>248</v>
      </c>
      <c r="Y89" s="112">
        <v>259</v>
      </c>
      <c r="Z89" s="112">
        <v>261</v>
      </c>
    </row>
    <row r="90" spans="1:30" ht="15" customHeight="1" x14ac:dyDescent="0.25">
      <c r="A90" s="49" t="s">
        <v>98</v>
      </c>
      <c r="B90" s="49"/>
      <c r="C90" s="97" t="str">
        <f t="shared" si="3"/>
        <v>$41,134</v>
      </c>
      <c r="D90" s="94">
        <f t="shared" si="4"/>
        <v>2.6517164947501781E-2</v>
      </c>
      <c r="E90" s="95">
        <f t="shared" si="5"/>
        <v>2.6517164947501781E-2</v>
      </c>
      <c r="F90" s="94">
        <f t="shared" si="6"/>
        <v>0.13948779744591278</v>
      </c>
      <c r="G90" s="95">
        <f t="shared" si="7"/>
        <v>0.13948779744591278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276</v>
      </c>
      <c r="W90" s="112">
        <v>278</v>
      </c>
      <c r="X90" s="112">
        <v>270</v>
      </c>
      <c r="Y90" s="112">
        <v>282</v>
      </c>
      <c r="Z90" s="112">
        <v>298</v>
      </c>
    </row>
    <row r="91" spans="1:30" ht="15" customHeight="1" x14ac:dyDescent="0.25">
      <c r="A91" s="49" t="s">
        <v>7</v>
      </c>
      <c r="B91" s="49"/>
      <c r="C91" s="97" t="str">
        <f t="shared" si="3"/>
        <v>$174.8 mil</v>
      </c>
      <c r="D91" s="94">
        <f t="shared" si="4"/>
        <v>9.7837681061458737E-2</v>
      </c>
      <c r="E91" s="95">
        <f t="shared" si="5"/>
        <v>9.7837681061458737E-2</v>
      </c>
      <c r="F91" s="94">
        <f t="shared" si="6"/>
        <v>0.28364538329423317</v>
      </c>
      <c r="G91" s="95">
        <f t="shared" si="7"/>
        <v>0.28364538329423317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1726</v>
      </c>
      <c r="W91" s="112">
        <v>1815</v>
      </c>
      <c r="X91" s="112">
        <v>1805</v>
      </c>
      <c r="Y91" s="112">
        <v>1842</v>
      </c>
      <c r="Z91" s="112">
        <v>1910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68</v>
      </c>
      <c r="W93" s="112">
        <v>90</v>
      </c>
      <c r="X93" s="112">
        <v>89</v>
      </c>
      <c r="Y93" s="112">
        <v>85</v>
      </c>
      <c r="Z93" s="112">
        <v>89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212</v>
      </c>
      <c r="W94" s="112">
        <v>217</v>
      </c>
      <c r="X94" s="112">
        <v>231</v>
      </c>
      <c r="Y94" s="112">
        <v>220</v>
      </c>
      <c r="Z94" s="112">
        <v>231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63</v>
      </c>
      <c r="W95" s="112">
        <v>66</v>
      </c>
      <c r="X95" s="112">
        <v>63</v>
      </c>
      <c r="Y95" s="112">
        <v>69</v>
      </c>
      <c r="Z95" s="112">
        <v>74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261</v>
      </c>
      <c r="W96" s="112">
        <v>252</v>
      </c>
      <c r="X96" s="112">
        <v>273</v>
      </c>
      <c r="Y96" s="112">
        <v>292</v>
      </c>
      <c r="Z96" s="112">
        <v>284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217</v>
      </c>
      <c r="W97" s="112">
        <v>198</v>
      </c>
      <c r="X97" s="112">
        <v>212</v>
      </c>
      <c r="Y97" s="112">
        <v>199</v>
      </c>
      <c r="Z97" s="112">
        <v>214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143</v>
      </c>
      <c r="W98" s="112">
        <v>149</v>
      </c>
      <c r="X98" s="112">
        <v>143</v>
      </c>
      <c r="Y98" s="112">
        <v>144</v>
      </c>
      <c r="Z98" s="112">
        <v>143</v>
      </c>
    </row>
    <row r="99" spans="1:32" ht="15" customHeight="1" x14ac:dyDescent="0.25">
      <c r="S99" s="115" t="s">
        <v>145</v>
      </c>
      <c r="T99" s="115"/>
      <c r="U99" s="112"/>
      <c r="V99" s="112">
        <v>18</v>
      </c>
      <c r="W99" s="112">
        <v>13</v>
      </c>
      <c r="X99" s="112">
        <v>21</v>
      </c>
      <c r="Y99" s="112">
        <v>28</v>
      </c>
      <c r="Z99" s="112">
        <v>31</v>
      </c>
    </row>
    <row r="100" spans="1:32" ht="15" customHeight="1" x14ac:dyDescent="0.25">
      <c r="S100" s="115" t="s">
        <v>58</v>
      </c>
      <c r="T100" s="115"/>
      <c r="U100" s="112"/>
      <c r="V100" s="112">
        <v>171</v>
      </c>
      <c r="W100" s="112">
        <v>207</v>
      </c>
      <c r="X100" s="112">
        <v>225</v>
      </c>
      <c r="Y100" s="112">
        <v>215</v>
      </c>
      <c r="Z100" s="112">
        <v>235</v>
      </c>
    </row>
    <row r="101" spans="1:32" x14ac:dyDescent="0.25">
      <c r="A101" s="18"/>
      <c r="S101" s="118" t="s">
        <v>53</v>
      </c>
      <c r="T101" s="118"/>
      <c r="U101" s="112"/>
      <c r="V101" s="112">
        <v>1469</v>
      </c>
      <c r="W101" s="112">
        <v>1506</v>
      </c>
      <c r="X101" s="112">
        <v>1533</v>
      </c>
      <c r="Y101" s="112">
        <v>1549</v>
      </c>
      <c r="Z101" s="112">
        <v>1611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3259</v>
      </c>
      <c r="W104" s="112">
        <v>3340</v>
      </c>
      <c r="X104" s="112">
        <v>3384</v>
      </c>
      <c r="Y104" s="112">
        <v>3828</v>
      </c>
      <c r="Z104" s="112">
        <v>3828</v>
      </c>
      <c r="AB104" s="109" t="str">
        <f>TEXT(Z104,"###,###")</f>
        <v>3,828</v>
      </c>
      <c r="AD104" s="130">
        <f>Z104/($Z$4)*100</f>
        <v>73.151156124593925</v>
      </c>
      <c r="AF104" s="109"/>
    </row>
    <row r="105" spans="1:32" x14ac:dyDescent="0.25">
      <c r="S105" s="115" t="s">
        <v>17</v>
      </c>
      <c r="T105" s="115"/>
      <c r="U105" s="112"/>
      <c r="V105" s="112">
        <v>654</v>
      </c>
      <c r="W105" s="112">
        <v>598</v>
      </c>
      <c r="X105" s="112">
        <v>623</v>
      </c>
      <c r="Y105" s="112">
        <v>624</v>
      </c>
      <c r="Z105" s="112">
        <v>669</v>
      </c>
      <c r="AB105" s="109" t="str">
        <f>TEXT(Z105,"###,###")</f>
        <v>669</v>
      </c>
      <c r="AD105" s="130">
        <f>Z105/($Z$4)*100</f>
        <v>12.784253774125739</v>
      </c>
      <c r="AF105" s="109"/>
    </row>
    <row r="106" spans="1:32" x14ac:dyDescent="0.25">
      <c r="S106" s="118" t="s">
        <v>53</v>
      </c>
      <c r="T106" s="118"/>
      <c r="U106" s="120"/>
      <c r="V106" s="120">
        <v>3913</v>
      </c>
      <c r="W106" s="120">
        <v>3938</v>
      </c>
      <c r="X106" s="120">
        <v>4007</v>
      </c>
      <c r="Y106" s="120">
        <v>4452</v>
      </c>
      <c r="Z106" s="120">
        <v>4497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820</v>
      </c>
      <c r="W108" s="112">
        <v>820</v>
      </c>
      <c r="X108" s="112">
        <v>782</v>
      </c>
      <c r="Y108" s="112">
        <v>786</v>
      </c>
      <c r="Z108" s="112">
        <v>923</v>
      </c>
      <c r="AB108" s="109" t="str">
        <f>TEXT(Z108,"###,###")</f>
        <v>923</v>
      </c>
      <c r="AD108" s="130">
        <f>Z108/($Z$4)*100</f>
        <v>17.638066118861072</v>
      </c>
      <c r="AF108" s="109"/>
    </row>
    <row r="109" spans="1:32" x14ac:dyDescent="0.25">
      <c r="S109" s="115" t="s">
        <v>20</v>
      </c>
      <c r="T109" s="115"/>
      <c r="U109" s="112"/>
      <c r="V109" s="112">
        <v>759</v>
      </c>
      <c r="W109" s="112">
        <v>859</v>
      </c>
      <c r="X109" s="112">
        <v>695</v>
      </c>
      <c r="Y109" s="112">
        <v>787</v>
      </c>
      <c r="Z109" s="112">
        <v>873</v>
      </c>
      <c r="AB109" s="109" t="str">
        <f>TEXT(Z109,"###,###")</f>
        <v>873</v>
      </c>
      <c r="AD109" s="130">
        <f>Z109/($Z$4)*100</f>
        <v>16.68259124785018</v>
      </c>
      <c r="AF109" s="109"/>
    </row>
    <row r="110" spans="1:32" x14ac:dyDescent="0.25">
      <c r="S110" s="115" t="s">
        <v>21</v>
      </c>
      <c r="T110" s="115"/>
      <c r="U110" s="112"/>
      <c r="V110" s="112">
        <v>993</v>
      </c>
      <c r="W110" s="112">
        <v>962</v>
      </c>
      <c r="X110" s="112">
        <v>1158</v>
      </c>
      <c r="Y110" s="112">
        <v>1132</v>
      </c>
      <c r="Z110" s="112">
        <v>1242</v>
      </c>
      <c r="AB110" s="109" t="str">
        <f>TEXT(Z110,"###,###")</f>
        <v>1,242</v>
      </c>
      <c r="AD110" s="130">
        <f>Z110/($Z$4)*100</f>
        <v>23.733995795910566</v>
      </c>
      <c r="AF110" s="109"/>
    </row>
    <row r="111" spans="1:32" x14ac:dyDescent="0.25">
      <c r="S111" s="115" t="s">
        <v>22</v>
      </c>
      <c r="T111" s="115"/>
      <c r="U111" s="112"/>
      <c r="V111" s="112">
        <v>1360</v>
      </c>
      <c r="W111" s="112">
        <v>1339</v>
      </c>
      <c r="X111" s="112">
        <v>1360</v>
      </c>
      <c r="Y111" s="112">
        <v>1422</v>
      </c>
      <c r="Z111" s="112">
        <v>1579</v>
      </c>
      <c r="AB111" s="109" t="str">
        <f>TEXT(Z111,"###,###")</f>
        <v>1,579</v>
      </c>
      <c r="AD111" s="130">
        <f>Z111/($Z$4)*100</f>
        <v>30.173896426523982</v>
      </c>
      <c r="AF111" s="109"/>
    </row>
    <row r="112" spans="1:32" x14ac:dyDescent="0.25">
      <c r="S112" s="118" t="s">
        <v>53</v>
      </c>
      <c r="T112" s="118"/>
      <c r="U112" s="112"/>
      <c r="V112" s="112">
        <v>4560</v>
      </c>
      <c r="W112" s="112">
        <v>4673</v>
      </c>
      <c r="X112" s="112">
        <v>4673</v>
      </c>
      <c r="Y112" s="112">
        <v>4752</v>
      </c>
      <c r="Z112" s="112">
        <v>5233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43.8</v>
      </c>
      <c r="W118" s="131">
        <v>44.29</v>
      </c>
      <c r="X118" s="131">
        <v>43.91</v>
      </c>
      <c r="Y118" s="131">
        <v>44.04</v>
      </c>
      <c r="Z118" s="131">
        <v>43.99</v>
      </c>
      <c r="AB118" s="109" t="str">
        <f>TEXT(Z118,"##.0")</f>
        <v>44.0</v>
      </c>
    </row>
    <row r="120" spans="19:32" x14ac:dyDescent="0.25">
      <c r="S120" s="101" t="s">
        <v>100</v>
      </c>
      <c r="T120" s="112"/>
      <c r="U120" s="112"/>
      <c r="V120" s="112">
        <v>2375</v>
      </c>
      <c r="W120" s="112">
        <v>2449</v>
      </c>
      <c r="X120" s="112">
        <v>2501</v>
      </c>
      <c r="Y120" s="112">
        <v>2534</v>
      </c>
      <c r="Z120" s="112">
        <v>2660</v>
      </c>
      <c r="AB120" s="109" t="str">
        <f>TEXT(Z120,"###,###")</f>
        <v>2,660</v>
      </c>
    </row>
    <row r="121" spans="19:32" x14ac:dyDescent="0.25">
      <c r="S121" s="101" t="s">
        <v>101</v>
      </c>
      <c r="T121" s="112"/>
      <c r="U121" s="112"/>
      <c r="V121" s="112">
        <v>440</v>
      </c>
      <c r="W121" s="112">
        <v>481</v>
      </c>
      <c r="X121" s="112">
        <v>449</v>
      </c>
      <c r="Y121" s="112">
        <v>467</v>
      </c>
      <c r="Z121" s="112">
        <v>460</v>
      </c>
      <c r="AB121" s="109" t="str">
        <f>TEXT(Z121,"###,###")</f>
        <v>460</v>
      </c>
    </row>
    <row r="122" spans="19:32" x14ac:dyDescent="0.25">
      <c r="S122" s="101" t="s">
        <v>102</v>
      </c>
      <c r="T122" s="112"/>
      <c r="U122" s="112"/>
      <c r="V122" s="112">
        <v>375</v>
      </c>
      <c r="W122" s="112">
        <v>386</v>
      </c>
      <c r="X122" s="112">
        <v>387</v>
      </c>
      <c r="Y122" s="112">
        <v>381</v>
      </c>
      <c r="Z122" s="112">
        <v>411</v>
      </c>
      <c r="AB122" s="109" t="str">
        <f>TEXT(Z122,"###,###")</f>
        <v>411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2750</v>
      </c>
      <c r="W124" s="112">
        <v>2835</v>
      </c>
      <c r="X124" s="112">
        <v>2888</v>
      </c>
      <c r="Y124" s="112">
        <v>2915</v>
      </c>
      <c r="Z124" s="112">
        <v>3071</v>
      </c>
      <c r="AB124" s="109" t="str">
        <f>TEXT(Z124,"###,###")</f>
        <v>3,071</v>
      </c>
      <c r="AD124" s="127">
        <f>Z124/$Z$7*100</f>
        <v>87.046485260770979</v>
      </c>
    </row>
    <row r="125" spans="19:32" x14ac:dyDescent="0.25">
      <c r="S125" s="101" t="s">
        <v>104</v>
      </c>
      <c r="T125" s="112"/>
      <c r="U125" s="112"/>
      <c r="V125" s="112">
        <v>815</v>
      </c>
      <c r="W125" s="112">
        <v>867</v>
      </c>
      <c r="X125" s="112">
        <v>836</v>
      </c>
      <c r="Y125" s="112">
        <v>848</v>
      </c>
      <c r="Z125" s="112">
        <v>871</v>
      </c>
      <c r="AB125" s="109" t="str">
        <f>TEXT(Z125,"###,###")</f>
        <v>871</v>
      </c>
      <c r="AD125" s="127">
        <f>Z125/$Z$7*100</f>
        <v>24.688208616780045</v>
      </c>
    </row>
    <row r="127" spans="19:32" x14ac:dyDescent="0.25">
      <c r="S127" s="101" t="s">
        <v>105</v>
      </c>
      <c r="T127" s="112"/>
      <c r="U127" s="112"/>
      <c r="V127" s="112">
        <v>1722</v>
      </c>
      <c r="W127" s="112">
        <v>1814</v>
      </c>
      <c r="X127" s="112">
        <v>1806</v>
      </c>
      <c r="Y127" s="112">
        <v>1840</v>
      </c>
      <c r="Z127" s="112">
        <v>1912</v>
      </c>
      <c r="AB127" s="109" t="str">
        <f>TEXT(Z127,"###,###")</f>
        <v>1,912</v>
      </c>
      <c r="AD127" s="127">
        <f>Z127/$Z$7*100</f>
        <v>54.195011337868479</v>
      </c>
    </row>
    <row r="128" spans="19:32" x14ac:dyDescent="0.25">
      <c r="S128" s="101" t="s">
        <v>106</v>
      </c>
      <c r="T128" s="112"/>
      <c r="U128" s="112"/>
      <c r="V128" s="112">
        <v>1467</v>
      </c>
      <c r="W128" s="112">
        <v>1504</v>
      </c>
      <c r="X128" s="112">
        <v>1536</v>
      </c>
      <c r="Y128" s="112">
        <v>1548</v>
      </c>
      <c r="Z128" s="112">
        <v>1611</v>
      </c>
      <c r="AB128" s="109" t="str">
        <f>TEXT(Z128,"###,###")</f>
        <v>1,611</v>
      </c>
      <c r="AD128" s="127">
        <f>Z128/$Z$7*100</f>
        <v>45.663265306122447</v>
      </c>
    </row>
    <row r="130" spans="19:20" x14ac:dyDescent="0.25">
      <c r="S130" s="101" t="s">
        <v>182</v>
      </c>
      <c r="T130" s="127">
        <v>75.396825396825392</v>
      </c>
    </row>
    <row r="131" spans="19:20" x14ac:dyDescent="0.25">
      <c r="S131" s="101" t="s">
        <v>183</v>
      </c>
      <c r="T131" s="127">
        <v>13.038548752834467</v>
      </c>
    </row>
    <row r="132" spans="19:20" x14ac:dyDescent="0.25">
      <c r="S132" s="101" t="s">
        <v>184</v>
      </c>
      <c r="T132" s="127">
        <v>11.649659863945578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84F876-7CF3-49F4-A2FA-3F47DB19AA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021D34BB-A3F2-4277-B7F5-5FDC9D1860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44A8E05-8ADB-4758-AFDC-C9E0B00B9E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BB852C9-EE0B-4DE5-9203-5F79471F95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B8B-5FD1-4A99-B82C-6172003634A5}">
  <sheetPr codeName="Sheet8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126</v>
      </c>
      <c r="T1" s="99"/>
      <c r="U1" s="99"/>
      <c r="V1" s="99"/>
      <c r="W1" s="99"/>
      <c r="X1" s="99"/>
      <c r="Y1" s="100" t="s">
        <v>166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126</v>
      </c>
      <c r="Y3" s="105" t="s">
        <v>166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12.18 King Island,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1443</v>
      </c>
      <c r="W4" s="108">
        <v>1520</v>
      </c>
      <c r="X4" s="108">
        <v>1553</v>
      </c>
      <c r="Y4" s="108">
        <v>1574</v>
      </c>
      <c r="Z4" s="108">
        <v>1533</v>
      </c>
      <c r="AB4" s="109" t="str">
        <f>TEXT(Z4,"###,###")</f>
        <v>1,533</v>
      </c>
      <c r="AD4" s="110">
        <f>Z4/Y4-1</f>
        <v>-2.6048284625158846E-2</v>
      </c>
      <c r="AF4" s="110">
        <f>Z4/V4-1</f>
        <v>6.2370062370062263E-2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728</v>
      </c>
      <c r="W5" s="108">
        <v>782</v>
      </c>
      <c r="X5" s="108">
        <v>805</v>
      </c>
      <c r="Y5" s="108">
        <v>830</v>
      </c>
      <c r="Z5" s="108">
        <v>779</v>
      </c>
      <c r="AB5" s="109" t="str">
        <f>TEXT(Z5,"###,###")</f>
        <v>779</v>
      </c>
      <c r="AD5" s="110">
        <f t="shared" ref="AD5:AD9" si="0">Z5/Y5-1</f>
        <v>-6.144578313253013E-2</v>
      </c>
      <c r="AF5" s="110">
        <f t="shared" ref="AF5:AF9" si="1">Z5/V5-1</f>
        <v>7.0054945054945028E-2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718</v>
      </c>
      <c r="W6" s="108">
        <v>738</v>
      </c>
      <c r="X6" s="108">
        <v>747</v>
      </c>
      <c r="Y6" s="108">
        <v>747</v>
      </c>
      <c r="Z6" s="108">
        <v>753</v>
      </c>
      <c r="AB6" s="109" t="str">
        <f>TEXT(Z6,"###,###")</f>
        <v>753</v>
      </c>
      <c r="AD6" s="110">
        <f t="shared" si="0"/>
        <v>8.0321285140563248E-3</v>
      </c>
      <c r="AF6" s="110">
        <f t="shared" si="1"/>
        <v>4.8746518105849512E-2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943</v>
      </c>
      <c r="W7" s="108">
        <v>997</v>
      </c>
      <c r="X7" s="108">
        <v>1011</v>
      </c>
      <c r="Y7" s="108">
        <v>1026</v>
      </c>
      <c r="Z7" s="108">
        <v>1007</v>
      </c>
      <c r="AB7" s="109" t="str">
        <f>TEXT(Z7,"###,###")</f>
        <v>1,007</v>
      </c>
      <c r="AD7" s="110">
        <f t="shared" si="0"/>
        <v>-1.851851851851849E-2</v>
      </c>
      <c r="AF7" s="110">
        <f t="shared" si="1"/>
        <v>6.7868504772004234E-2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1,533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1,007</v>
      </c>
      <c r="P8" s="65"/>
      <c r="S8" s="107" t="s">
        <v>84</v>
      </c>
      <c r="T8" s="108"/>
      <c r="U8" s="108"/>
      <c r="V8" s="108">
        <v>32895.629999999997</v>
      </c>
      <c r="W8" s="108">
        <v>32258</v>
      </c>
      <c r="X8" s="108">
        <v>36557.17</v>
      </c>
      <c r="Y8" s="108">
        <v>40678.550000000003</v>
      </c>
      <c r="Z8" s="108">
        <v>40279</v>
      </c>
      <c r="AB8" s="109" t="str">
        <f>TEXT(Z8,"$###,###")</f>
        <v>$40,279</v>
      </c>
      <c r="AD8" s="110">
        <f t="shared" si="0"/>
        <v>-9.8221298448445404E-3</v>
      </c>
      <c r="AF8" s="110">
        <f t="shared" si="1"/>
        <v>0.22444835377829842</v>
      </c>
    </row>
    <row r="9" spans="1:32" x14ac:dyDescent="0.25">
      <c r="A9" s="30" t="s">
        <v>14</v>
      </c>
      <c r="B9" s="69"/>
      <c r="C9" s="70"/>
      <c r="D9" s="71">
        <f>AD104</f>
        <v>66.927592954990217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54.220456802383325</v>
      </c>
      <c r="P9" s="72" t="s">
        <v>85</v>
      </c>
      <c r="S9" s="107" t="s">
        <v>7</v>
      </c>
      <c r="T9" s="108"/>
      <c r="U9" s="108"/>
      <c r="V9" s="108">
        <v>47183467</v>
      </c>
      <c r="W9" s="108">
        <v>48969015</v>
      </c>
      <c r="X9" s="108">
        <v>51473949</v>
      </c>
      <c r="Y9" s="108">
        <v>53988053</v>
      </c>
      <c r="Z9" s="108">
        <v>56993618</v>
      </c>
      <c r="AB9" s="109" t="str">
        <f>TEXT(Z9/1000000,"$#,###.0")&amp;" mil"</f>
        <v>$57.0 mil</v>
      </c>
      <c r="AD9" s="110">
        <f t="shared" si="0"/>
        <v>5.567092778841265E-2</v>
      </c>
      <c r="AF9" s="110">
        <f t="shared" si="1"/>
        <v>0.20791500972151966</v>
      </c>
    </row>
    <row r="10" spans="1:32" x14ac:dyDescent="0.25">
      <c r="A10" s="30" t="s">
        <v>17</v>
      </c>
      <c r="B10" s="69"/>
      <c r="C10" s="70"/>
      <c r="D10" s="71">
        <f>AD105</f>
        <v>16.568819308545336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45.978152929493547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61.56901688182721</v>
      </c>
      <c r="P11" s="72" t="s">
        <v>85</v>
      </c>
      <c r="S11" s="107" t="s">
        <v>29</v>
      </c>
      <c r="T11" s="112"/>
      <c r="U11" s="112"/>
      <c r="V11" s="112">
        <v>1080</v>
      </c>
      <c r="W11" s="112">
        <v>1132</v>
      </c>
      <c r="X11" s="112">
        <v>1183</v>
      </c>
      <c r="Y11" s="112">
        <v>1203</v>
      </c>
      <c r="Z11" s="112">
        <v>1140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19.761668321747766</v>
      </c>
      <c r="P12" s="72" t="s">
        <v>85</v>
      </c>
      <c r="S12" s="107" t="s">
        <v>30</v>
      </c>
      <c r="T12" s="112"/>
      <c r="U12" s="112"/>
      <c r="V12" s="112">
        <v>366</v>
      </c>
      <c r="W12" s="112">
        <v>389</v>
      </c>
      <c r="X12" s="112">
        <v>373</v>
      </c>
      <c r="Y12" s="112">
        <v>371</v>
      </c>
      <c r="Z12" s="112">
        <v>393</v>
      </c>
    </row>
    <row r="13" spans="1:32" ht="15" customHeight="1" x14ac:dyDescent="0.25">
      <c r="A13" s="30" t="s">
        <v>19</v>
      </c>
      <c r="B13" s="70"/>
      <c r="C13" s="70"/>
      <c r="D13" s="71">
        <f>AD108</f>
        <v>26.810176125244617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19.563058589870906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15.394651011089366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46.0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13.763861709067188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18.019801980198018</v>
      </c>
      <c r="P15" s="72" t="s">
        <v>85</v>
      </c>
      <c r="S15" s="115" t="s">
        <v>61</v>
      </c>
      <c r="T15" s="115"/>
      <c r="U15" s="116"/>
      <c r="V15" s="116">
        <v>213</v>
      </c>
      <c r="W15" s="116">
        <v>233</v>
      </c>
      <c r="X15" s="116">
        <v>263</v>
      </c>
      <c r="Y15" s="112">
        <v>289</v>
      </c>
      <c r="Z15" s="112">
        <v>274</v>
      </c>
      <c r="AB15" s="117">
        <f t="shared" ref="AB15:AB34" si="2">IF(Z15="np",0,Z15/$Z$34)</f>
        <v>0.17873450750163078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26.092628832354858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81.980198019801975</v>
      </c>
      <c r="P16" s="37" t="s">
        <v>85</v>
      </c>
      <c r="S16" s="115" t="s">
        <v>62</v>
      </c>
      <c r="T16" s="115"/>
      <c r="U16" s="116"/>
      <c r="V16" s="116">
        <v>13</v>
      </c>
      <c r="W16" s="116">
        <v>8</v>
      </c>
      <c r="X16" s="116">
        <v>7</v>
      </c>
      <c r="Y16" s="112">
        <v>5</v>
      </c>
      <c r="Z16" s="112">
        <v>6</v>
      </c>
      <c r="AB16" s="117">
        <f t="shared" si="2"/>
        <v>3.9138943248532287E-3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122</v>
      </c>
      <c r="W17" s="116">
        <v>85</v>
      </c>
      <c r="X17" s="116">
        <v>134</v>
      </c>
      <c r="Y17" s="112">
        <v>189</v>
      </c>
      <c r="Z17" s="112">
        <v>137</v>
      </c>
      <c r="AB17" s="117">
        <f t="shared" si="2"/>
        <v>8.936725375081539E-2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15</v>
      </c>
      <c r="W18" s="116">
        <v>12</v>
      </c>
      <c r="X18" s="116">
        <v>19</v>
      </c>
      <c r="Y18" s="112">
        <v>0</v>
      </c>
      <c r="Z18" s="112">
        <v>13</v>
      </c>
      <c r="AB18" s="117">
        <f t="shared" si="2"/>
        <v>8.4801043705153289E-3</v>
      </c>
    </row>
    <row r="19" spans="1:28" x14ac:dyDescent="0.25">
      <c r="A19" s="61" t="str">
        <f>$S$1&amp;" ("&amp;$V$2&amp;" to "&amp;$Z$2&amp;")"</f>
        <v>King Island (2016-17 to 2020-21)</v>
      </c>
      <c r="B19" s="61"/>
      <c r="C19" s="61"/>
      <c r="D19" s="61"/>
      <c r="E19" s="61"/>
      <c r="F19" s="61"/>
      <c r="G19" s="61" t="str">
        <f>$S$1&amp;" ("&amp;$V$2&amp;" to "&amp;$Z$2&amp;")"</f>
        <v>King Island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65</v>
      </c>
      <c r="W19" s="116">
        <v>86</v>
      </c>
      <c r="X19" s="116">
        <v>78</v>
      </c>
      <c r="Y19" s="112">
        <v>92</v>
      </c>
      <c r="Z19" s="112">
        <v>93</v>
      </c>
      <c r="AB19" s="117">
        <f t="shared" si="2"/>
        <v>6.0665362035225046E-2</v>
      </c>
    </row>
    <row r="20" spans="1:28" x14ac:dyDescent="0.25">
      <c r="S20" s="115" t="s">
        <v>66</v>
      </c>
      <c r="T20" s="115"/>
      <c r="U20" s="116"/>
      <c r="V20" s="116">
        <v>12</v>
      </c>
      <c r="W20" s="116">
        <v>20</v>
      </c>
      <c r="X20" s="116">
        <v>19</v>
      </c>
      <c r="Y20" s="112">
        <v>31</v>
      </c>
      <c r="Z20" s="112">
        <v>12</v>
      </c>
      <c r="AB20" s="117">
        <f t="shared" si="2"/>
        <v>7.8277886497064575E-3</v>
      </c>
    </row>
    <row r="21" spans="1:28" x14ac:dyDescent="0.25">
      <c r="S21" s="115" t="s">
        <v>67</v>
      </c>
      <c r="T21" s="115"/>
      <c r="U21" s="116"/>
      <c r="V21" s="116">
        <v>74</v>
      </c>
      <c r="W21" s="116">
        <v>83</v>
      </c>
      <c r="X21" s="116">
        <v>79</v>
      </c>
      <c r="Y21" s="112">
        <v>81</v>
      </c>
      <c r="Z21" s="112">
        <v>86</v>
      </c>
      <c r="AB21" s="117">
        <f t="shared" si="2"/>
        <v>5.6099151989562945E-2</v>
      </c>
    </row>
    <row r="22" spans="1:28" x14ac:dyDescent="0.25">
      <c r="S22" s="115" t="s">
        <v>68</v>
      </c>
      <c r="T22" s="115"/>
      <c r="U22" s="116"/>
      <c r="V22" s="116">
        <v>116</v>
      </c>
      <c r="W22" s="116">
        <v>101</v>
      </c>
      <c r="X22" s="116">
        <v>83</v>
      </c>
      <c r="Y22" s="112">
        <v>100</v>
      </c>
      <c r="Z22" s="112">
        <v>67</v>
      </c>
      <c r="AB22" s="117">
        <f t="shared" si="2"/>
        <v>4.3705153294194388E-2</v>
      </c>
    </row>
    <row r="23" spans="1:28" x14ac:dyDescent="0.25">
      <c r="S23" s="115" t="s">
        <v>69</v>
      </c>
      <c r="T23" s="115"/>
      <c r="U23" s="116"/>
      <c r="V23" s="116">
        <v>77</v>
      </c>
      <c r="W23" s="116">
        <v>72</v>
      </c>
      <c r="X23" s="116">
        <v>83</v>
      </c>
      <c r="Y23" s="112">
        <v>74</v>
      </c>
      <c r="Z23" s="112">
        <v>122</v>
      </c>
      <c r="AB23" s="117">
        <f t="shared" si="2"/>
        <v>7.9582517938682318E-2</v>
      </c>
    </row>
    <row r="24" spans="1:28" x14ac:dyDescent="0.25">
      <c r="S24" s="115" t="s">
        <v>70</v>
      </c>
      <c r="T24" s="115"/>
      <c r="U24" s="116"/>
      <c r="V24" s="116">
        <v>9</v>
      </c>
      <c r="W24" s="116">
        <v>0</v>
      </c>
      <c r="X24" s="116">
        <v>19</v>
      </c>
      <c r="Y24" s="112">
        <v>0</v>
      </c>
      <c r="Z24" s="112">
        <v>2</v>
      </c>
      <c r="AB24" s="117">
        <f t="shared" si="2"/>
        <v>1.3046314416177429E-3</v>
      </c>
    </row>
    <row r="25" spans="1:28" x14ac:dyDescent="0.25">
      <c r="S25" s="115" t="s">
        <v>71</v>
      </c>
      <c r="T25" s="115"/>
      <c r="U25" s="116"/>
      <c r="V25" s="116">
        <v>54</v>
      </c>
      <c r="W25" s="116">
        <v>59</v>
      </c>
      <c r="X25" s="116">
        <v>49</v>
      </c>
      <c r="Y25" s="112">
        <v>57</v>
      </c>
      <c r="Z25" s="112">
        <v>58</v>
      </c>
      <c r="AB25" s="117">
        <f t="shared" si="2"/>
        <v>3.7834311806914545E-2</v>
      </c>
    </row>
    <row r="26" spans="1:28" x14ac:dyDescent="0.25">
      <c r="S26" s="115" t="s">
        <v>72</v>
      </c>
      <c r="T26" s="115"/>
      <c r="U26" s="116"/>
      <c r="V26" s="116">
        <v>16</v>
      </c>
      <c r="W26" s="116">
        <v>24</v>
      </c>
      <c r="X26" s="116">
        <v>39</v>
      </c>
      <c r="Y26" s="112">
        <v>28</v>
      </c>
      <c r="Z26" s="112">
        <v>13</v>
      </c>
      <c r="AB26" s="117">
        <f t="shared" si="2"/>
        <v>8.4801043705153289E-3</v>
      </c>
    </row>
    <row r="27" spans="1:28" x14ac:dyDescent="0.25">
      <c r="S27" s="115" t="s">
        <v>73</v>
      </c>
      <c r="T27" s="115"/>
      <c r="U27" s="116"/>
      <c r="V27" s="116">
        <v>29</v>
      </c>
      <c r="W27" s="116">
        <v>45</v>
      </c>
      <c r="X27" s="116">
        <v>42</v>
      </c>
      <c r="Y27" s="112">
        <v>40</v>
      </c>
      <c r="Z27" s="112">
        <v>47</v>
      </c>
      <c r="AB27" s="117">
        <f t="shared" si="2"/>
        <v>3.0658838878016959E-2</v>
      </c>
    </row>
    <row r="28" spans="1:28" x14ac:dyDescent="0.25">
      <c r="S28" s="115" t="s">
        <v>74</v>
      </c>
      <c r="T28" s="115"/>
      <c r="U28" s="116"/>
      <c r="V28" s="116">
        <v>74</v>
      </c>
      <c r="W28" s="116">
        <v>102</v>
      </c>
      <c r="X28" s="116">
        <v>116</v>
      </c>
      <c r="Y28" s="112">
        <v>90</v>
      </c>
      <c r="Z28" s="112">
        <v>113</v>
      </c>
      <c r="AB28" s="117">
        <f t="shared" si="2"/>
        <v>7.3711676451402475E-2</v>
      </c>
    </row>
    <row r="29" spans="1:28" x14ac:dyDescent="0.25">
      <c r="S29" s="115" t="s">
        <v>75</v>
      </c>
      <c r="T29" s="115"/>
      <c r="U29" s="116"/>
      <c r="V29" s="116">
        <v>75</v>
      </c>
      <c r="W29" s="116">
        <v>60</v>
      </c>
      <c r="X29" s="116">
        <v>73</v>
      </c>
      <c r="Y29" s="112">
        <v>52</v>
      </c>
      <c r="Z29" s="112">
        <v>73</v>
      </c>
      <c r="AB29" s="117">
        <f t="shared" si="2"/>
        <v>4.7619047619047616E-2</v>
      </c>
    </row>
    <row r="30" spans="1:28" x14ac:dyDescent="0.25">
      <c r="S30" s="115" t="s">
        <v>76</v>
      </c>
      <c r="T30" s="115"/>
      <c r="U30" s="116"/>
      <c r="V30" s="116">
        <v>60</v>
      </c>
      <c r="W30" s="116">
        <v>71</v>
      </c>
      <c r="X30" s="116">
        <v>72</v>
      </c>
      <c r="Y30" s="112">
        <v>72</v>
      </c>
      <c r="Z30" s="112">
        <v>67</v>
      </c>
      <c r="AB30" s="117">
        <f t="shared" si="2"/>
        <v>4.3705153294194388E-2</v>
      </c>
    </row>
    <row r="31" spans="1:28" x14ac:dyDescent="0.25">
      <c r="S31" s="115" t="s">
        <v>77</v>
      </c>
      <c r="T31" s="115"/>
      <c r="U31" s="116"/>
      <c r="V31" s="116">
        <v>92</v>
      </c>
      <c r="W31" s="116">
        <v>110</v>
      </c>
      <c r="X31" s="116">
        <v>112</v>
      </c>
      <c r="Y31" s="112">
        <v>106</v>
      </c>
      <c r="Z31" s="112">
        <v>117</v>
      </c>
      <c r="AB31" s="117">
        <f t="shared" si="2"/>
        <v>7.6320939334637961E-2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21</v>
      </c>
      <c r="W32" s="116">
        <v>36</v>
      </c>
      <c r="X32" s="116">
        <v>35</v>
      </c>
      <c r="Y32" s="112">
        <v>29</v>
      </c>
      <c r="Z32" s="112">
        <v>35</v>
      </c>
      <c r="AB32" s="117">
        <f t="shared" si="2"/>
        <v>2.2831050228310501E-2</v>
      </c>
    </row>
    <row r="33" spans="19:32" x14ac:dyDescent="0.25">
      <c r="S33" s="115" t="s">
        <v>79</v>
      </c>
      <c r="T33" s="115"/>
      <c r="U33" s="116"/>
      <c r="V33" s="116">
        <v>42</v>
      </c>
      <c r="W33" s="116">
        <v>46</v>
      </c>
      <c r="X33" s="116">
        <v>46</v>
      </c>
      <c r="Y33" s="112">
        <v>52</v>
      </c>
      <c r="Z33" s="112">
        <v>43</v>
      </c>
      <c r="AB33" s="117">
        <f t="shared" si="2"/>
        <v>2.8049575994781473E-2</v>
      </c>
    </row>
    <row r="34" spans="19:32" x14ac:dyDescent="0.25">
      <c r="S34" s="118" t="s">
        <v>53</v>
      </c>
      <c r="T34" s="118"/>
      <c r="U34" s="119"/>
      <c r="V34" s="119">
        <v>1443</v>
      </c>
      <c r="W34" s="119">
        <v>1521</v>
      </c>
      <c r="X34" s="119">
        <v>1553</v>
      </c>
      <c r="Y34" s="120">
        <v>1575</v>
      </c>
      <c r="Z34" s="120">
        <v>1533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748</v>
      </c>
      <c r="W37" s="112">
        <v>809</v>
      </c>
      <c r="X37" s="112">
        <v>804</v>
      </c>
      <c r="Y37" s="112">
        <v>847</v>
      </c>
      <c r="Z37" s="112">
        <v>828</v>
      </c>
      <c r="AB37" s="132">
        <f>Z37/Z40*100</f>
        <v>81.980198019801975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195</v>
      </c>
      <c r="W38" s="112">
        <v>186</v>
      </c>
      <c r="X38" s="112">
        <v>208</v>
      </c>
      <c r="Y38" s="112">
        <v>178</v>
      </c>
      <c r="Z38" s="112">
        <v>182</v>
      </c>
      <c r="AB38" s="132">
        <f>Z38/Z40*100</f>
        <v>18.019801980198018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943</v>
      </c>
      <c r="W40" s="112">
        <v>995</v>
      </c>
      <c r="X40" s="112">
        <v>1012</v>
      </c>
      <c r="Y40" s="112">
        <v>1025</v>
      </c>
      <c r="Z40" s="112">
        <v>1010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0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3</v>
      </c>
      <c r="W45" s="112">
        <v>15</v>
      </c>
      <c r="X45" s="112">
        <v>9</v>
      </c>
      <c r="Y45" s="112">
        <v>13</v>
      </c>
      <c r="Z45" s="112">
        <v>12</v>
      </c>
    </row>
    <row r="46" spans="19:32" x14ac:dyDescent="0.25">
      <c r="S46" s="115" t="s">
        <v>38</v>
      </c>
      <c r="T46" s="115"/>
      <c r="U46" s="112"/>
      <c r="V46" s="112">
        <v>29</v>
      </c>
      <c r="W46" s="112">
        <v>12</v>
      </c>
      <c r="X46" s="112">
        <v>36</v>
      </c>
      <c r="Y46" s="112">
        <v>35</v>
      </c>
      <c r="Z46" s="112">
        <v>34</v>
      </c>
    </row>
    <row r="47" spans="19:32" x14ac:dyDescent="0.25">
      <c r="S47" s="115" t="s">
        <v>39</v>
      </c>
      <c r="T47" s="115"/>
      <c r="U47" s="112"/>
      <c r="V47" s="112">
        <v>56</v>
      </c>
      <c r="W47" s="112">
        <v>50</v>
      </c>
      <c r="X47" s="112">
        <v>54</v>
      </c>
      <c r="Y47" s="112">
        <v>51</v>
      </c>
      <c r="Z47" s="112">
        <v>38</v>
      </c>
    </row>
    <row r="48" spans="19:32" x14ac:dyDescent="0.25">
      <c r="S48" s="115" t="s">
        <v>40</v>
      </c>
      <c r="T48" s="115"/>
      <c r="U48" s="112"/>
      <c r="V48" s="112">
        <v>86</v>
      </c>
      <c r="W48" s="112">
        <v>90</v>
      </c>
      <c r="X48" s="112">
        <v>107</v>
      </c>
      <c r="Y48" s="112">
        <v>87</v>
      </c>
      <c r="Z48" s="112">
        <v>94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79</v>
      </c>
      <c r="W49" s="112">
        <v>94</v>
      </c>
      <c r="X49" s="112">
        <v>74</v>
      </c>
      <c r="Y49" s="112">
        <v>83</v>
      </c>
      <c r="Z49" s="112">
        <v>103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 Island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80</v>
      </c>
      <c r="W50" s="112">
        <v>78</v>
      </c>
      <c r="X50" s="112">
        <v>109</v>
      </c>
      <c r="Y50" s="112">
        <v>107</v>
      </c>
      <c r="Z50" s="112">
        <v>75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44</v>
      </c>
      <c r="W51" s="112">
        <v>58</v>
      </c>
      <c r="X51" s="112">
        <v>66</v>
      </c>
      <c r="Y51" s="112">
        <v>62</v>
      </c>
      <c r="Z51" s="112">
        <v>61</v>
      </c>
    </row>
    <row r="52" spans="1:26" ht="15" customHeight="1" x14ac:dyDescent="0.25">
      <c r="S52" s="115" t="s">
        <v>44</v>
      </c>
      <c r="T52" s="115"/>
      <c r="U52" s="112"/>
      <c r="V52" s="112">
        <v>49</v>
      </c>
      <c r="W52" s="112">
        <v>51</v>
      </c>
      <c r="X52" s="112">
        <v>46</v>
      </c>
      <c r="Y52" s="112">
        <v>47</v>
      </c>
      <c r="Z52" s="112">
        <v>40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75</v>
      </c>
      <c r="W53" s="112">
        <v>83</v>
      </c>
      <c r="X53" s="112">
        <v>76</v>
      </c>
      <c r="Y53" s="112">
        <v>72</v>
      </c>
      <c r="Z53" s="112">
        <v>69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70</v>
      </c>
      <c r="W54" s="112">
        <v>80</v>
      </c>
      <c r="X54" s="112">
        <v>76</v>
      </c>
      <c r="Y54" s="112">
        <v>86</v>
      </c>
      <c r="Z54" s="112">
        <v>65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69</v>
      </c>
      <c r="W55" s="112">
        <v>53</v>
      </c>
      <c r="X55" s="112">
        <v>60</v>
      </c>
      <c r="Y55" s="112">
        <v>58</v>
      </c>
      <c r="Z55" s="112">
        <v>62</v>
      </c>
    </row>
    <row r="56" spans="1:26" ht="15" customHeight="1" x14ac:dyDescent="0.25">
      <c r="S56" s="115" t="s">
        <v>48</v>
      </c>
      <c r="T56" s="115"/>
      <c r="U56" s="112"/>
      <c r="V56" s="112">
        <v>41</v>
      </c>
      <c r="W56" s="112">
        <v>58</v>
      </c>
      <c r="X56" s="112">
        <v>56</v>
      </c>
      <c r="Y56" s="112">
        <v>68</v>
      </c>
      <c r="Z56" s="112">
        <v>72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15</v>
      </c>
      <c r="W57" s="112">
        <v>27</v>
      </c>
      <c r="X57" s="112">
        <v>26</v>
      </c>
      <c r="Y57" s="112">
        <v>41</v>
      </c>
      <c r="Z57" s="112">
        <v>28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15</v>
      </c>
      <c r="W58" s="112">
        <v>12</v>
      </c>
      <c r="X58" s="112">
        <v>8</v>
      </c>
      <c r="Y58" s="112">
        <v>7</v>
      </c>
      <c r="Z58" s="112">
        <v>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8</v>
      </c>
      <c r="X59" s="112">
        <v>15</v>
      </c>
      <c r="Y59" s="112">
        <v>13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728</v>
      </c>
      <c r="W61" s="112">
        <v>785</v>
      </c>
      <c r="X61" s="112">
        <v>806</v>
      </c>
      <c r="Y61" s="112">
        <v>829</v>
      </c>
      <c r="Z61" s="112">
        <v>779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4</v>
      </c>
      <c r="X63" s="112">
        <v>0</v>
      </c>
      <c r="Y63" s="112">
        <v>0</v>
      </c>
      <c r="Z63" s="112">
        <v>6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16</v>
      </c>
      <c r="W64" s="112">
        <v>17</v>
      </c>
      <c r="X64" s="112">
        <v>50</v>
      </c>
      <c r="Y64" s="112">
        <v>11</v>
      </c>
      <c r="Z64" s="112">
        <v>23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 Island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29</v>
      </c>
      <c r="W65" s="112">
        <v>32</v>
      </c>
      <c r="X65" s="112">
        <v>149</v>
      </c>
      <c r="Y65" s="112">
        <v>44</v>
      </c>
      <c r="Z65" s="112">
        <v>35</v>
      </c>
    </row>
    <row r="66" spans="1:26" x14ac:dyDescent="0.25">
      <c r="S66" s="115" t="s">
        <v>39</v>
      </c>
      <c r="T66" s="115"/>
      <c r="U66" s="112"/>
      <c r="V66" s="112">
        <v>67</v>
      </c>
      <c r="W66" s="112">
        <v>61</v>
      </c>
      <c r="X66" s="112">
        <v>169</v>
      </c>
      <c r="Y66" s="112">
        <v>48</v>
      </c>
      <c r="Z66" s="112">
        <v>58</v>
      </c>
    </row>
    <row r="67" spans="1:26" x14ac:dyDescent="0.25">
      <c r="S67" s="115" t="s">
        <v>40</v>
      </c>
      <c r="T67" s="115"/>
      <c r="U67" s="112"/>
      <c r="V67" s="112">
        <v>61</v>
      </c>
      <c r="W67" s="112">
        <v>68</v>
      </c>
      <c r="X67" s="112">
        <v>220</v>
      </c>
      <c r="Y67" s="112">
        <v>66</v>
      </c>
      <c r="Z67" s="112">
        <v>75</v>
      </c>
    </row>
    <row r="68" spans="1:26" x14ac:dyDescent="0.25">
      <c r="S68" s="115" t="s">
        <v>41</v>
      </c>
      <c r="T68" s="115"/>
      <c r="U68" s="112"/>
      <c r="V68" s="112">
        <v>71</v>
      </c>
      <c r="W68" s="112">
        <v>70</v>
      </c>
      <c r="X68" s="112">
        <v>167</v>
      </c>
      <c r="Y68" s="112">
        <v>72</v>
      </c>
      <c r="Z68" s="112">
        <v>73</v>
      </c>
    </row>
    <row r="69" spans="1:26" x14ac:dyDescent="0.25">
      <c r="S69" s="115" t="s">
        <v>42</v>
      </c>
      <c r="T69" s="115"/>
      <c r="U69" s="112"/>
      <c r="V69" s="112">
        <v>69</v>
      </c>
      <c r="W69" s="112">
        <v>71</v>
      </c>
      <c r="X69" s="112">
        <v>182</v>
      </c>
      <c r="Y69" s="112">
        <v>85</v>
      </c>
      <c r="Z69" s="112">
        <v>89</v>
      </c>
    </row>
    <row r="70" spans="1:26" x14ac:dyDescent="0.25">
      <c r="S70" s="115" t="s">
        <v>43</v>
      </c>
      <c r="T70" s="115"/>
      <c r="U70" s="112"/>
      <c r="V70" s="112">
        <v>59</v>
      </c>
      <c r="W70" s="112">
        <v>52</v>
      </c>
      <c r="X70" s="112">
        <v>198</v>
      </c>
      <c r="Y70" s="112">
        <v>59</v>
      </c>
      <c r="Z70" s="112">
        <v>50</v>
      </c>
    </row>
    <row r="71" spans="1:26" x14ac:dyDescent="0.25">
      <c r="S71" s="115" t="s">
        <v>44</v>
      </c>
      <c r="T71" s="115"/>
      <c r="U71" s="112"/>
      <c r="V71" s="112">
        <v>67</v>
      </c>
      <c r="W71" s="112">
        <v>70</v>
      </c>
      <c r="X71" s="112">
        <v>259</v>
      </c>
      <c r="Y71" s="112">
        <v>52</v>
      </c>
      <c r="Z71" s="112">
        <v>46</v>
      </c>
    </row>
    <row r="72" spans="1:26" x14ac:dyDescent="0.25">
      <c r="S72" s="115" t="s">
        <v>45</v>
      </c>
      <c r="T72" s="115"/>
      <c r="U72" s="112"/>
      <c r="V72" s="112">
        <v>82</v>
      </c>
      <c r="W72" s="112">
        <v>84</v>
      </c>
      <c r="X72" s="112">
        <v>286</v>
      </c>
      <c r="Y72" s="112">
        <v>66</v>
      </c>
      <c r="Z72" s="112">
        <v>69</v>
      </c>
    </row>
    <row r="73" spans="1:26" x14ac:dyDescent="0.25">
      <c r="S73" s="115" t="s">
        <v>46</v>
      </c>
      <c r="T73" s="115"/>
      <c r="U73" s="112"/>
      <c r="V73" s="112">
        <v>56</v>
      </c>
      <c r="W73" s="112">
        <v>56</v>
      </c>
      <c r="X73" s="112">
        <v>258</v>
      </c>
      <c r="Y73" s="112">
        <v>95</v>
      </c>
      <c r="Z73" s="112">
        <v>85</v>
      </c>
    </row>
    <row r="74" spans="1:26" x14ac:dyDescent="0.25">
      <c r="S74" s="115" t="s">
        <v>47</v>
      </c>
      <c r="T74" s="115"/>
      <c r="U74" s="112"/>
      <c r="V74" s="112">
        <v>82</v>
      </c>
      <c r="W74" s="112">
        <v>89</v>
      </c>
      <c r="X74" s="112">
        <v>158</v>
      </c>
      <c r="Y74" s="112">
        <v>56</v>
      </c>
      <c r="Z74" s="112">
        <v>56</v>
      </c>
    </row>
    <row r="75" spans="1:26" x14ac:dyDescent="0.25">
      <c r="S75" s="115" t="s">
        <v>48</v>
      </c>
      <c r="T75" s="115"/>
      <c r="U75" s="112"/>
      <c r="V75" s="112">
        <v>34</v>
      </c>
      <c r="W75" s="112">
        <v>35</v>
      </c>
      <c r="X75" s="112">
        <v>72</v>
      </c>
      <c r="Y75" s="112">
        <v>41</v>
      </c>
      <c r="Z75" s="112">
        <v>53</v>
      </c>
    </row>
    <row r="76" spans="1:26" x14ac:dyDescent="0.25">
      <c r="S76" s="115" t="s">
        <v>49</v>
      </c>
      <c r="T76" s="115"/>
      <c r="U76" s="112"/>
      <c r="V76" s="112">
        <v>11</v>
      </c>
      <c r="W76" s="112">
        <v>20</v>
      </c>
      <c r="X76" s="112">
        <v>38</v>
      </c>
      <c r="Y76" s="112">
        <v>23</v>
      </c>
      <c r="Z76" s="112">
        <v>19</v>
      </c>
    </row>
    <row r="77" spans="1:26" x14ac:dyDescent="0.25">
      <c r="S77" s="115" t="s">
        <v>50</v>
      </c>
      <c r="T77" s="115"/>
      <c r="U77" s="112"/>
      <c r="V77" s="112">
        <v>10</v>
      </c>
      <c r="W77" s="112">
        <v>4</v>
      </c>
      <c r="X77" s="112">
        <v>12</v>
      </c>
      <c r="Y77" s="112">
        <v>9</v>
      </c>
      <c r="Z77" s="112">
        <v>4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4</v>
      </c>
      <c r="X78" s="112">
        <v>7</v>
      </c>
      <c r="Y78" s="112">
        <v>5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6</v>
      </c>
      <c r="X79" s="112">
        <v>0</v>
      </c>
      <c r="Y79" s="112">
        <v>7</v>
      </c>
      <c r="Z79" s="112">
        <v>7</v>
      </c>
    </row>
    <row r="80" spans="1:26" x14ac:dyDescent="0.25">
      <c r="S80" s="118" t="s">
        <v>53</v>
      </c>
      <c r="T80" s="118"/>
      <c r="U80" s="112"/>
      <c r="V80" s="112">
        <v>719</v>
      </c>
      <c r="W80" s="112">
        <v>738</v>
      </c>
      <c r="X80" s="112">
        <v>2206</v>
      </c>
      <c r="Y80" s="112">
        <v>745</v>
      </c>
      <c r="Z80" s="112">
        <v>753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 Island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53</v>
      </c>
      <c r="W83" s="112">
        <v>66</v>
      </c>
      <c r="X83" s="112">
        <v>63</v>
      </c>
      <c r="Y83" s="112">
        <v>75</v>
      </c>
      <c r="Z83" s="112">
        <v>70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25</v>
      </c>
      <c r="W84" s="112">
        <v>29</v>
      </c>
      <c r="X84" s="112">
        <v>33</v>
      </c>
      <c r="Y84" s="112">
        <v>28</v>
      </c>
      <c r="Z84" s="112">
        <v>31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62</v>
      </c>
      <c r="W85" s="112">
        <v>69</v>
      </c>
      <c r="X85" s="112">
        <v>79</v>
      </c>
      <c r="Y85" s="112">
        <v>74</v>
      </c>
      <c r="Z85" s="112">
        <v>75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1,533</v>
      </c>
      <c r="D86" s="94">
        <f t="shared" ref="D86:D91" si="4">AD4</f>
        <v>-2.6048284625158846E-2</v>
      </c>
      <c r="E86" s="95">
        <f t="shared" ref="E86:E91" si="5">AD4</f>
        <v>-2.6048284625158846E-2</v>
      </c>
      <c r="F86" s="94">
        <f t="shared" ref="F86:F91" si="6">AF4</f>
        <v>6.2370062370062263E-2</v>
      </c>
      <c r="G86" s="95">
        <f t="shared" ref="G86:G91" si="7">AF4</f>
        <v>6.2370062370062263E-2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13</v>
      </c>
      <c r="W86" s="112">
        <v>12</v>
      </c>
      <c r="X86" s="112">
        <v>10</v>
      </c>
      <c r="Y86" s="112">
        <v>11</v>
      </c>
      <c r="Z86" s="112">
        <v>17</v>
      </c>
    </row>
    <row r="87" spans="1:30" ht="15" customHeight="1" x14ac:dyDescent="0.25">
      <c r="A87" s="96" t="s">
        <v>4</v>
      </c>
      <c r="B87" s="49"/>
      <c r="C87" s="97" t="str">
        <f t="shared" si="3"/>
        <v>779</v>
      </c>
      <c r="D87" s="94">
        <f t="shared" si="4"/>
        <v>-6.144578313253013E-2</v>
      </c>
      <c r="E87" s="95">
        <f t="shared" si="5"/>
        <v>-6.144578313253013E-2</v>
      </c>
      <c r="F87" s="94">
        <f t="shared" si="6"/>
        <v>7.0054945054945028E-2</v>
      </c>
      <c r="G87" s="95">
        <f t="shared" si="7"/>
        <v>7.0054945054945028E-2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11</v>
      </c>
      <c r="W87" s="112">
        <v>8</v>
      </c>
      <c r="X87" s="112">
        <v>5</v>
      </c>
      <c r="Y87" s="112">
        <v>4</v>
      </c>
      <c r="Z87" s="112">
        <v>4</v>
      </c>
    </row>
    <row r="88" spans="1:30" ht="15" customHeight="1" x14ac:dyDescent="0.25">
      <c r="A88" s="96" t="s">
        <v>5</v>
      </c>
      <c r="B88" s="49"/>
      <c r="C88" s="97" t="str">
        <f t="shared" si="3"/>
        <v>753</v>
      </c>
      <c r="D88" s="94">
        <f t="shared" si="4"/>
        <v>8.0321285140563248E-3</v>
      </c>
      <c r="E88" s="95">
        <f t="shared" si="5"/>
        <v>8.0321285140563248E-3</v>
      </c>
      <c r="F88" s="94">
        <f t="shared" si="6"/>
        <v>4.8746518105849512E-2</v>
      </c>
      <c r="G88" s="95">
        <f t="shared" si="7"/>
        <v>4.8746518105849512E-2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9</v>
      </c>
      <c r="W88" s="112">
        <v>10</v>
      </c>
      <c r="X88" s="112">
        <v>12</v>
      </c>
      <c r="Y88" s="112">
        <v>14</v>
      </c>
      <c r="Z88" s="112">
        <v>13</v>
      </c>
    </row>
    <row r="89" spans="1:30" ht="15" customHeight="1" x14ac:dyDescent="0.25">
      <c r="A89" s="49" t="s">
        <v>6</v>
      </c>
      <c r="B89" s="49"/>
      <c r="C89" s="97" t="str">
        <f t="shared" si="3"/>
        <v>1,007</v>
      </c>
      <c r="D89" s="94">
        <f t="shared" si="4"/>
        <v>-1.851851851851849E-2</v>
      </c>
      <c r="E89" s="95">
        <f t="shared" si="5"/>
        <v>-1.851851851851849E-2</v>
      </c>
      <c r="F89" s="94">
        <f t="shared" si="6"/>
        <v>6.7868504772004234E-2</v>
      </c>
      <c r="G89" s="95">
        <f t="shared" si="7"/>
        <v>6.7868504772004234E-2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32</v>
      </c>
      <c r="W89" s="112">
        <v>37</v>
      </c>
      <c r="X89" s="112">
        <v>38</v>
      </c>
      <c r="Y89" s="112">
        <v>43</v>
      </c>
      <c r="Z89" s="112">
        <v>35</v>
      </c>
    </row>
    <row r="90" spans="1:30" ht="15" customHeight="1" x14ac:dyDescent="0.25">
      <c r="A90" s="49" t="s">
        <v>98</v>
      </c>
      <c r="B90" s="49"/>
      <c r="C90" s="97" t="str">
        <f t="shared" si="3"/>
        <v>$40,279</v>
      </c>
      <c r="D90" s="94">
        <f t="shared" si="4"/>
        <v>-9.8221298448445404E-3</v>
      </c>
      <c r="E90" s="95">
        <f t="shared" si="5"/>
        <v>-9.8221298448445404E-3</v>
      </c>
      <c r="F90" s="94">
        <f t="shared" si="6"/>
        <v>0.22444835377829842</v>
      </c>
      <c r="G90" s="95">
        <f t="shared" si="7"/>
        <v>0.22444835377829842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128</v>
      </c>
      <c r="W90" s="112">
        <v>133</v>
      </c>
      <c r="X90" s="112">
        <v>131</v>
      </c>
      <c r="Y90" s="112">
        <v>137</v>
      </c>
      <c r="Z90" s="112">
        <v>130</v>
      </c>
    </row>
    <row r="91" spans="1:30" ht="15" customHeight="1" x14ac:dyDescent="0.25">
      <c r="A91" s="49" t="s">
        <v>7</v>
      </c>
      <c r="B91" s="49"/>
      <c r="C91" s="97" t="str">
        <f t="shared" si="3"/>
        <v>$57.0 mil</v>
      </c>
      <c r="D91" s="94">
        <f t="shared" si="4"/>
        <v>5.567092778841265E-2</v>
      </c>
      <c r="E91" s="95">
        <f t="shared" si="5"/>
        <v>5.567092778841265E-2</v>
      </c>
      <c r="F91" s="94">
        <f t="shared" si="6"/>
        <v>0.20791500972151966</v>
      </c>
      <c r="G91" s="95">
        <f t="shared" si="7"/>
        <v>0.20791500972151966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495</v>
      </c>
      <c r="W91" s="112">
        <v>538</v>
      </c>
      <c r="X91" s="112">
        <v>541</v>
      </c>
      <c r="Y91" s="112">
        <v>559</v>
      </c>
      <c r="Z91" s="112">
        <v>541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35</v>
      </c>
      <c r="W93" s="112">
        <v>48</v>
      </c>
      <c r="X93" s="112">
        <v>38</v>
      </c>
      <c r="Y93" s="112">
        <v>38</v>
      </c>
      <c r="Z93" s="112">
        <v>34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53</v>
      </c>
      <c r="W94" s="112">
        <v>56</v>
      </c>
      <c r="X94" s="112">
        <v>70</v>
      </c>
      <c r="Y94" s="112">
        <v>68</v>
      </c>
      <c r="Z94" s="112">
        <v>52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6</v>
      </c>
      <c r="W95" s="112">
        <v>10</v>
      </c>
      <c r="X95" s="112">
        <v>15</v>
      </c>
      <c r="Y95" s="112">
        <v>12</v>
      </c>
      <c r="Z95" s="112">
        <v>16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54</v>
      </c>
      <c r="W96" s="112">
        <v>55</v>
      </c>
      <c r="X96" s="112">
        <v>50</v>
      </c>
      <c r="Y96" s="112">
        <v>52</v>
      </c>
      <c r="Z96" s="112">
        <v>51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79</v>
      </c>
      <c r="W97" s="112">
        <v>68</v>
      </c>
      <c r="X97" s="112">
        <v>72</v>
      </c>
      <c r="Y97" s="112">
        <v>76</v>
      </c>
      <c r="Z97" s="112">
        <v>70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32</v>
      </c>
      <c r="W98" s="112">
        <v>36</v>
      </c>
      <c r="X98" s="112">
        <v>46</v>
      </c>
      <c r="Y98" s="112">
        <v>39</v>
      </c>
      <c r="Z98" s="112">
        <v>43</v>
      </c>
    </row>
    <row r="99" spans="1:32" ht="15" customHeight="1" x14ac:dyDescent="0.25">
      <c r="S99" s="115" t="s">
        <v>145</v>
      </c>
      <c r="T99" s="115"/>
      <c r="U99" s="112"/>
      <c r="V99" s="112">
        <v>0</v>
      </c>
      <c r="W99" s="112">
        <v>0</v>
      </c>
      <c r="X99" s="112">
        <v>0</v>
      </c>
      <c r="Y99" s="112">
        <v>0</v>
      </c>
      <c r="Z99" s="112">
        <v>3</v>
      </c>
    </row>
    <row r="100" spans="1:32" ht="15" customHeight="1" x14ac:dyDescent="0.25">
      <c r="S100" s="115" t="s">
        <v>58</v>
      </c>
      <c r="T100" s="115"/>
      <c r="U100" s="112"/>
      <c r="V100" s="112">
        <v>75</v>
      </c>
      <c r="W100" s="112">
        <v>81</v>
      </c>
      <c r="X100" s="112">
        <v>78</v>
      </c>
      <c r="Y100" s="112">
        <v>66</v>
      </c>
      <c r="Z100" s="112">
        <v>65</v>
      </c>
    </row>
    <row r="101" spans="1:32" x14ac:dyDescent="0.25">
      <c r="A101" s="18"/>
      <c r="S101" s="118" t="s">
        <v>53</v>
      </c>
      <c r="T101" s="118"/>
      <c r="U101" s="112"/>
      <c r="V101" s="112">
        <v>450</v>
      </c>
      <c r="W101" s="112">
        <v>459</v>
      </c>
      <c r="X101" s="112">
        <v>471</v>
      </c>
      <c r="Y101" s="112">
        <v>461</v>
      </c>
      <c r="Z101" s="112">
        <v>463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932</v>
      </c>
      <c r="W104" s="112">
        <v>940</v>
      </c>
      <c r="X104" s="112">
        <v>1032</v>
      </c>
      <c r="Y104" s="112">
        <v>1026</v>
      </c>
      <c r="Z104" s="112">
        <v>1026</v>
      </c>
      <c r="AB104" s="109" t="str">
        <f>TEXT(Z104,"###,###")</f>
        <v>1,026</v>
      </c>
      <c r="AD104" s="130">
        <f>Z104/($Z$4)*100</f>
        <v>66.927592954990217</v>
      </c>
      <c r="AF104" s="109"/>
    </row>
    <row r="105" spans="1:32" x14ac:dyDescent="0.25">
      <c r="S105" s="115" t="s">
        <v>17</v>
      </c>
      <c r="T105" s="115"/>
      <c r="U105" s="112"/>
      <c r="V105" s="112">
        <v>254</v>
      </c>
      <c r="W105" s="112">
        <v>253</v>
      </c>
      <c r="X105" s="112">
        <v>243</v>
      </c>
      <c r="Y105" s="112">
        <v>230</v>
      </c>
      <c r="Z105" s="112">
        <v>254</v>
      </c>
      <c r="AB105" s="109" t="str">
        <f>TEXT(Z105,"###,###")</f>
        <v>254</v>
      </c>
      <c r="AD105" s="130">
        <f>Z105/($Z$4)*100</f>
        <v>16.568819308545336</v>
      </c>
      <c r="AF105" s="109"/>
    </row>
    <row r="106" spans="1:32" x14ac:dyDescent="0.25">
      <c r="S106" s="118" t="s">
        <v>53</v>
      </c>
      <c r="T106" s="118"/>
      <c r="U106" s="120"/>
      <c r="V106" s="120">
        <v>1186</v>
      </c>
      <c r="W106" s="120">
        <v>1193</v>
      </c>
      <c r="X106" s="120">
        <v>1275</v>
      </c>
      <c r="Y106" s="120">
        <v>1256</v>
      </c>
      <c r="Z106" s="120">
        <v>1280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360</v>
      </c>
      <c r="W108" s="112">
        <v>448</v>
      </c>
      <c r="X108" s="112">
        <v>362</v>
      </c>
      <c r="Y108" s="112">
        <v>371</v>
      </c>
      <c r="Z108" s="112">
        <v>411</v>
      </c>
      <c r="AB108" s="109" t="str">
        <f>TEXT(Z108,"###,###")</f>
        <v>411</v>
      </c>
      <c r="AD108" s="130">
        <f>Z108/($Z$4)*100</f>
        <v>26.810176125244617</v>
      </c>
      <c r="AF108" s="109"/>
    </row>
    <row r="109" spans="1:32" x14ac:dyDescent="0.25">
      <c r="S109" s="115" t="s">
        <v>20</v>
      </c>
      <c r="T109" s="115"/>
      <c r="U109" s="112"/>
      <c r="V109" s="112">
        <v>209</v>
      </c>
      <c r="W109" s="112">
        <v>180</v>
      </c>
      <c r="X109" s="112">
        <v>225</v>
      </c>
      <c r="Y109" s="112">
        <v>250</v>
      </c>
      <c r="Z109" s="112">
        <v>236</v>
      </c>
      <c r="AB109" s="109" t="str">
        <f>TEXT(Z109,"###,###")</f>
        <v>236</v>
      </c>
      <c r="AD109" s="130">
        <f>Z109/($Z$4)*100</f>
        <v>15.394651011089366</v>
      </c>
      <c r="AF109" s="109"/>
    </row>
    <row r="110" spans="1:32" x14ac:dyDescent="0.25">
      <c r="S110" s="115" t="s">
        <v>21</v>
      </c>
      <c r="T110" s="115"/>
      <c r="U110" s="112"/>
      <c r="V110" s="112">
        <v>228</v>
      </c>
      <c r="W110" s="112">
        <v>235</v>
      </c>
      <c r="X110" s="112">
        <v>269</v>
      </c>
      <c r="Y110" s="112">
        <v>233</v>
      </c>
      <c r="Z110" s="112">
        <v>211</v>
      </c>
      <c r="AB110" s="109" t="str">
        <f>TEXT(Z110,"###,###")</f>
        <v>211</v>
      </c>
      <c r="AD110" s="130">
        <f>Z110/($Z$4)*100</f>
        <v>13.763861709067188</v>
      </c>
      <c r="AF110" s="109"/>
    </row>
    <row r="111" spans="1:32" x14ac:dyDescent="0.25">
      <c r="S111" s="115" t="s">
        <v>22</v>
      </c>
      <c r="T111" s="115"/>
      <c r="U111" s="112"/>
      <c r="V111" s="112">
        <v>373</v>
      </c>
      <c r="W111" s="112">
        <v>315</v>
      </c>
      <c r="X111" s="112">
        <v>418</v>
      </c>
      <c r="Y111" s="112">
        <v>434</v>
      </c>
      <c r="Z111" s="112">
        <v>400</v>
      </c>
      <c r="AB111" s="109" t="str">
        <f>TEXT(Z111,"###,###")</f>
        <v>400</v>
      </c>
      <c r="AD111" s="130">
        <f>Z111/($Z$4)*100</f>
        <v>26.092628832354858</v>
      </c>
      <c r="AF111" s="109"/>
    </row>
    <row r="112" spans="1:32" x14ac:dyDescent="0.25">
      <c r="S112" s="118" t="s">
        <v>53</v>
      </c>
      <c r="T112" s="118"/>
      <c r="U112" s="112"/>
      <c r="V112" s="112">
        <v>1447</v>
      </c>
      <c r="W112" s="112">
        <v>1524</v>
      </c>
      <c r="X112" s="112">
        <v>1557</v>
      </c>
      <c r="Y112" s="112">
        <v>1578</v>
      </c>
      <c r="Z112" s="112">
        <v>1533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45.16</v>
      </c>
      <c r="W118" s="131">
        <v>45.74</v>
      </c>
      <c r="X118" s="131">
        <v>45.3</v>
      </c>
      <c r="Y118" s="131">
        <v>45.81</v>
      </c>
      <c r="Z118" s="131">
        <v>45.98</v>
      </c>
      <c r="AB118" s="109" t="str">
        <f>TEXT(Z118,"##.0")</f>
        <v>46.0</v>
      </c>
    </row>
    <row r="120" spans="19:32" x14ac:dyDescent="0.25">
      <c r="S120" s="101" t="s">
        <v>100</v>
      </c>
      <c r="T120" s="112"/>
      <c r="U120" s="112"/>
      <c r="V120" s="112">
        <v>579</v>
      </c>
      <c r="W120" s="112">
        <v>609</v>
      </c>
      <c r="X120" s="112">
        <v>639</v>
      </c>
      <c r="Y120" s="112">
        <v>649</v>
      </c>
      <c r="Z120" s="112">
        <v>620</v>
      </c>
      <c r="AB120" s="109" t="str">
        <f>TEXT(Z120,"###,###")</f>
        <v>620</v>
      </c>
    </row>
    <row r="121" spans="19:32" x14ac:dyDescent="0.25">
      <c r="S121" s="101" t="s">
        <v>101</v>
      </c>
      <c r="T121" s="112"/>
      <c r="U121" s="112"/>
      <c r="V121" s="112">
        <v>188</v>
      </c>
      <c r="W121" s="112">
        <v>190</v>
      </c>
      <c r="X121" s="112">
        <v>183</v>
      </c>
      <c r="Y121" s="112">
        <v>185</v>
      </c>
      <c r="Z121" s="112">
        <v>199</v>
      </c>
      <c r="AB121" s="109" t="str">
        <f>TEXT(Z121,"###,###")</f>
        <v>199</v>
      </c>
    </row>
    <row r="122" spans="19:32" x14ac:dyDescent="0.25">
      <c r="S122" s="101" t="s">
        <v>102</v>
      </c>
      <c r="T122" s="112"/>
      <c r="U122" s="112"/>
      <c r="V122" s="112">
        <v>177</v>
      </c>
      <c r="W122" s="112">
        <v>200</v>
      </c>
      <c r="X122" s="112">
        <v>191</v>
      </c>
      <c r="Y122" s="112">
        <v>190</v>
      </c>
      <c r="Z122" s="112">
        <v>197</v>
      </c>
      <c r="AB122" s="109" t="str">
        <f>TEXT(Z122,"###,###")</f>
        <v>197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756</v>
      </c>
      <c r="W124" s="112">
        <v>809</v>
      </c>
      <c r="X124" s="112">
        <v>830</v>
      </c>
      <c r="Y124" s="112">
        <v>839</v>
      </c>
      <c r="Z124" s="112">
        <v>817</v>
      </c>
      <c r="AB124" s="109" t="str">
        <f>TEXT(Z124,"###,###")</f>
        <v>817</v>
      </c>
      <c r="AD124" s="127">
        <f>Z124/$Z$7*100</f>
        <v>81.132075471698116</v>
      </c>
    </row>
    <row r="125" spans="19:32" x14ac:dyDescent="0.25">
      <c r="S125" s="101" t="s">
        <v>104</v>
      </c>
      <c r="T125" s="112"/>
      <c r="U125" s="112"/>
      <c r="V125" s="112">
        <v>365</v>
      </c>
      <c r="W125" s="112">
        <v>390</v>
      </c>
      <c r="X125" s="112">
        <v>374</v>
      </c>
      <c r="Y125" s="112">
        <v>375</v>
      </c>
      <c r="Z125" s="112">
        <v>396</v>
      </c>
      <c r="AB125" s="109" t="str">
        <f>TEXT(Z125,"###,###")</f>
        <v>396</v>
      </c>
      <c r="AD125" s="127">
        <f>Z125/$Z$7*100</f>
        <v>39.324726911618669</v>
      </c>
    </row>
    <row r="127" spans="19:32" x14ac:dyDescent="0.25">
      <c r="S127" s="101" t="s">
        <v>105</v>
      </c>
      <c r="T127" s="112"/>
      <c r="U127" s="112"/>
      <c r="V127" s="112">
        <v>496</v>
      </c>
      <c r="W127" s="112">
        <v>536</v>
      </c>
      <c r="X127" s="112">
        <v>540</v>
      </c>
      <c r="Y127" s="112">
        <v>562</v>
      </c>
      <c r="Z127" s="112">
        <v>546</v>
      </c>
      <c r="AB127" s="109" t="str">
        <f>TEXT(Z127,"###,###")</f>
        <v>546</v>
      </c>
      <c r="AD127" s="127">
        <f>Z127/$Z$7*100</f>
        <v>54.220456802383325</v>
      </c>
    </row>
    <row r="128" spans="19:32" x14ac:dyDescent="0.25">
      <c r="S128" s="101" t="s">
        <v>106</v>
      </c>
      <c r="T128" s="112"/>
      <c r="U128" s="112"/>
      <c r="V128" s="112">
        <v>452</v>
      </c>
      <c r="W128" s="112">
        <v>460</v>
      </c>
      <c r="X128" s="112">
        <v>472</v>
      </c>
      <c r="Y128" s="112">
        <v>462</v>
      </c>
      <c r="Z128" s="112">
        <v>463</v>
      </c>
      <c r="AB128" s="109" t="str">
        <f>TEXT(Z128,"###,###")</f>
        <v>463</v>
      </c>
      <c r="AD128" s="127">
        <f>Z128/$Z$7*100</f>
        <v>45.978152929493547</v>
      </c>
    </row>
    <row r="130" spans="19:20" x14ac:dyDescent="0.25">
      <c r="S130" s="101" t="s">
        <v>182</v>
      </c>
      <c r="T130" s="127">
        <v>61.56901688182721</v>
      </c>
    </row>
    <row r="131" spans="19:20" x14ac:dyDescent="0.25">
      <c r="S131" s="101" t="s">
        <v>183</v>
      </c>
      <c r="T131" s="127">
        <v>19.761668321747766</v>
      </c>
    </row>
    <row r="132" spans="19:20" x14ac:dyDescent="0.25">
      <c r="S132" s="101" t="s">
        <v>184</v>
      </c>
      <c r="T132" s="127">
        <v>19.563058589870906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F82415-A65F-4634-B8EA-B424008872F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BE23686-EDA9-4881-97EF-FD84BF2D4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F71ACDF-81BC-4E29-9DB6-F7C7BF1E09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16619C0-6297-4385-A004-3D89B79DC8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36F9-ECC5-402F-8E71-5409DF6C857F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111</v>
      </c>
      <c r="T1" s="99"/>
      <c r="U1" s="99"/>
      <c r="V1" s="99"/>
      <c r="W1" s="99"/>
      <c r="X1" s="99"/>
      <c r="Y1" s="100" t="s">
        <v>150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111</v>
      </c>
      <c r="Y3" s="105" t="s">
        <v>150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 Break O'Day,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3449</v>
      </c>
      <c r="W4" s="108">
        <v>3621</v>
      </c>
      <c r="X4" s="108">
        <v>3664</v>
      </c>
      <c r="Y4" s="108">
        <v>3898</v>
      </c>
      <c r="Z4" s="108">
        <v>4349</v>
      </c>
      <c r="AB4" s="109" t="str">
        <f>TEXT(Z4,"###,###")</f>
        <v>4,349</v>
      </c>
      <c r="AD4" s="110">
        <f>Z4/Y4-1</f>
        <v>0.11570035915854282</v>
      </c>
      <c r="AF4" s="110">
        <f>Z4/V4-1</f>
        <v>0.26094520150768341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1723</v>
      </c>
      <c r="W5" s="108">
        <v>1799</v>
      </c>
      <c r="X5" s="108">
        <v>1800</v>
      </c>
      <c r="Y5" s="108">
        <v>1879</v>
      </c>
      <c r="Z5" s="108">
        <v>2074</v>
      </c>
      <c r="AB5" s="109" t="str">
        <f>TEXT(Z5,"###,###")</f>
        <v>2,074</v>
      </c>
      <c r="AD5" s="110">
        <f t="shared" ref="AD5:AD9" si="0">Z5/Y5-1</f>
        <v>0.10377860564129859</v>
      </c>
      <c r="AF5" s="110">
        <f t="shared" ref="AF5:AF9" si="1">Z5/V5-1</f>
        <v>0.20371445153801515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1728</v>
      </c>
      <c r="W6" s="108">
        <v>1819</v>
      </c>
      <c r="X6" s="108">
        <v>1863</v>
      </c>
      <c r="Y6" s="108">
        <v>2019</v>
      </c>
      <c r="Z6" s="108">
        <v>2265</v>
      </c>
      <c r="AB6" s="109" t="str">
        <f>TEXT(Z6,"###,###")</f>
        <v>2,265</v>
      </c>
      <c r="AD6" s="110">
        <f t="shared" si="0"/>
        <v>0.12184249628528976</v>
      </c>
      <c r="AF6" s="110">
        <f t="shared" si="1"/>
        <v>0.31076388888888884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2517</v>
      </c>
      <c r="W7" s="108">
        <v>2677</v>
      </c>
      <c r="X7" s="108">
        <v>2683</v>
      </c>
      <c r="Y7" s="108">
        <v>2836</v>
      </c>
      <c r="Z7" s="108">
        <v>3008</v>
      </c>
      <c r="AB7" s="109" t="str">
        <f>TEXT(Z7,"###,###")</f>
        <v>3,008</v>
      </c>
      <c r="AD7" s="110">
        <f t="shared" si="0"/>
        <v>6.0648801128349694E-2</v>
      </c>
      <c r="AF7" s="110">
        <f t="shared" si="1"/>
        <v>0.19507350019864922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4,349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3,008</v>
      </c>
      <c r="P8" s="65"/>
      <c r="S8" s="107" t="s">
        <v>84</v>
      </c>
      <c r="T8" s="108"/>
      <c r="U8" s="108"/>
      <c r="V8" s="108">
        <v>28122.53</v>
      </c>
      <c r="W8" s="108">
        <v>29820.21</v>
      </c>
      <c r="X8" s="108">
        <v>30845.65</v>
      </c>
      <c r="Y8" s="108">
        <v>29489.21</v>
      </c>
      <c r="Z8" s="108">
        <v>29523</v>
      </c>
      <c r="AB8" s="109" t="str">
        <f>TEXT(Z8,"$###,###")</f>
        <v>$29,523</v>
      </c>
      <c r="AD8" s="110">
        <f t="shared" si="0"/>
        <v>1.1458428353965378E-3</v>
      </c>
      <c r="AF8" s="110">
        <f t="shared" si="1"/>
        <v>4.9798862335643346E-2</v>
      </c>
    </row>
    <row r="9" spans="1:32" x14ac:dyDescent="0.25">
      <c r="A9" s="30" t="s">
        <v>14</v>
      </c>
      <c r="B9" s="69"/>
      <c r="C9" s="70"/>
      <c r="D9" s="71">
        <f>AD104</f>
        <v>66.980915152908722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50.199468085106382</v>
      </c>
      <c r="P9" s="72" t="s">
        <v>85</v>
      </c>
      <c r="S9" s="107" t="s">
        <v>7</v>
      </c>
      <c r="T9" s="108"/>
      <c r="U9" s="108"/>
      <c r="V9" s="108">
        <v>96012868</v>
      </c>
      <c r="W9" s="108">
        <v>103974982</v>
      </c>
      <c r="X9" s="108">
        <v>106939707</v>
      </c>
      <c r="Y9" s="108">
        <v>114237481</v>
      </c>
      <c r="Z9" s="108">
        <v>124849295</v>
      </c>
      <c r="AB9" s="109" t="str">
        <f>TEXT(Z9/1000000,"$#,###.0")&amp;" mil"</f>
        <v>$124.8 mil</v>
      </c>
      <c r="AD9" s="110">
        <f t="shared" si="0"/>
        <v>9.2892576999312526E-2</v>
      </c>
      <c r="AF9" s="110">
        <f t="shared" si="1"/>
        <v>0.30033918995108033</v>
      </c>
    </row>
    <row r="10" spans="1:32" x14ac:dyDescent="0.25">
      <c r="A10" s="30" t="s">
        <v>17</v>
      </c>
      <c r="B10" s="69"/>
      <c r="C10" s="70"/>
      <c r="D10" s="71">
        <f>AD105</f>
        <v>15.451828006438262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49.534574468085104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72.00797872340425</v>
      </c>
      <c r="P11" s="72" t="s">
        <v>85</v>
      </c>
      <c r="S11" s="107" t="s">
        <v>29</v>
      </c>
      <c r="T11" s="112"/>
      <c r="U11" s="112"/>
      <c r="V11" s="112">
        <v>2789</v>
      </c>
      <c r="W11" s="112">
        <v>2888</v>
      </c>
      <c r="X11" s="112">
        <v>2947</v>
      </c>
      <c r="Y11" s="112">
        <v>3119</v>
      </c>
      <c r="Z11" s="112">
        <v>3505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16.821808510638299</v>
      </c>
      <c r="P12" s="72" t="s">
        <v>85</v>
      </c>
      <c r="S12" s="107" t="s">
        <v>30</v>
      </c>
      <c r="T12" s="112"/>
      <c r="U12" s="112"/>
      <c r="V12" s="112">
        <v>662</v>
      </c>
      <c r="W12" s="112">
        <v>727</v>
      </c>
      <c r="X12" s="112">
        <v>716</v>
      </c>
      <c r="Y12" s="112">
        <v>782</v>
      </c>
      <c r="Z12" s="112">
        <v>844</v>
      </c>
    </row>
    <row r="13" spans="1:32" ht="15" customHeight="1" x14ac:dyDescent="0.25">
      <c r="A13" s="30" t="s">
        <v>19</v>
      </c>
      <c r="B13" s="70"/>
      <c r="C13" s="70"/>
      <c r="D13" s="71">
        <f>AD108</f>
        <v>21.15428834214762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11.136968085106384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19.406760174752815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45.9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23.591630259829845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17.226471566345193</v>
      </c>
      <c r="P15" s="72" t="s">
        <v>85</v>
      </c>
      <c r="S15" s="115" t="s">
        <v>61</v>
      </c>
      <c r="T15" s="115"/>
      <c r="U15" s="116"/>
      <c r="V15" s="116">
        <v>290</v>
      </c>
      <c r="W15" s="116">
        <v>327</v>
      </c>
      <c r="X15" s="116">
        <v>314</v>
      </c>
      <c r="Y15" s="112">
        <v>357</v>
      </c>
      <c r="Z15" s="112">
        <v>364</v>
      </c>
      <c r="AB15" s="117">
        <f t="shared" ref="AB15:AB34" si="2">IF(Z15="np",0,Z15/$Z$34)</f>
        <v>8.369740170154058E-2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22.94780409289492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82.773528433654803</v>
      </c>
      <c r="P16" s="37" t="s">
        <v>85</v>
      </c>
      <c r="S16" s="115" t="s">
        <v>62</v>
      </c>
      <c r="T16" s="115"/>
      <c r="U16" s="116"/>
      <c r="V16" s="116">
        <v>34</v>
      </c>
      <c r="W16" s="116">
        <v>39</v>
      </c>
      <c r="X16" s="116">
        <v>41</v>
      </c>
      <c r="Y16" s="112">
        <v>43</v>
      </c>
      <c r="Z16" s="112">
        <v>43</v>
      </c>
      <c r="AB16" s="117">
        <f t="shared" si="2"/>
        <v>9.8873304207863881E-3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174</v>
      </c>
      <c r="W17" s="116">
        <v>223</v>
      </c>
      <c r="X17" s="116">
        <v>164</v>
      </c>
      <c r="Y17" s="112">
        <v>185</v>
      </c>
      <c r="Z17" s="112">
        <v>197</v>
      </c>
      <c r="AB17" s="117">
        <f t="shared" si="2"/>
        <v>4.5297769602207404E-2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32</v>
      </c>
      <c r="W18" s="116">
        <v>30</v>
      </c>
      <c r="X18" s="116">
        <v>30</v>
      </c>
      <c r="Y18" s="112">
        <v>24</v>
      </c>
      <c r="Z18" s="112">
        <v>28</v>
      </c>
      <c r="AB18" s="117">
        <f t="shared" si="2"/>
        <v>6.4382616693492755E-3</v>
      </c>
    </row>
    <row r="19" spans="1:28" x14ac:dyDescent="0.25">
      <c r="A19" s="61" t="str">
        <f>$S$1&amp;" ("&amp;$V$2&amp;" to "&amp;$Z$2&amp;")"</f>
        <v>Break O'Day (2016-17 to 2020-21)</v>
      </c>
      <c r="B19" s="61"/>
      <c r="C19" s="61"/>
      <c r="D19" s="61"/>
      <c r="E19" s="61"/>
      <c r="F19" s="61"/>
      <c r="G19" s="61" t="str">
        <f>$S$1&amp;" ("&amp;$V$2&amp;" to "&amp;$Z$2&amp;")"</f>
        <v>Break O'Day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202</v>
      </c>
      <c r="W19" s="116">
        <v>253</v>
      </c>
      <c r="X19" s="116">
        <v>268</v>
      </c>
      <c r="Y19" s="112">
        <v>265</v>
      </c>
      <c r="Z19" s="112">
        <v>301</v>
      </c>
      <c r="AB19" s="117">
        <f t="shared" si="2"/>
        <v>6.9211312945504713E-2</v>
      </c>
    </row>
    <row r="20" spans="1:28" x14ac:dyDescent="0.25">
      <c r="S20" s="115" t="s">
        <v>66</v>
      </c>
      <c r="T20" s="115"/>
      <c r="U20" s="116"/>
      <c r="V20" s="116">
        <v>28</v>
      </c>
      <c r="W20" s="116">
        <v>51</v>
      </c>
      <c r="X20" s="116">
        <v>38</v>
      </c>
      <c r="Y20" s="112">
        <v>58</v>
      </c>
      <c r="Z20" s="112">
        <v>58</v>
      </c>
      <c r="AB20" s="117">
        <f t="shared" si="2"/>
        <v>1.33363991722235E-2</v>
      </c>
    </row>
    <row r="21" spans="1:28" x14ac:dyDescent="0.25">
      <c r="S21" s="115" t="s">
        <v>67</v>
      </c>
      <c r="T21" s="115"/>
      <c r="U21" s="116"/>
      <c r="V21" s="116">
        <v>330</v>
      </c>
      <c r="W21" s="116">
        <v>395</v>
      </c>
      <c r="X21" s="116">
        <v>396</v>
      </c>
      <c r="Y21" s="112">
        <v>418</v>
      </c>
      <c r="Z21" s="112">
        <v>522</v>
      </c>
      <c r="AB21" s="117">
        <f t="shared" si="2"/>
        <v>0.1200275925500115</v>
      </c>
    </row>
    <row r="22" spans="1:28" x14ac:dyDescent="0.25">
      <c r="S22" s="115" t="s">
        <v>68</v>
      </c>
      <c r="T22" s="115"/>
      <c r="U22" s="116"/>
      <c r="V22" s="116">
        <v>337</v>
      </c>
      <c r="W22" s="116">
        <v>352</v>
      </c>
      <c r="X22" s="116">
        <v>466</v>
      </c>
      <c r="Y22" s="112">
        <v>508</v>
      </c>
      <c r="Z22" s="112">
        <v>625</v>
      </c>
      <c r="AB22" s="117">
        <f t="shared" si="2"/>
        <v>0.14371119797654633</v>
      </c>
    </row>
    <row r="23" spans="1:28" x14ac:dyDescent="0.25">
      <c r="S23" s="115" t="s">
        <v>69</v>
      </c>
      <c r="T23" s="115"/>
      <c r="U23" s="116"/>
      <c r="V23" s="116">
        <v>122</v>
      </c>
      <c r="W23" s="116">
        <v>141</v>
      </c>
      <c r="X23" s="116">
        <v>126</v>
      </c>
      <c r="Y23" s="112">
        <v>132</v>
      </c>
      <c r="Z23" s="112">
        <v>137</v>
      </c>
      <c r="AB23" s="117">
        <f t="shared" si="2"/>
        <v>3.1501494596458957E-2</v>
      </c>
    </row>
    <row r="24" spans="1:28" x14ac:dyDescent="0.25">
      <c r="S24" s="115" t="s">
        <v>70</v>
      </c>
      <c r="T24" s="115"/>
      <c r="U24" s="116"/>
      <c r="V24" s="116">
        <v>13</v>
      </c>
      <c r="W24" s="116">
        <v>23</v>
      </c>
      <c r="X24" s="116">
        <v>18</v>
      </c>
      <c r="Y24" s="112">
        <v>22</v>
      </c>
      <c r="Z24" s="112">
        <v>19</v>
      </c>
      <c r="AB24" s="117">
        <f t="shared" si="2"/>
        <v>4.3688204184870088E-3</v>
      </c>
    </row>
    <row r="25" spans="1:28" x14ac:dyDescent="0.25">
      <c r="S25" s="115" t="s">
        <v>71</v>
      </c>
      <c r="T25" s="115"/>
      <c r="U25" s="116"/>
      <c r="V25" s="116">
        <v>69</v>
      </c>
      <c r="W25" s="116">
        <v>74</v>
      </c>
      <c r="X25" s="116">
        <v>76</v>
      </c>
      <c r="Y25" s="112">
        <v>89</v>
      </c>
      <c r="Z25" s="112">
        <v>92</v>
      </c>
      <c r="AB25" s="117">
        <f t="shared" si="2"/>
        <v>2.115428834214762E-2</v>
      </c>
    </row>
    <row r="26" spans="1:28" x14ac:dyDescent="0.25">
      <c r="S26" s="115" t="s">
        <v>72</v>
      </c>
      <c r="T26" s="115"/>
      <c r="U26" s="116"/>
      <c r="V26" s="116">
        <v>105</v>
      </c>
      <c r="W26" s="116">
        <v>133</v>
      </c>
      <c r="X26" s="116">
        <v>124</v>
      </c>
      <c r="Y26" s="112">
        <v>47</v>
      </c>
      <c r="Z26" s="112">
        <v>90</v>
      </c>
      <c r="AB26" s="117">
        <f t="shared" si="2"/>
        <v>2.0694412508622671E-2</v>
      </c>
    </row>
    <row r="27" spans="1:28" x14ac:dyDescent="0.25">
      <c r="S27" s="115" t="s">
        <v>73</v>
      </c>
      <c r="T27" s="115"/>
      <c r="U27" s="116"/>
      <c r="V27" s="116">
        <v>108</v>
      </c>
      <c r="W27" s="116">
        <v>118</v>
      </c>
      <c r="X27" s="116">
        <v>122</v>
      </c>
      <c r="Y27" s="112">
        <v>177</v>
      </c>
      <c r="Z27" s="112">
        <v>197</v>
      </c>
      <c r="AB27" s="117">
        <f t="shared" si="2"/>
        <v>4.5297769602207404E-2</v>
      </c>
    </row>
    <row r="28" spans="1:28" x14ac:dyDescent="0.25">
      <c r="S28" s="115" t="s">
        <v>74</v>
      </c>
      <c r="T28" s="115"/>
      <c r="U28" s="116"/>
      <c r="V28" s="116">
        <v>128</v>
      </c>
      <c r="W28" s="116">
        <v>151</v>
      </c>
      <c r="X28" s="116">
        <v>159</v>
      </c>
      <c r="Y28" s="112">
        <v>184</v>
      </c>
      <c r="Z28" s="112">
        <v>217</v>
      </c>
      <c r="AB28" s="117">
        <f t="shared" si="2"/>
        <v>4.9896527937456886E-2</v>
      </c>
    </row>
    <row r="29" spans="1:28" x14ac:dyDescent="0.25">
      <c r="S29" s="115" t="s">
        <v>75</v>
      </c>
      <c r="T29" s="115"/>
      <c r="U29" s="116"/>
      <c r="V29" s="116">
        <v>174</v>
      </c>
      <c r="W29" s="116">
        <v>159</v>
      </c>
      <c r="X29" s="116">
        <v>202</v>
      </c>
      <c r="Y29" s="112">
        <v>170</v>
      </c>
      <c r="Z29" s="112">
        <v>200</v>
      </c>
      <c r="AB29" s="117">
        <f t="shared" si="2"/>
        <v>4.5987583352494824E-2</v>
      </c>
    </row>
    <row r="30" spans="1:28" x14ac:dyDescent="0.25">
      <c r="S30" s="115" t="s">
        <v>76</v>
      </c>
      <c r="T30" s="115"/>
      <c r="U30" s="116"/>
      <c r="V30" s="116">
        <v>231</v>
      </c>
      <c r="W30" s="116">
        <v>245</v>
      </c>
      <c r="X30" s="116">
        <v>262</v>
      </c>
      <c r="Y30" s="112">
        <v>273</v>
      </c>
      <c r="Z30" s="112">
        <v>282</v>
      </c>
      <c r="AB30" s="117">
        <f t="shared" si="2"/>
        <v>6.4842492527017709E-2</v>
      </c>
    </row>
    <row r="31" spans="1:28" x14ac:dyDescent="0.25">
      <c r="S31" s="115" t="s">
        <v>77</v>
      </c>
      <c r="T31" s="115"/>
      <c r="U31" s="116"/>
      <c r="V31" s="116">
        <v>413</v>
      </c>
      <c r="W31" s="116">
        <v>412</v>
      </c>
      <c r="X31" s="116">
        <v>421</v>
      </c>
      <c r="Y31" s="112">
        <v>463</v>
      </c>
      <c r="Z31" s="112">
        <v>484</v>
      </c>
      <c r="AB31" s="117">
        <f t="shared" si="2"/>
        <v>0.11128995171303747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30</v>
      </c>
      <c r="W32" s="116">
        <v>35</v>
      </c>
      <c r="X32" s="116">
        <v>31</v>
      </c>
      <c r="Y32" s="112">
        <v>57</v>
      </c>
      <c r="Z32" s="112">
        <v>73</v>
      </c>
      <c r="AB32" s="117">
        <f t="shared" si="2"/>
        <v>1.6785467923660612E-2</v>
      </c>
    </row>
    <row r="33" spans="19:32" x14ac:dyDescent="0.25">
      <c r="S33" s="115" t="s">
        <v>79</v>
      </c>
      <c r="T33" s="115"/>
      <c r="U33" s="116"/>
      <c r="V33" s="116">
        <v>128</v>
      </c>
      <c r="W33" s="116">
        <v>123</v>
      </c>
      <c r="X33" s="116">
        <v>121</v>
      </c>
      <c r="Y33" s="112">
        <v>119</v>
      </c>
      <c r="Z33" s="112">
        <v>137</v>
      </c>
      <c r="AB33" s="117">
        <f t="shared" si="2"/>
        <v>3.1501494596458957E-2</v>
      </c>
    </row>
    <row r="34" spans="19:32" x14ac:dyDescent="0.25">
      <c r="S34" s="118" t="s">
        <v>53</v>
      </c>
      <c r="T34" s="118"/>
      <c r="U34" s="119"/>
      <c r="V34" s="119">
        <v>3451</v>
      </c>
      <c r="W34" s="119">
        <v>3621</v>
      </c>
      <c r="X34" s="119">
        <v>3668</v>
      </c>
      <c r="Y34" s="120">
        <v>3900</v>
      </c>
      <c r="Z34" s="120">
        <v>4349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2165</v>
      </c>
      <c r="W37" s="112">
        <v>2335</v>
      </c>
      <c r="X37" s="112">
        <v>2301</v>
      </c>
      <c r="Y37" s="112">
        <v>2411</v>
      </c>
      <c r="Z37" s="112">
        <v>2489</v>
      </c>
      <c r="AB37" s="132">
        <f>Z37/Z40*100</f>
        <v>82.773528433654803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353</v>
      </c>
      <c r="W38" s="112">
        <v>346</v>
      </c>
      <c r="X38" s="112">
        <v>383</v>
      </c>
      <c r="Y38" s="112">
        <v>423</v>
      </c>
      <c r="Z38" s="112">
        <v>518</v>
      </c>
      <c r="AB38" s="132">
        <f>Z38/Z40*100</f>
        <v>17.226471566345193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2518</v>
      </c>
      <c r="W40" s="112">
        <v>2681</v>
      </c>
      <c r="X40" s="112">
        <v>2684</v>
      </c>
      <c r="Y40" s="112">
        <v>2834</v>
      </c>
      <c r="Z40" s="112">
        <v>3007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0</v>
      </c>
      <c r="X44" s="112">
        <v>3</v>
      </c>
      <c r="Y44" s="112">
        <v>8</v>
      </c>
      <c r="Z44" s="112">
        <v>11</v>
      </c>
    </row>
    <row r="45" spans="19:32" x14ac:dyDescent="0.25">
      <c r="S45" s="115" t="s">
        <v>37</v>
      </c>
      <c r="T45" s="115"/>
      <c r="U45" s="112"/>
      <c r="V45" s="112">
        <v>43</v>
      </c>
      <c r="W45" s="112">
        <v>37</v>
      </c>
      <c r="X45" s="112">
        <v>36</v>
      </c>
      <c r="Y45" s="112">
        <v>44</v>
      </c>
      <c r="Z45" s="112">
        <v>49</v>
      </c>
    </row>
    <row r="46" spans="19:32" x14ac:dyDescent="0.25">
      <c r="S46" s="115" t="s">
        <v>38</v>
      </c>
      <c r="T46" s="115"/>
      <c r="U46" s="112"/>
      <c r="V46" s="112">
        <v>116</v>
      </c>
      <c r="W46" s="112">
        <v>111</v>
      </c>
      <c r="X46" s="112">
        <v>92</v>
      </c>
      <c r="Y46" s="112">
        <v>65</v>
      </c>
      <c r="Z46" s="112">
        <v>94</v>
      </c>
    </row>
    <row r="47" spans="19:32" x14ac:dyDescent="0.25">
      <c r="S47" s="115" t="s">
        <v>39</v>
      </c>
      <c r="T47" s="115"/>
      <c r="U47" s="112"/>
      <c r="V47" s="112">
        <v>91</v>
      </c>
      <c r="W47" s="112">
        <v>110</v>
      </c>
      <c r="X47" s="112">
        <v>133</v>
      </c>
      <c r="Y47" s="112">
        <v>115</v>
      </c>
      <c r="Z47" s="112">
        <v>131</v>
      </c>
    </row>
    <row r="48" spans="19:32" x14ac:dyDescent="0.25">
      <c r="S48" s="115" t="s">
        <v>40</v>
      </c>
      <c r="T48" s="115"/>
      <c r="U48" s="112"/>
      <c r="V48" s="112">
        <v>140</v>
      </c>
      <c r="W48" s="112">
        <v>118</v>
      </c>
      <c r="X48" s="112">
        <v>130</v>
      </c>
      <c r="Y48" s="112">
        <v>175</v>
      </c>
      <c r="Z48" s="112">
        <v>201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122</v>
      </c>
      <c r="W49" s="112">
        <v>138</v>
      </c>
      <c r="X49" s="112">
        <v>133</v>
      </c>
      <c r="Y49" s="112">
        <v>149</v>
      </c>
      <c r="Z49" s="112">
        <v>163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Break O'Day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156</v>
      </c>
      <c r="W50" s="112">
        <v>157</v>
      </c>
      <c r="X50" s="112">
        <v>151</v>
      </c>
      <c r="Y50" s="112">
        <v>150</v>
      </c>
      <c r="Z50" s="112">
        <v>178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140</v>
      </c>
      <c r="W51" s="112">
        <v>150</v>
      </c>
      <c r="X51" s="112">
        <v>147</v>
      </c>
      <c r="Y51" s="112">
        <v>169</v>
      </c>
      <c r="Z51" s="112">
        <v>169</v>
      </c>
    </row>
    <row r="52" spans="1:26" ht="15" customHeight="1" x14ac:dyDescent="0.25">
      <c r="S52" s="115" t="s">
        <v>44</v>
      </c>
      <c r="T52" s="115"/>
      <c r="U52" s="112"/>
      <c r="V52" s="112">
        <v>163</v>
      </c>
      <c r="W52" s="112">
        <v>178</v>
      </c>
      <c r="X52" s="112">
        <v>178</v>
      </c>
      <c r="Y52" s="112">
        <v>174</v>
      </c>
      <c r="Z52" s="112">
        <v>186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193</v>
      </c>
      <c r="W53" s="112">
        <v>169</v>
      </c>
      <c r="X53" s="112">
        <v>173</v>
      </c>
      <c r="Y53" s="112">
        <v>178</v>
      </c>
      <c r="Z53" s="112">
        <v>206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211</v>
      </c>
      <c r="W54" s="112">
        <v>251</v>
      </c>
      <c r="X54" s="112">
        <v>239</v>
      </c>
      <c r="Y54" s="112">
        <v>236</v>
      </c>
      <c r="Z54" s="112">
        <v>234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196</v>
      </c>
      <c r="W55" s="112">
        <v>217</v>
      </c>
      <c r="X55" s="112">
        <v>203</v>
      </c>
      <c r="Y55" s="112">
        <v>216</v>
      </c>
      <c r="Z55" s="112">
        <v>225</v>
      </c>
    </row>
    <row r="56" spans="1:26" ht="15" customHeight="1" x14ac:dyDescent="0.25">
      <c r="S56" s="115" t="s">
        <v>48</v>
      </c>
      <c r="T56" s="115"/>
      <c r="U56" s="112"/>
      <c r="V56" s="112">
        <v>81</v>
      </c>
      <c r="W56" s="112">
        <v>87</v>
      </c>
      <c r="X56" s="112">
        <v>109</v>
      </c>
      <c r="Y56" s="112">
        <v>128</v>
      </c>
      <c r="Z56" s="112">
        <v>140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34</v>
      </c>
      <c r="W57" s="112">
        <v>47</v>
      </c>
      <c r="X57" s="112">
        <v>40</v>
      </c>
      <c r="Y57" s="112">
        <v>43</v>
      </c>
      <c r="Z57" s="112">
        <v>56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18</v>
      </c>
      <c r="W58" s="112">
        <v>16</v>
      </c>
      <c r="X58" s="112">
        <v>11</v>
      </c>
      <c r="Y58" s="112">
        <v>18</v>
      </c>
      <c r="Z58" s="112">
        <v>20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</v>
      </c>
      <c r="W59" s="112">
        <v>7</v>
      </c>
      <c r="X59" s="112">
        <v>9</v>
      </c>
      <c r="Y59" s="112">
        <v>6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3</v>
      </c>
      <c r="X60" s="112">
        <v>0</v>
      </c>
      <c r="Y60" s="112">
        <v>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1720</v>
      </c>
      <c r="W61" s="112">
        <v>1798</v>
      </c>
      <c r="X61" s="112">
        <v>1803</v>
      </c>
      <c r="Y61" s="112">
        <v>1879</v>
      </c>
      <c r="Z61" s="112">
        <v>2074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5</v>
      </c>
      <c r="X63" s="112">
        <v>0</v>
      </c>
      <c r="Y63" s="112">
        <v>7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45</v>
      </c>
      <c r="W64" s="112">
        <v>37</v>
      </c>
      <c r="X64" s="112">
        <v>0</v>
      </c>
      <c r="Y64" s="112">
        <v>48</v>
      </c>
      <c r="Z64" s="112">
        <v>68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Break O'Day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85</v>
      </c>
      <c r="W65" s="112">
        <v>82</v>
      </c>
      <c r="X65" s="112">
        <v>0</v>
      </c>
      <c r="Y65" s="112">
        <v>93</v>
      </c>
      <c r="Z65" s="112">
        <v>108</v>
      </c>
    </row>
    <row r="66" spans="1:26" x14ac:dyDescent="0.25">
      <c r="S66" s="115" t="s">
        <v>39</v>
      </c>
      <c r="T66" s="115"/>
      <c r="U66" s="112"/>
      <c r="V66" s="112">
        <v>117</v>
      </c>
      <c r="W66" s="112">
        <v>127</v>
      </c>
      <c r="X66" s="112">
        <v>0</v>
      </c>
      <c r="Y66" s="112">
        <v>127</v>
      </c>
      <c r="Z66" s="112">
        <v>155</v>
      </c>
    </row>
    <row r="67" spans="1:26" x14ac:dyDescent="0.25">
      <c r="S67" s="115" t="s">
        <v>40</v>
      </c>
      <c r="T67" s="115"/>
      <c r="U67" s="112"/>
      <c r="V67" s="112">
        <v>111</v>
      </c>
      <c r="W67" s="112">
        <v>120</v>
      </c>
      <c r="X67" s="112">
        <v>0</v>
      </c>
      <c r="Y67" s="112">
        <v>160</v>
      </c>
      <c r="Z67" s="112">
        <v>148</v>
      </c>
    </row>
    <row r="68" spans="1:26" x14ac:dyDescent="0.25">
      <c r="S68" s="115" t="s">
        <v>41</v>
      </c>
      <c r="T68" s="115"/>
      <c r="U68" s="112"/>
      <c r="V68" s="112">
        <v>122</v>
      </c>
      <c r="W68" s="112">
        <v>111</v>
      </c>
      <c r="X68" s="112">
        <v>0</v>
      </c>
      <c r="Y68" s="112">
        <v>153</v>
      </c>
      <c r="Z68" s="112">
        <v>185</v>
      </c>
    </row>
    <row r="69" spans="1:26" x14ac:dyDescent="0.25">
      <c r="S69" s="115" t="s">
        <v>42</v>
      </c>
      <c r="T69" s="115"/>
      <c r="U69" s="112"/>
      <c r="V69" s="112">
        <v>143</v>
      </c>
      <c r="W69" s="112">
        <v>163</v>
      </c>
      <c r="X69" s="112">
        <v>0</v>
      </c>
      <c r="Y69" s="112">
        <v>174</v>
      </c>
      <c r="Z69" s="112">
        <v>190</v>
      </c>
    </row>
    <row r="70" spans="1:26" x14ac:dyDescent="0.25">
      <c r="S70" s="115" t="s">
        <v>43</v>
      </c>
      <c r="T70" s="115"/>
      <c r="U70" s="112"/>
      <c r="V70" s="112">
        <v>155</v>
      </c>
      <c r="W70" s="112">
        <v>154</v>
      </c>
      <c r="X70" s="112">
        <v>0</v>
      </c>
      <c r="Y70" s="112">
        <v>179</v>
      </c>
      <c r="Z70" s="112">
        <v>213</v>
      </c>
    </row>
    <row r="71" spans="1:26" x14ac:dyDescent="0.25">
      <c r="S71" s="115" t="s">
        <v>44</v>
      </c>
      <c r="T71" s="115"/>
      <c r="U71" s="112"/>
      <c r="V71" s="112">
        <v>192</v>
      </c>
      <c r="W71" s="112">
        <v>206</v>
      </c>
      <c r="X71" s="112">
        <v>0</v>
      </c>
      <c r="Y71" s="112">
        <v>223</v>
      </c>
      <c r="Z71" s="112">
        <v>224</v>
      </c>
    </row>
    <row r="72" spans="1:26" x14ac:dyDescent="0.25">
      <c r="S72" s="115" t="s">
        <v>45</v>
      </c>
      <c r="T72" s="115"/>
      <c r="U72" s="112"/>
      <c r="V72" s="112">
        <v>215</v>
      </c>
      <c r="W72" s="112">
        <v>222</v>
      </c>
      <c r="X72" s="112">
        <v>0</v>
      </c>
      <c r="Y72" s="112">
        <v>230</v>
      </c>
      <c r="Z72" s="112">
        <v>247</v>
      </c>
    </row>
    <row r="73" spans="1:26" x14ac:dyDescent="0.25">
      <c r="S73" s="115" t="s">
        <v>46</v>
      </c>
      <c r="T73" s="115"/>
      <c r="U73" s="112"/>
      <c r="V73" s="112">
        <v>246</v>
      </c>
      <c r="W73" s="112">
        <v>279</v>
      </c>
      <c r="X73" s="112">
        <v>0</v>
      </c>
      <c r="Y73" s="112">
        <v>248</v>
      </c>
      <c r="Z73" s="112">
        <v>298</v>
      </c>
    </row>
    <row r="74" spans="1:26" x14ac:dyDescent="0.25">
      <c r="S74" s="115" t="s">
        <v>47</v>
      </c>
      <c r="T74" s="115"/>
      <c r="U74" s="112"/>
      <c r="V74" s="112">
        <v>182</v>
      </c>
      <c r="W74" s="112">
        <v>161</v>
      </c>
      <c r="X74" s="112">
        <v>0</v>
      </c>
      <c r="Y74" s="112">
        <v>218</v>
      </c>
      <c r="Z74" s="112">
        <v>242</v>
      </c>
    </row>
    <row r="75" spans="1:26" x14ac:dyDescent="0.25">
      <c r="S75" s="115" t="s">
        <v>48</v>
      </c>
      <c r="T75" s="115"/>
      <c r="U75" s="112"/>
      <c r="V75" s="112">
        <v>69</v>
      </c>
      <c r="W75" s="112">
        <v>80</v>
      </c>
      <c r="X75" s="112">
        <v>0</v>
      </c>
      <c r="Y75" s="112">
        <v>95</v>
      </c>
      <c r="Z75" s="112">
        <v>117</v>
      </c>
    </row>
    <row r="76" spans="1:26" x14ac:dyDescent="0.25">
      <c r="S76" s="115" t="s">
        <v>49</v>
      </c>
      <c r="T76" s="115"/>
      <c r="U76" s="112"/>
      <c r="V76" s="112">
        <v>26</v>
      </c>
      <c r="W76" s="112">
        <v>40</v>
      </c>
      <c r="X76" s="112">
        <v>0</v>
      </c>
      <c r="Y76" s="112">
        <v>38</v>
      </c>
      <c r="Z76" s="112">
        <v>36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9</v>
      </c>
      <c r="X77" s="112">
        <v>0</v>
      </c>
      <c r="Y77" s="112">
        <v>20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3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6</v>
      </c>
      <c r="W79" s="112">
        <v>8</v>
      </c>
      <c r="X79" s="112">
        <v>0</v>
      </c>
      <c r="Y79" s="112">
        <v>4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1729</v>
      </c>
      <c r="W80" s="112">
        <v>1817</v>
      </c>
      <c r="X80" s="112">
        <v>0</v>
      </c>
      <c r="Y80" s="112">
        <v>2023</v>
      </c>
      <c r="Z80" s="112">
        <v>2265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Break O'Day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123</v>
      </c>
      <c r="W83" s="112">
        <v>140</v>
      </c>
      <c r="X83" s="112">
        <v>142</v>
      </c>
      <c r="Y83" s="112">
        <v>137</v>
      </c>
      <c r="Z83" s="112">
        <v>146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94</v>
      </c>
      <c r="W84" s="112">
        <v>91</v>
      </c>
      <c r="X84" s="112">
        <v>99</v>
      </c>
      <c r="Y84" s="112">
        <v>104</v>
      </c>
      <c r="Z84" s="112">
        <v>108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183</v>
      </c>
      <c r="W85" s="112">
        <v>191</v>
      </c>
      <c r="X85" s="112">
        <v>193</v>
      </c>
      <c r="Y85" s="112">
        <v>193</v>
      </c>
      <c r="Z85" s="112">
        <v>232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4,349</v>
      </c>
      <c r="D86" s="94">
        <f t="shared" ref="D86:D91" si="4">AD4</f>
        <v>0.11570035915854282</v>
      </c>
      <c r="E86" s="95">
        <f t="shared" ref="E86:E91" si="5">AD4</f>
        <v>0.11570035915854282</v>
      </c>
      <c r="F86" s="94">
        <f t="shared" ref="F86:F91" si="6">AF4</f>
        <v>0.26094520150768341</v>
      </c>
      <c r="G86" s="95">
        <f t="shared" ref="G86:G91" si="7">AF4</f>
        <v>0.26094520150768341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50</v>
      </c>
      <c r="W86" s="112">
        <v>51</v>
      </c>
      <c r="X86" s="112">
        <v>65</v>
      </c>
      <c r="Y86" s="112">
        <v>70</v>
      </c>
      <c r="Z86" s="112">
        <v>75</v>
      </c>
    </row>
    <row r="87" spans="1:30" ht="15" customHeight="1" x14ac:dyDescent="0.25">
      <c r="A87" s="96" t="s">
        <v>4</v>
      </c>
      <c r="B87" s="49"/>
      <c r="C87" s="97" t="str">
        <f t="shared" si="3"/>
        <v>2,074</v>
      </c>
      <c r="D87" s="94">
        <f t="shared" si="4"/>
        <v>0.10377860564129859</v>
      </c>
      <c r="E87" s="95">
        <f t="shared" si="5"/>
        <v>0.10377860564129859</v>
      </c>
      <c r="F87" s="94">
        <f t="shared" si="6"/>
        <v>0.20371445153801515</v>
      </c>
      <c r="G87" s="95">
        <f t="shared" si="7"/>
        <v>0.20371445153801515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25</v>
      </c>
      <c r="W87" s="112">
        <v>26</v>
      </c>
      <c r="X87" s="112">
        <v>29</v>
      </c>
      <c r="Y87" s="112">
        <v>34</v>
      </c>
      <c r="Z87" s="112">
        <v>34</v>
      </c>
    </row>
    <row r="88" spans="1:30" ht="15" customHeight="1" x14ac:dyDescent="0.25">
      <c r="A88" s="96" t="s">
        <v>5</v>
      </c>
      <c r="B88" s="49"/>
      <c r="C88" s="97" t="str">
        <f t="shared" si="3"/>
        <v>2,265</v>
      </c>
      <c r="D88" s="94">
        <f t="shared" si="4"/>
        <v>0.12184249628528976</v>
      </c>
      <c r="E88" s="95">
        <f t="shared" si="5"/>
        <v>0.12184249628528976</v>
      </c>
      <c r="F88" s="94">
        <f t="shared" si="6"/>
        <v>0.31076388888888884</v>
      </c>
      <c r="G88" s="95">
        <f t="shared" si="7"/>
        <v>0.31076388888888884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47</v>
      </c>
      <c r="W88" s="112">
        <v>56</v>
      </c>
      <c r="X88" s="112">
        <v>52</v>
      </c>
      <c r="Y88" s="112">
        <v>61</v>
      </c>
      <c r="Z88" s="112">
        <v>69</v>
      </c>
    </row>
    <row r="89" spans="1:30" ht="15" customHeight="1" x14ac:dyDescent="0.25">
      <c r="A89" s="49" t="s">
        <v>6</v>
      </c>
      <c r="B89" s="49"/>
      <c r="C89" s="97" t="str">
        <f t="shared" si="3"/>
        <v>3,008</v>
      </c>
      <c r="D89" s="94">
        <f t="shared" si="4"/>
        <v>6.0648801128349694E-2</v>
      </c>
      <c r="E89" s="95">
        <f t="shared" si="5"/>
        <v>6.0648801128349694E-2</v>
      </c>
      <c r="F89" s="94">
        <f t="shared" si="6"/>
        <v>0.19507350019864922</v>
      </c>
      <c r="G89" s="95">
        <f t="shared" si="7"/>
        <v>0.19507350019864922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153</v>
      </c>
      <c r="W89" s="112">
        <v>153</v>
      </c>
      <c r="X89" s="112">
        <v>153</v>
      </c>
      <c r="Y89" s="112">
        <v>161</v>
      </c>
      <c r="Z89" s="112">
        <v>161</v>
      </c>
    </row>
    <row r="90" spans="1:30" ht="15" customHeight="1" x14ac:dyDescent="0.25">
      <c r="A90" s="49" t="s">
        <v>98</v>
      </c>
      <c r="B90" s="49"/>
      <c r="C90" s="97" t="str">
        <f t="shared" si="3"/>
        <v>$29,523</v>
      </c>
      <c r="D90" s="94">
        <f t="shared" si="4"/>
        <v>1.1458428353965378E-3</v>
      </c>
      <c r="E90" s="95">
        <f t="shared" si="5"/>
        <v>1.1458428353965378E-3</v>
      </c>
      <c r="F90" s="94">
        <f t="shared" si="6"/>
        <v>4.9798862335643346E-2</v>
      </c>
      <c r="G90" s="95">
        <f t="shared" si="7"/>
        <v>4.9798862335643346E-2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181</v>
      </c>
      <c r="W90" s="112">
        <v>205</v>
      </c>
      <c r="X90" s="112">
        <v>201</v>
      </c>
      <c r="Y90" s="112">
        <v>204</v>
      </c>
      <c r="Z90" s="112">
        <v>208</v>
      </c>
    </row>
    <row r="91" spans="1:30" ht="15" customHeight="1" x14ac:dyDescent="0.25">
      <c r="A91" s="49" t="s">
        <v>7</v>
      </c>
      <c r="B91" s="49"/>
      <c r="C91" s="97" t="str">
        <f t="shared" si="3"/>
        <v>$124.8 mil</v>
      </c>
      <c r="D91" s="94">
        <f t="shared" si="4"/>
        <v>9.2892576999312526E-2</v>
      </c>
      <c r="E91" s="95">
        <f t="shared" si="5"/>
        <v>9.2892576999312526E-2</v>
      </c>
      <c r="F91" s="94">
        <f t="shared" si="6"/>
        <v>0.30033918995108033</v>
      </c>
      <c r="G91" s="95">
        <f t="shared" si="7"/>
        <v>0.30033918995108033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1293</v>
      </c>
      <c r="W91" s="112">
        <v>1361</v>
      </c>
      <c r="X91" s="112">
        <v>1356</v>
      </c>
      <c r="Y91" s="112">
        <v>1436</v>
      </c>
      <c r="Z91" s="112">
        <v>1510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75</v>
      </c>
      <c r="W93" s="112">
        <v>99</v>
      </c>
      <c r="X93" s="112">
        <v>99</v>
      </c>
      <c r="Y93" s="112">
        <v>102</v>
      </c>
      <c r="Z93" s="112">
        <v>106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178</v>
      </c>
      <c r="W94" s="112">
        <v>172</v>
      </c>
      <c r="X94" s="112">
        <v>183</v>
      </c>
      <c r="Y94" s="112">
        <v>183</v>
      </c>
      <c r="Z94" s="112">
        <v>196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52</v>
      </c>
      <c r="W95" s="112">
        <v>47</v>
      </c>
      <c r="X95" s="112">
        <v>46</v>
      </c>
      <c r="Y95" s="112">
        <v>53</v>
      </c>
      <c r="Z95" s="112">
        <v>62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210</v>
      </c>
      <c r="W96" s="112">
        <v>234</v>
      </c>
      <c r="X96" s="112">
        <v>260</v>
      </c>
      <c r="Y96" s="112">
        <v>250</v>
      </c>
      <c r="Z96" s="112">
        <v>276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135</v>
      </c>
      <c r="W97" s="112">
        <v>145</v>
      </c>
      <c r="X97" s="112">
        <v>142</v>
      </c>
      <c r="Y97" s="112">
        <v>165</v>
      </c>
      <c r="Z97" s="112">
        <v>165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137</v>
      </c>
      <c r="W98" s="112">
        <v>146</v>
      </c>
      <c r="X98" s="112">
        <v>150</v>
      </c>
      <c r="Y98" s="112">
        <v>161</v>
      </c>
      <c r="Z98" s="112">
        <v>167</v>
      </c>
    </row>
    <row r="99" spans="1:32" ht="15" customHeight="1" x14ac:dyDescent="0.25">
      <c r="S99" s="115" t="s">
        <v>145</v>
      </c>
      <c r="T99" s="115"/>
      <c r="U99" s="112"/>
      <c r="V99" s="112">
        <v>9</v>
      </c>
      <c r="W99" s="112">
        <v>11</v>
      </c>
      <c r="X99" s="112">
        <v>16</v>
      </c>
      <c r="Y99" s="112">
        <v>10</v>
      </c>
      <c r="Z99" s="112">
        <v>10</v>
      </c>
    </row>
    <row r="100" spans="1:32" ht="15" customHeight="1" x14ac:dyDescent="0.25">
      <c r="S100" s="115" t="s">
        <v>58</v>
      </c>
      <c r="T100" s="115"/>
      <c r="U100" s="112"/>
      <c r="V100" s="112">
        <v>123</v>
      </c>
      <c r="W100" s="112">
        <v>142</v>
      </c>
      <c r="X100" s="112">
        <v>157</v>
      </c>
      <c r="Y100" s="112">
        <v>157</v>
      </c>
      <c r="Z100" s="112">
        <v>157</v>
      </c>
    </row>
    <row r="101" spans="1:32" x14ac:dyDescent="0.25">
      <c r="A101" s="18"/>
      <c r="S101" s="118" t="s">
        <v>53</v>
      </c>
      <c r="T101" s="118"/>
      <c r="U101" s="112"/>
      <c r="V101" s="112">
        <v>1224</v>
      </c>
      <c r="W101" s="112">
        <v>1313</v>
      </c>
      <c r="X101" s="112">
        <v>1323</v>
      </c>
      <c r="Y101" s="112">
        <v>1401</v>
      </c>
      <c r="Z101" s="112">
        <v>1491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2497</v>
      </c>
      <c r="W104" s="112">
        <v>2617</v>
      </c>
      <c r="X104" s="112">
        <v>2659</v>
      </c>
      <c r="Y104" s="112">
        <v>2913</v>
      </c>
      <c r="Z104" s="112">
        <v>2913</v>
      </c>
      <c r="AB104" s="109" t="str">
        <f>TEXT(Z104,"###,###")</f>
        <v>2,913</v>
      </c>
      <c r="AD104" s="130">
        <f>Z104/($Z$4)*100</f>
        <v>66.980915152908722</v>
      </c>
      <c r="AF104" s="109"/>
    </row>
    <row r="105" spans="1:32" x14ac:dyDescent="0.25">
      <c r="S105" s="115" t="s">
        <v>17</v>
      </c>
      <c r="T105" s="115"/>
      <c r="U105" s="112"/>
      <c r="V105" s="112">
        <v>620</v>
      </c>
      <c r="W105" s="112">
        <v>591</v>
      </c>
      <c r="X105" s="112">
        <v>612</v>
      </c>
      <c r="Y105" s="112">
        <v>608</v>
      </c>
      <c r="Z105" s="112">
        <v>672</v>
      </c>
      <c r="AB105" s="109" t="str">
        <f>TEXT(Z105,"###,###")</f>
        <v>672</v>
      </c>
      <c r="AD105" s="130">
        <f>Z105/($Z$4)*100</f>
        <v>15.451828006438262</v>
      </c>
      <c r="AF105" s="109"/>
    </row>
    <row r="106" spans="1:32" x14ac:dyDescent="0.25">
      <c r="S106" s="118" t="s">
        <v>53</v>
      </c>
      <c r="T106" s="118"/>
      <c r="U106" s="120"/>
      <c r="V106" s="120">
        <v>3117</v>
      </c>
      <c r="W106" s="120">
        <v>3208</v>
      </c>
      <c r="X106" s="120">
        <v>3271</v>
      </c>
      <c r="Y106" s="120">
        <v>3521</v>
      </c>
      <c r="Z106" s="120">
        <v>3585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691</v>
      </c>
      <c r="W108" s="112">
        <v>810</v>
      </c>
      <c r="X108" s="112">
        <v>809</v>
      </c>
      <c r="Y108" s="112">
        <v>899</v>
      </c>
      <c r="Z108" s="112">
        <v>920</v>
      </c>
      <c r="AB108" s="109" t="str">
        <f>TEXT(Z108,"###,###")</f>
        <v>920</v>
      </c>
      <c r="AD108" s="130">
        <f>Z108/($Z$4)*100</f>
        <v>21.15428834214762</v>
      </c>
      <c r="AF108" s="109"/>
    </row>
    <row r="109" spans="1:32" x14ac:dyDescent="0.25">
      <c r="S109" s="115" t="s">
        <v>20</v>
      </c>
      <c r="T109" s="115"/>
      <c r="U109" s="112"/>
      <c r="V109" s="112">
        <v>610</v>
      </c>
      <c r="W109" s="112">
        <v>651</v>
      </c>
      <c r="X109" s="112">
        <v>598</v>
      </c>
      <c r="Y109" s="112">
        <v>754</v>
      </c>
      <c r="Z109" s="112">
        <v>844</v>
      </c>
      <c r="AB109" s="109" t="str">
        <f>TEXT(Z109,"###,###")</f>
        <v>844</v>
      </c>
      <c r="AD109" s="130">
        <f>Z109/($Z$4)*100</f>
        <v>19.406760174752815</v>
      </c>
      <c r="AF109" s="109"/>
    </row>
    <row r="110" spans="1:32" x14ac:dyDescent="0.25">
      <c r="S110" s="115" t="s">
        <v>21</v>
      </c>
      <c r="T110" s="115"/>
      <c r="U110" s="112"/>
      <c r="V110" s="112">
        <v>808</v>
      </c>
      <c r="W110" s="112">
        <v>783</v>
      </c>
      <c r="X110" s="112">
        <v>861</v>
      </c>
      <c r="Y110" s="112">
        <v>810</v>
      </c>
      <c r="Z110" s="112">
        <v>1026</v>
      </c>
      <c r="AB110" s="109" t="str">
        <f>TEXT(Z110,"###,###")</f>
        <v>1,026</v>
      </c>
      <c r="AD110" s="130">
        <f>Z110/($Z$4)*100</f>
        <v>23.591630259829845</v>
      </c>
      <c r="AF110" s="109"/>
    </row>
    <row r="111" spans="1:32" x14ac:dyDescent="0.25">
      <c r="S111" s="115" t="s">
        <v>22</v>
      </c>
      <c r="T111" s="115"/>
      <c r="U111" s="112"/>
      <c r="V111" s="112">
        <v>846</v>
      </c>
      <c r="W111" s="112">
        <v>840</v>
      </c>
      <c r="X111" s="112">
        <v>900</v>
      </c>
      <c r="Y111" s="112">
        <v>894</v>
      </c>
      <c r="Z111" s="112">
        <v>998</v>
      </c>
      <c r="AB111" s="109" t="str">
        <f>TEXT(Z111,"###,###")</f>
        <v>998</v>
      </c>
      <c r="AD111" s="130">
        <f>Z111/($Z$4)*100</f>
        <v>22.94780409289492</v>
      </c>
      <c r="AF111" s="109"/>
    </row>
    <row r="112" spans="1:32" x14ac:dyDescent="0.25">
      <c r="S112" s="118" t="s">
        <v>53</v>
      </c>
      <c r="T112" s="118"/>
      <c r="U112" s="112"/>
      <c r="V112" s="112">
        <v>3449</v>
      </c>
      <c r="W112" s="112">
        <v>3616</v>
      </c>
      <c r="X112" s="112">
        <v>3665</v>
      </c>
      <c r="Y112" s="112">
        <v>3895</v>
      </c>
      <c r="Z112" s="112">
        <v>4349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45.51</v>
      </c>
      <c r="W118" s="131">
        <v>46.16</v>
      </c>
      <c r="X118" s="131">
        <v>45.86</v>
      </c>
      <c r="Y118" s="131">
        <v>45.98</v>
      </c>
      <c r="Z118" s="131">
        <v>45.94</v>
      </c>
      <c r="AB118" s="109" t="str">
        <f>TEXT(Z118,"##.0")</f>
        <v>45.9</v>
      </c>
    </row>
    <row r="120" spans="19:32" x14ac:dyDescent="0.25">
      <c r="S120" s="101" t="s">
        <v>100</v>
      </c>
      <c r="T120" s="112"/>
      <c r="U120" s="112"/>
      <c r="V120" s="112">
        <v>1853</v>
      </c>
      <c r="W120" s="112">
        <v>1954</v>
      </c>
      <c r="X120" s="112">
        <v>1966</v>
      </c>
      <c r="Y120" s="112">
        <v>2058</v>
      </c>
      <c r="Z120" s="112">
        <v>2166</v>
      </c>
      <c r="AB120" s="109" t="str">
        <f>TEXT(Z120,"###,###")</f>
        <v>2,166</v>
      </c>
    </row>
    <row r="121" spans="19:32" x14ac:dyDescent="0.25">
      <c r="S121" s="101" t="s">
        <v>101</v>
      </c>
      <c r="T121" s="112"/>
      <c r="U121" s="112"/>
      <c r="V121" s="112">
        <v>412</v>
      </c>
      <c r="W121" s="112">
        <v>471</v>
      </c>
      <c r="X121" s="112">
        <v>470</v>
      </c>
      <c r="Y121" s="112">
        <v>490</v>
      </c>
      <c r="Z121" s="112">
        <v>506</v>
      </c>
      <c r="AB121" s="109" t="str">
        <f>TEXT(Z121,"###,###")</f>
        <v>506</v>
      </c>
    </row>
    <row r="122" spans="19:32" x14ac:dyDescent="0.25">
      <c r="S122" s="101" t="s">
        <v>102</v>
      </c>
      <c r="T122" s="112"/>
      <c r="U122" s="112"/>
      <c r="V122" s="112">
        <v>246</v>
      </c>
      <c r="W122" s="112">
        <v>257</v>
      </c>
      <c r="X122" s="112">
        <v>252</v>
      </c>
      <c r="Y122" s="112">
        <v>294</v>
      </c>
      <c r="Z122" s="112">
        <v>335</v>
      </c>
      <c r="AB122" s="109" t="str">
        <f>TEXT(Z122,"###,###")</f>
        <v>335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2099</v>
      </c>
      <c r="W124" s="112">
        <v>2211</v>
      </c>
      <c r="X124" s="112">
        <v>2218</v>
      </c>
      <c r="Y124" s="112">
        <v>2352</v>
      </c>
      <c r="Z124" s="112">
        <v>2501</v>
      </c>
      <c r="AB124" s="109" t="str">
        <f>TEXT(Z124,"###,###")</f>
        <v>2,501</v>
      </c>
      <c r="AD124" s="127">
        <f>Z124/$Z$7*100</f>
        <v>83.144946808510639</v>
      </c>
    </row>
    <row r="125" spans="19:32" x14ac:dyDescent="0.25">
      <c r="S125" s="101" t="s">
        <v>104</v>
      </c>
      <c r="T125" s="112"/>
      <c r="U125" s="112"/>
      <c r="V125" s="112">
        <v>658</v>
      </c>
      <c r="W125" s="112">
        <v>728</v>
      </c>
      <c r="X125" s="112">
        <v>722</v>
      </c>
      <c r="Y125" s="112">
        <v>784</v>
      </c>
      <c r="Z125" s="112">
        <v>841</v>
      </c>
      <c r="AB125" s="109" t="str">
        <f>TEXT(Z125,"###,###")</f>
        <v>841</v>
      </c>
      <c r="AD125" s="127">
        <f>Z125/$Z$7*100</f>
        <v>27.958776595744684</v>
      </c>
    </row>
    <row r="127" spans="19:32" x14ac:dyDescent="0.25">
      <c r="S127" s="101" t="s">
        <v>105</v>
      </c>
      <c r="T127" s="112"/>
      <c r="U127" s="112"/>
      <c r="V127" s="112">
        <v>1287</v>
      </c>
      <c r="W127" s="112">
        <v>1364</v>
      </c>
      <c r="X127" s="112">
        <v>1360</v>
      </c>
      <c r="Y127" s="112">
        <v>1440</v>
      </c>
      <c r="Z127" s="112">
        <v>1510</v>
      </c>
      <c r="AB127" s="109" t="str">
        <f>TEXT(Z127,"###,###")</f>
        <v>1,510</v>
      </c>
      <c r="AD127" s="127">
        <f>Z127/$Z$7*100</f>
        <v>50.199468085106382</v>
      </c>
    </row>
    <row r="128" spans="19:32" x14ac:dyDescent="0.25">
      <c r="S128" s="101" t="s">
        <v>106</v>
      </c>
      <c r="T128" s="112"/>
      <c r="U128" s="112"/>
      <c r="V128" s="112">
        <v>1229</v>
      </c>
      <c r="W128" s="112">
        <v>1312</v>
      </c>
      <c r="X128" s="112">
        <v>1322</v>
      </c>
      <c r="Y128" s="112">
        <v>1405</v>
      </c>
      <c r="Z128" s="112">
        <v>1490</v>
      </c>
      <c r="AB128" s="109" t="str">
        <f>TEXT(Z128,"###,###")</f>
        <v>1,490</v>
      </c>
      <c r="AD128" s="127">
        <f>Z128/$Z$7*100</f>
        <v>49.534574468085104</v>
      </c>
    </row>
    <row r="130" spans="19:20" x14ac:dyDescent="0.25">
      <c r="S130" s="101" t="s">
        <v>182</v>
      </c>
      <c r="T130" s="127">
        <v>72.00797872340425</v>
      </c>
    </row>
    <row r="131" spans="19:20" x14ac:dyDescent="0.25">
      <c r="S131" s="101" t="s">
        <v>183</v>
      </c>
      <c r="T131" s="127">
        <v>16.821808510638299</v>
      </c>
    </row>
    <row r="132" spans="19:20" x14ac:dyDescent="0.25">
      <c r="S132" s="101" t="s">
        <v>184</v>
      </c>
      <c r="T132" s="127">
        <v>11.136968085106384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51A9D8-FA7A-49A6-9E1C-82A7CD76A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5C49CBF-34FA-4B0B-B833-89A3BAB09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CDD7675-B8A7-4FA6-9C6E-7F73E6E1CD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6A751E7-880A-4746-AAFD-8AD3E89FF4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451A-C9EB-49D2-8D65-F8CC5B402AAB}">
  <sheetPr codeName="Sheet8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127</v>
      </c>
      <c r="T1" s="99"/>
      <c r="U1" s="99"/>
      <c r="V1" s="99"/>
      <c r="W1" s="99"/>
      <c r="X1" s="99"/>
      <c r="Y1" s="100" t="s">
        <v>167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127</v>
      </c>
      <c r="Y3" s="105" t="s">
        <v>167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12.19 Kingborough,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27499</v>
      </c>
      <c r="W4" s="108">
        <v>28365</v>
      </c>
      <c r="X4" s="108">
        <v>29053</v>
      </c>
      <c r="Y4" s="108">
        <v>29548</v>
      </c>
      <c r="Z4" s="108">
        <v>31535</v>
      </c>
      <c r="AB4" s="109" t="str">
        <f>TEXT(Z4,"###,###")</f>
        <v>31,535</v>
      </c>
      <c r="AD4" s="110">
        <f>Z4/Y4-1</f>
        <v>6.7246514146473535E-2</v>
      </c>
      <c r="AF4" s="110">
        <f>Z4/V4-1</f>
        <v>0.14676897341721507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13242</v>
      </c>
      <c r="W5" s="108">
        <v>13726</v>
      </c>
      <c r="X5" s="108">
        <v>14003</v>
      </c>
      <c r="Y5" s="108">
        <v>14392</v>
      </c>
      <c r="Z5" s="108">
        <v>15290</v>
      </c>
      <c r="AB5" s="109" t="str">
        <f>TEXT(Z5,"###,###")</f>
        <v>15,290</v>
      </c>
      <c r="AD5" s="110">
        <f t="shared" ref="AD5:AD9" si="0">Z5/Y5-1</f>
        <v>6.2395775430794886E-2</v>
      </c>
      <c r="AF5" s="110">
        <f t="shared" ref="AF5:AF9" si="1">Z5/V5-1</f>
        <v>0.15465941700649455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14264</v>
      </c>
      <c r="W6" s="108">
        <v>14642</v>
      </c>
      <c r="X6" s="108">
        <v>15046</v>
      </c>
      <c r="Y6" s="108">
        <v>15156</v>
      </c>
      <c r="Z6" s="108">
        <v>16214</v>
      </c>
      <c r="AB6" s="109" t="str">
        <f>TEXT(Z6,"###,###")</f>
        <v>16,214</v>
      </c>
      <c r="AD6" s="110">
        <f t="shared" si="0"/>
        <v>6.9807337028239713E-2</v>
      </c>
      <c r="AF6" s="110">
        <f t="shared" si="1"/>
        <v>0.13670779584969162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19926</v>
      </c>
      <c r="W7" s="108">
        <v>20573</v>
      </c>
      <c r="X7" s="108">
        <v>20993</v>
      </c>
      <c r="Y7" s="108">
        <v>21618</v>
      </c>
      <c r="Z7" s="108">
        <v>22293</v>
      </c>
      <c r="AB7" s="109" t="str">
        <f>TEXT(Z7,"###,###")</f>
        <v>22,293</v>
      </c>
      <c r="AD7" s="110">
        <f t="shared" si="0"/>
        <v>3.1223980016652719E-2</v>
      </c>
      <c r="AF7" s="110">
        <f t="shared" si="1"/>
        <v>0.11878952122854569</v>
      </c>
    </row>
    <row r="8" spans="1:32" ht="17.25" customHeight="1" x14ac:dyDescent="0.25">
      <c r="A8" s="62" t="s">
        <v>12</v>
      </c>
      <c r="B8" s="63"/>
      <c r="C8" s="29"/>
      <c r="D8" s="64" t="str">
        <f>AB4</f>
        <v>31,535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22,293</v>
      </c>
      <c r="P8" s="65"/>
      <c r="S8" s="107" t="s">
        <v>84</v>
      </c>
      <c r="T8" s="108"/>
      <c r="U8" s="108"/>
      <c r="V8" s="108">
        <v>41409</v>
      </c>
      <c r="W8" s="108">
        <v>41364</v>
      </c>
      <c r="X8" s="108">
        <v>43961</v>
      </c>
      <c r="Y8" s="108">
        <v>43967.54</v>
      </c>
      <c r="Z8" s="108">
        <v>44652</v>
      </c>
      <c r="AB8" s="109" t="str">
        <f>TEXT(Z8,"$###,###")</f>
        <v>$44,652</v>
      </c>
      <c r="AD8" s="110">
        <f t="shared" si="0"/>
        <v>1.5567393581719546E-2</v>
      </c>
      <c r="AF8" s="110">
        <f t="shared" si="1"/>
        <v>7.8316308048974825E-2</v>
      </c>
    </row>
    <row r="9" spans="1:32" x14ac:dyDescent="0.25">
      <c r="A9" s="30" t="s">
        <v>14</v>
      </c>
      <c r="B9" s="69"/>
      <c r="C9" s="70"/>
      <c r="D9" s="71">
        <f>AD104</f>
        <v>66.890756302520998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49.338357331897903</v>
      </c>
      <c r="P9" s="72" t="s">
        <v>85</v>
      </c>
      <c r="S9" s="107" t="s">
        <v>7</v>
      </c>
      <c r="T9" s="108"/>
      <c r="U9" s="108"/>
      <c r="V9" s="108">
        <v>1081718019</v>
      </c>
      <c r="W9" s="108">
        <v>1144063226</v>
      </c>
      <c r="X9" s="108">
        <v>1211394302</v>
      </c>
      <c r="Y9" s="108">
        <v>1277168416</v>
      </c>
      <c r="Z9" s="108">
        <v>1376673257</v>
      </c>
      <c r="AB9" s="109" t="str">
        <f>TEXT(Z9/1000000,"$#,###.0")&amp;" mil"</f>
        <v>$1,376.7 mil</v>
      </c>
      <c r="AD9" s="110">
        <f t="shared" si="0"/>
        <v>7.7910508710857362E-2</v>
      </c>
      <c r="AF9" s="110">
        <f t="shared" si="1"/>
        <v>0.27267294509217188</v>
      </c>
    </row>
    <row r="10" spans="1:32" x14ac:dyDescent="0.25">
      <c r="A10" s="30" t="s">
        <v>17</v>
      </c>
      <c r="B10" s="69"/>
      <c r="C10" s="70"/>
      <c r="D10" s="71">
        <f>AD105</f>
        <v>24.632947518630093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50.558471269008209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82.667204952227152</v>
      </c>
      <c r="P11" s="72" t="s">
        <v>85</v>
      </c>
      <c r="S11" s="107" t="s">
        <v>29</v>
      </c>
      <c r="T11" s="112"/>
      <c r="U11" s="112"/>
      <c r="V11" s="112">
        <v>24084</v>
      </c>
      <c r="W11" s="112">
        <v>24837</v>
      </c>
      <c r="X11" s="112">
        <v>25514</v>
      </c>
      <c r="Y11" s="112">
        <v>25877</v>
      </c>
      <c r="Z11" s="112">
        <v>27673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8.6349975328578488</v>
      </c>
      <c r="P12" s="72" t="s">
        <v>85</v>
      </c>
      <c r="S12" s="107" t="s">
        <v>30</v>
      </c>
      <c r="T12" s="112"/>
      <c r="U12" s="112"/>
      <c r="V12" s="112">
        <v>3422</v>
      </c>
      <c r="W12" s="112">
        <v>3527</v>
      </c>
      <c r="X12" s="112">
        <v>3537</v>
      </c>
      <c r="Y12" s="112">
        <v>3674</v>
      </c>
      <c r="Z12" s="112">
        <v>3862</v>
      </c>
    </row>
    <row r="13" spans="1:32" ht="15" customHeight="1" x14ac:dyDescent="0.25">
      <c r="A13" s="30" t="s">
        <v>19</v>
      </c>
      <c r="B13" s="70"/>
      <c r="C13" s="70"/>
      <c r="D13" s="71">
        <f>AD108</f>
        <v>14.466465831615666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8.6663975238864221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15.446329475186301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42.2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22.911051212938006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17.581628991747401</v>
      </c>
      <c r="P15" s="72" t="s">
        <v>85</v>
      </c>
      <c r="S15" s="115" t="s">
        <v>61</v>
      </c>
      <c r="T15" s="115"/>
      <c r="U15" s="116"/>
      <c r="V15" s="116">
        <v>987</v>
      </c>
      <c r="W15" s="116">
        <v>1099</v>
      </c>
      <c r="X15" s="116">
        <v>1109</v>
      </c>
      <c r="Y15" s="112">
        <v>1216</v>
      </c>
      <c r="Z15" s="112">
        <v>1575</v>
      </c>
      <c r="AB15" s="117">
        <f t="shared" ref="AB15:AB34" si="2">IF(Z15="np",0,Z15/$Z$34)</f>
        <v>4.9944506104328525E-2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39.88901220865705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82.418371008252606</v>
      </c>
      <c r="P16" s="37" t="s">
        <v>85</v>
      </c>
      <c r="S16" s="115" t="s">
        <v>62</v>
      </c>
      <c r="T16" s="115"/>
      <c r="U16" s="116"/>
      <c r="V16" s="116">
        <v>65</v>
      </c>
      <c r="W16" s="116">
        <v>64</v>
      </c>
      <c r="X16" s="116">
        <v>63</v>
      </c>
      <c r="Y16" s="112">
        <v>72</v>
      </c>
      <c r="Z16" s="112">
        <v>61</v>
      </c>
      <c r="AB16" s="117">
        <f t="shared" si="2"/>
        <v>1.9343586491200253E-3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1173</v>
      </c>
      <c r="W17" s="116">
        <v>1306</v>
      </c>
      <c r="X17" s="116">
        <v>1355</v>
      </c>
      <c r="Y17" s="112">
        <v>1432</v>
      </c>
      <c r="Z17" s="112">
        <v>1530</v>
      </c>
      <c r="AB17" s="117">
        <f t="shared" si="2"/>
        <v>4.8517520215633422E-2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354</v>
      </c>
      <c r="W18" s="116">
        <v>363</v>
      </c>
      <c r="X18" s="116">
        <v>362</v>
      </c>
      <c r="Y18" s="112">
        <v>305</v>
      </c>
      <c r="Z18" s="112">
        <v>433</v>
      </c>
      <c r="AB18" s="117">
        <f t="shared" si="2"/>
        <v>1.3730775328999524E-2</v>
      </c>
    </row>
    <row r="19" spans="1:28" x14ac:dyDescent="0.25">
      <c r="A19" s="61" t="str">
        <f>$S$1&amp;" ("&amp;$V$2&amp;" to "&amp;$Z$2&amp;")"</f>
        <v>Kingborough (2016-17 to 2020-21)</v>
      </c>
      <c r="B19" s="61"/>
      <c r="C19" s="61"/>
      <c r="D19" s="61"/>
      <c r="E19" s="61"/>
      <c r="F19" s="61"/>
      <c r="G19" s="61" t="str">
        <f>$S$1&amp;" ("&amp;$V$2&amp;" to "&amp;$Z$2&amp;")"</f>
        <v>Kingborough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1522</v>
      </c>
      <c r="W19" s="116">
        <v>1750</v>
      </c>
      <c r="X19" s="116">
        <v>1843</v>
      </c>
      <c r="Y19" s="112">
        <v>1951</v>
      </c>
      <c r="Z19" s="112">
        <v>2071</v>
      </c>
      <c r="AB19" s="117">
        <f t="shared" si="2"/>
        <v>6.5673061677501185E-2</v>
      </c>
    </row>
    <row r="20" spans="1:28" x14ac:dyDescent="0.25">
      <c r="S20" s="115" t="s">
        <v>66</v>
      </c>
      <c r="T20" s="115"/>
      <c r="U20" s="116"/>
      <c r="V20" s="116">
        <v>615</v>
      </c>
      <c r="W20" s="116">
        <v>554</v>
      </c>
      <c r="X20" s="116">
        <v>507</v>
      </c>
      <c r="Y20" s="112">
        <v>502</v>
      </c>
      <c r="Z20" s="112">
        <v>535</v>
      </c>
      <c r="AB20" s="117">
        <f t="shared" si="2"/>
        <v>1.696527667670842E-2</v>
      </c>
    </row>
    <row r="21" spans="1:28" x14ac:dyDescent="0.25">
      <c r="S21" s="115" t="s">
        <v>67</v>
      </c>
      <c r="T21" s="115"/>
      <c r="U21" s="116"/>
      <c r="V21" s="116">
        <v>2350</v>
      </c>
      <c r="W21" s="116">
        <v>2414</v>
      </c>
      <c r="X21" s="116">
        <v>2471</v>
      </c>
      <c r="Y21" s="112">
        <v>2531</v>
      </c>
      <c r="Z21" s="112">
        <v>2579</v>
      </c>
      <c r="AB21" s="117">
        <f t="shared" si="2"/>
        <v>8.1782146820992552E-2</v>
      </c>
    </row>
    <row r="22" spans="1:28" x14ac:dyDescent="0.25">
      <c r="S22" s="115" t="s">
        <v>68</v>
      </c>
      <c r="T22" s="115"/>
      <c r="U22" s="116"/>
      <c r="V22" s="116">
        <v>1957</v>
      </c>
      <c r="W22" s="116">
        <v>2203</v>
      </c>
      <c r="X22" s="116">
        <v>2142</v>
      </c>
      <c r="Y22" s="112">
        <v>2248</v>
      </c>
      <c r="Z22" s="112">
        <v>2443</v>
      </c>
      <c r="AB22" s="117">
        <f t="shared" si="2"/>
        <v>7.7469478357380689E-2</v>
      </c>
    </row>
    <row r="23" spans="1:28" x14ac:dyDescent="0.25">
      <c r="S23" s="115" t="s">
        <v>69</v>
      </c>
      <c r="T23" s="115"/>
      <c r="U23" s="116"/>
      <c r="V23" s="116">
        <v>774</v>
      </c>
      <c r="W23" s="116">
        <v>877</v>
      </c>
      <c r="X23" s="116">
        <v>754</v>
      </c>
      <c r="Y23" s="112">
        <v>713</v>
      </c>
      <c r="Z23" s="112">
        <v>763</v>
      </c>
      <c r="AB23" s="117">
        <f t="shared" si="2"/>
        <v>2.4195338512763596E-2</v>
      </c>
    </row>
    <row r="24" spans="1:28" x14ac:dyDescent="0.25">
      <c r="S24" s="115" t="s">
        <v>70</v>
      </c>
      <c r="T24" s="115"/>
      <c r="U24" s="116"/>
      <c r="V24" s="116">
        <v>475</v>
      </c>
      <c r="W24" s="116">
        <v>449</v>
      </c>
      <c r="X24" s="116">
        <v>454</v>
      </c>
      <c r="Y24" s="112">
        <v>457</v>
      </c>
      <c r="Z24" s="112">
        <v>349</v>
      </c>
      <c r="AB24" s="117">
        <f t="shared" si="2"/>
        <v>1.106706833676867E-2</v>
      </c>
    </row>
    <row r="25" spans="1:28" x14ac:dyDescent="0.25">
      <c r="S25" s="115" t="s">
        <v>71</v>
      </c>
      <c r="T25" s="115"/>
      <c r="U25" s="116"/>
      <c r="V25" s="116">
        <v>837</v>
      </c>
      <c r="W25" s="116">
        <v>799</v>
      </c>
      <c r="X25" s="116">
        <v>881</v>
      </c>
      <c r="Y25" s="112">
        <v>842</v>
      </c>
      <c r="Z25" s="112">
        <v>928</v>
      </c>
      <c r="AB25" s="117">
        <f t="shared" si="2"/>
        <v>2.9427620104645631E-2</v>
      </c>
    </row>
    <row r="26" spans="1:28" x14ac:dyDescent="0.25">
      <c r="S26" s="115" t="s">
        <v>72</v>
      </c>
      <c r="T26" s="115"/>
      <c r="U26" s="116"/>
      <c r="V26" s="116">
        <v>402</v>
      </c>
      <c r="W26" s="116">
        <v>460</v>
      </c>
      <c r="X26" s="116">
        <v>448</v>
      </c>
      <c r="Y26" s="112">
        <v>442</v>
      </c>
      <c r="Z26" s="112">
        <v>459</v>
      </c>
      <c r="AB26" s="117">
        <f t="shared" si="2"/>
        <v>1.4555256064690027E-2</v>
      </c>
    </row>
    <row r="27" spans="1:28" x14ac:dyDescent="0.25">
      <c r="S27" s="115" t="s">
        <v>73</v>
      </c>
      <c r="T27" s="115"/>
      <c r="U27" s="116"/>
      <c r="V27" s="116">
        <v>1721</v>
      </c>
      <c r="W27" s="116">
        <v>1921</v>
      </c>
      <c r="X27" s="116">
        <v>2010</v>
      </c>
      <c r="Y27" s="112">
        <v>2141</v>
      </c>
      <c r="Z27" s="112">
        <v>2275</v>
      </c>
      <c r="AB27" s="117">
        <f t="shared" si="2"/>
        <v>7.2142064372918979E-2</v>
      </c>
    </row>
    <row r="28" spans="1:28" x14ac:dyDescent="0.25">
      <c r="S28" s="115" t="s">
        <v>74</v>
      </c>
      <c r="T28" s="115"/>
      <c r="U28" s="116"/>
      <c r="V28" s="116">
        <v>1281</v>
      </c>
      <c r="W28" s="116">
        <v>1561</v>
      </c>
      <c r="X28" s="116">
        <v>1683</v>
      </c>
      <c r="Y28" s="112">
        <v>1571</v>
      </c>
      <c r="Z28" s="112">
        <v>1734</v>
      </c>
      <c r="AB28" s="117">
        <f t="shared" si="2"/>
        <v>5.498652291105121E-2</v>
      </c>
    </row>
    <row r="29" spans="1:28" x14ac:dyDescent="0.25">
      <c r="S29" s="115" t="s">
        <v>75</v>
      </c>
      <c r="T29" s="115"/>
      <c r="U29" s="116"/>
      <c r="V29" s="116">
        <v>2335</v>
      </c>
      <c r="W29" s="116">
        <v>2263</v>
      </c>
      <c r="X29" s="116">
        <v>2600</v>
      </c>
      <c r="Y29" s="112">
        <v>2462</v>
      </c>
      <c r="Z29" s="112">
        <v>2608</v>
      </c>
      <c r="AB29" s="117">
        <f t="shared" si="2"/>
        <v>8.2701759949262724E-2</v>
      </c>
    </row>
    <row r="30" spans="1:28" x14ac:dyDescent="0.25">
      <c r="S30" s="115" t="s">
        <v>76</v>
      </c>
      <c r="T30" s="115"/>
      <c r="U30" s="116"/>
      <c r="V30" s="116">
        <v>3228</v>
      </c>
      <c r="W30" s="116">
        <v>3399</v>
      </c>
      <c r="X30" s="116">
        <v>3424</v>
      </c>
      <c r="Y30" s="112">
        <v>3627</v>
      </c>
      <c r="Z30" s="112">
        <v>3651</v>
      </c>
      <c r="AB30" s="117">
        <f t="shared" si="2"/>
        <v>0.1157761217694625</v>
      </c>
    </row>
    <row r="31" spans="1:28" x14ac:dyDescent="0.25">
      <c r="S31" s="115" t="s">
        <v>77</v>
      </c>
      <c r="T31" s="115"/>
      <c r="U31" s="116"/>
      <c r="V31" s="116">
        <v>3646</v>
      </c>
      <c r="W31" s="116">
        <v>3855</v>
      </c>
      <c r="X31" s="116">
        <v>4055</v>
      </c>
      <c r="Y31" s="112">
        <v>4118</v>
      </c>
      <c r="Z31" s="112">
        <v>4582</v>
      </c>
      <c r="AB31" s="117">
        <f t="shared" si="2"/>
        <v>0.14529887426668781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501</v>
      </c>
      <c r="W32" s="116">
        <v>635</v>
      </c>
      <c r="X32" s="116">
        <v>660</v>
      </c>
      <c r="Y32" s="112">
        <v>703</v>
      </c>
      <c r="Z32" s="112">
        <v>792</v>
      </c>
      <c r="AB32" s="117">
        <f t="shared" si="2"/>
        <v>2.5114951641033771E-2</v>
      </c>
    </row>
    <row r="33" spans="19:32" x14ac:dyDescent="0.25">
      <c r="S33" s="115" t="s">
        <v>79</v>
      </c>
      <c r="T33" s="115"/>
      <c r="U33" s="116"/>
      <c r="V33" s="116">
        <v>875</v>
      </c>
      <c r="W33" s="116">
        <v>948</v>
      </c>
      <c r="X33" s="116">
        <v>1009</v>
      </c>
      <c r="Y33" s="112">
        <v>1082</v>
      </c>
      <c r="Z33" s="112">
        <v>1199</v>
      </c>
      <c r="AB33" s="117">
        <f t="shared" si="2"/>
        <v>3.8021246234342797E-2</v>
      </c>
    </row>
    <row r="34" spans="19:32" x14ac:dyDescent="0.25">
      <c r="S34" s="118" t="s">
        <v>53</v>
      </c>
      <c r="T34" s="118"/>
      <c r="U34" s="119"/>
      <c r="V34" s="119">
        <v>27501</v>
      </c>
      <c r="W34" s="119">
        <v>28362</v>
      </c>
      <c r="X34" s="119">
        <v>29051</v>
      </c>
      <c r="Y34" s="120">
        <v>29543</v>
      </c>
      <c r="Z34" s="120">
        <v>31535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16762</v>
      </c>
      <c r="W37" s="112">
        <v>17268</v>
      </c>
      <c r="X37" s="112">
        <v>17596</v>
      </c>
      <c r="Y37" s="112">
        <v>18080</v>
      </c>
      <c r="Z37" s="112">
        <v>18376</v>
      </c>
      <c r="AB37" s="132">
        <f>Z37/Z40*100</f>
        <v>82.418371008252606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3161</v>
      </c>
      <c r="W38" s="112">
        <v>3305</v>
      </c>
      <c r="X38" s="112">
        <v>3394</v>
      </c>
      <c r="Y38" s="112">
        <v>3536</v>
      </c>
      <c r="Z38" s="112">
        <v>3920</v>
      </c>
      <c r="AB38" s="132">
        <f>Z38/Z40*100</f>
        <v>17.581628991747401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19923</v>
      </c>
      <c r="W40" s="112">
        <v>20573</v>
      </c>
      <c r="X40" s="112">
        <v>20990</v>
      </c>
      <c r="Y40" s="112">
        <v>21616</v>
      </c>
      <c r="Z40" s="112">
        <v>22296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15</v>
      </c>
      <c r="W44" s="112">
        <v>9</v>
      </c>
      <c r="X44" s="112">
        <v>10</v>
      </c>
      <c r="Y44" s="112">
        <v>20</v>
      </c>
      <c r="Z44" s="112">
        <v>21</v>
      </c>
    </row>
    <row r="45" spans="19:32" x14ac:dyDescent="0.25">
      <c r="S45" s="115" t="s">
        <v>37</v>
      </c>
      <c r="T45" s="115"/>
      <c r="U45" s="112"/>
      <c r="V45" s="112">
        <v>277</v>
      </c>
      <c r="W45" s="112">
        <v>328</v>
      </c>
      <c r="X45" s="112">
        <v>323</v>
      </c>
      <c r="Y45" s="112">
        <v>313</v>
      </c>
      <c r="Z45" s="112">
        <v>330</v>
      </c>
    </row>
    <row r="46" spans="19:32" x14ac:dyDescent="0.25">
      <c r="S46" s="115" t="s">
        <v>38</v>
      </c>
      <c r="T46" s="115"/>
      <c r="U46" s="112"/>
      <c r="V46" s="112">
        <v>732</v>
      </c>
      <c r="W46" s="112">
        <v>819</v>
      </c>
      <c r="X46" s="112">
        <v>798</v>
      </c>
      <c r="Y46" s="112">
        <v>780</v>
      </c>
      <c r="Z46" s="112">
        <v>891</v>
      </c>
    </row>
    <row r="47" spans="19:32" x14ac:dyDescent="0.25">
      <c r="S47" s="115" t="s">
        <v>39</v>
      </c>
      <c r="T47" s="115"/>
      <c r="U47" s="112"/>
      <c r="V47" s="112">
        <v>1103</v>
      </c>
      <c r="W47" s="112">
        <v>1139</v>
      </c>
      <c r="X47" s="112">
        <v>1136</v>
      </c>
      <c r="Y47" s="112">
        <v>1143</v>
      </c>
      <c r="Z47" s="112">
        <v>1189</v>
      </c>
    </row>
    <row r="48" spans="19:32" x14ac:dyDescent="0.25">
      <c r="S48" s="115" t="s">
        <v>40</v>
      </c>
      <c r="T48" s="115"/>
      <c r="U48" s="112"/>
      <c r="V48" s="112">
        <v>1336</v>
      </c>
      <c r="W48" s="112">
        <v>1413</v>
      </c>
      <c r="X48" s="112">
        <v>1481</v>
      </c>
      <c r="Y48" s="112">
        <v>1561</v>
      </c>
      <c r="Z48" s="112">
        <v>1881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1364</v>
      </c>
      <c r="W49" s="112">
        <v>1430</v>
      </c>
      <c r="X49" s="112">
        <v>1555</v>
      </c>
      <c r="Y49" s="112">
        <v>1649</v>
      </c>
      <c r="Z49" s="112">
        <v>1838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Kingborough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1326</v>
      </c>
      <c r="W50" s="112">
        <v>1414</v>
      </c>
      <c r="X50" s="112">
        <v>1383</v>
      </c>
      <c r="Y50" s="112">
        <v>1573</v>
      </c>
      <c r="Z50" s="112">
        <v>1652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1385</v>
      </c>
      <c r="W51" s="112">
        <v>1359</v>
      </c>
      <c r="X51" s="112">
        <v>1362</v>
      </c>
      <c r="Y51" s="112">
        <v>1347</v>
      </c>
      <c r="Z51" s="112">
        <v>1470</v>
      </c>
    </row>
    <row r="52" spans="1:26" ht="15" customHeight="1" x14ac:dyDescent="0.25">
      <c r="S52" s="115" t="s">
        <v>44</v>
      </c>
      <c r="T52" s="115"/>
      <c r="U52" s="112"/>
      <c r="V52" s="112">
        <v>1416</v>
      </c>
      <c r="W52" s="112">
        <v>1490</v>
      </c>
      <c r="X52" s="112">
        <v>1456</v>
      </c>
      <c r="Y52" s="112">
        <v>1484</v>
      </c>
      <c r="Z52" s="112">
        <v>1373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1270</v>
      </c>
      <c r="W53" s="112">
        <v>1202</v>
      </c>
      <c r="X53" s="112">
        <v>1298</v>
      </c>
      <c r="Y53" s="112">
        <v>1291</v>
      </c>
      <c r="Z53" s="112">
        <v>1392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1246</v>
      </c>
      <c r="W54" s="112">
        <v>1240</v>
      </c>
      <c r="X54" s="112">
        <v>1237</v>
      </c>
      <c r="Y54" s="112">
        <v>1243</v>
      </c>
      <c r="Z54" s="112">
        <v>1203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885</v>
      </c>
      <c r="W55" s="112">
        <v>940</v>
      </c>
      <c r="X55" s="112">
        <v>963</v>
      </c>
      <c r="Y55" s="112">
        <v>1014</v>
      </c>
      <c r="Z55" s="112">
        <v>1035</v>
      </c>
    </row>
    <row r="56" spans="1:26" ht="15" customHeight="1" x14ac:dyDescent="0.25">
      <c r="S56" s="115" t="s">
        <v>48</v>
      </c>
      <c r="T56" s="115"/>
      <c r="U56" s="112"/>
      <c r="V56" s="112">
        <v>523</v>
      </c>
      <c r="W56" s="112">
        <v>530</v>
      </c>
      <c r="X56" s="112">
        <v>573</v>
      </c>
      <c r="Y56" s="112">
        <v>565</v>
      </c>
      <c r="Z56" s="112">
        <v>595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235</v>
      </c>
      <c r="W57" s="112">
        <v>277</v>
      </c>
      <c r="X57" s="112">
        <v>279</v>
      </c>
      <c r="Y57" s="112">
        <v>270</v>
      </c>
      <c r="Z57" s="112">
        <v>273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61</v>
      </c>
      <c r="W58" s="112">
        <v>62</v>
      </c>
      <c r="X58" s="112">
        <v>73</v>
      </c>
      <c r="Y58" s="112">
        <v>82</v>
      </c>
      <c r="Z58" s="112">
        <v>93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37</v>
      </c>
      <c r="W59" s="112">
        <v>39</v>
      </c>
      <c r="X59" s="112">
        <v>44</v>
      </c>
      <c r="Y59" s="112">
        <v>37</v>
      </c>
      <c r="Z59" s="112">
        <v>32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21</v>
      </c>
      <c r="W60" s="112">
        <v>18</v>
      </c>
      <c r="X60" s="112">
        <v>15</v>
      </c>
      <c r="Y60" s="112">
        <v>23</v>
      </c>
      <c r="Z60" s="112">
        <v>22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13237</v>
      </c>
      <c r="W61" s="112">
        <v>13723</v>
      </c>
      <c r="X61" s="112">
        <v>14005</v>
      </c>
      <c r="Y61" s="112">
        <v>14393</v>
      </c>
      <c r="Z61" s="112">
        <v>15290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16</v>
      </c>
      <c r="W63" s="112">
        <v>18</v>
      </c>
      <c r="X63" s="112">
        <v>3</v>
      </c>
      <c r="Y63" s="112">
        <v>27</v>
      </c>
      <c r="Z63" s="112">
        <v>23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346</v>
      </c>
      <c r="W64" s="112">
        <v>356</v>
      </c>
      <c r="X64" s="112">
        <v>16</v>
      </c>
      <c r="Y64" s="112">
        <v>331</v>
      </c>
      <c r="Z64" s="112">
        <v>405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Kingborough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902</v>
      </c>
      <c r="W65" s="112">
        <v>883</v>
      </c>
      <c r="X65" s="112">
        <v>34</v>
      </c>
      <c r="Y65" s="112">
        <v>827</v>
      </c>
      <c r="Z65" s="112">
        <v>932</v>
      </c>
    </row>
    <row r="66" spans="1:26" x14ac:dyDescent="0.25">
      <c r="S66" s="115" t="s">
        <v>39</v>
      </c>
      <c r="T66" s="115"/>
      <c r="U66" s="112"/>
      <c r="V66" s="112">
        <v>1118</v>
      </c>
      <c r="W66" s="112">
        <v>1142</v>
      </c>
      <c r="X66" s="112">
        <v>52</v>
      </c>
      <c r="Y66" s="112">
        <v>1153</v>
      </c>
      <c r="Z66" s="112">
        <v>1290</v>
      </c>
    </row>
    <row r="67" spans="1:26" x14ac:dyDescent="0.25">
      <c r="S67" s="115" t="s">
        <v>40</v>
      </c>
      <c r="T67" s="115"/>
      <c r="U67" s="112"/>
      <c r="V67" s="112">
        <v>1316</v>
      </c>
      <c r="W67" s="112">
        <v>1351</v>
      </c>
      <c r="X67" s="112">
        <v>69</v>
      </c>
      <c r="Y67" s="112">
        <v>1628</v>
      </c>
      <c r="Z67" s="112">
        <v>1794</v>
      </c>
    </row>
    <row r="68" spans="1:26" x14ac:dyDescent="0.25">
      <c r="S68" s="115" t="s">
        <v>41</v>
      </c>
      <c r="T68" s="115"/>
      <c r="U68" s="112"/>
      <c r="V68" s="112">
        <v>1413</v>
      </c>
      <c r="W68" s="112">
        <v>1522</v>
      </c>
      <c r="X68" s="112">
        <v>73</v>
      </c>
      <c r="Y68" s="112">
        <v>1622</v>
      </c>
      <c r="Z68" s="112">
        <v>1830</v>
      </c>
    </row>
    <row r="69" spans="1:26" x14ac:dyDescent="0.25">
      <c r="S69" s="115" t="s">
        <v>42</v>
      </c>
      <c r="T69" s="115"/>
      <c r="U69" s="112"/>
      <c r="V69" s="112">
        <v>1395</v>
      </c>
      <c r="W69" s="112">
        <v>1465</v>
      </c>
      <c r="X69" s="112">
        <v>61</v>
      </c>
      <c r="Y69" s="112">
        <v>1631</v>
      </c>
      <c r="Z69" s="112">
        <v>1782</v>
      </c>
    </row>
    <row r="70" spans="1:26" x14ac:dyDescent="0.25">
      <c r="S70" s="115" t="s">
        <v>43</v>
      </c>
      <c r="T70" s="115"/>
      <c r="U70" s="112"/>
      <c r="V70" s="112">
        <v>1575</v>
      </c>
      <c r="W70" s="112">
        <v>1601</v>
      </c>
      <c r="X70" s="112">
        <v>75</v>
      </c>
      <c r="Y70" s="112">
        <v>1533</v>
      </c>
      <c r="Z70" s="112">
        <v>1601</v>
      </c>
    </row>
    <row r="71" spans="1:26" x14ac:dyDescent="0.25">
      <c r="S71" s="115" t="s">
        <v>44</v>
      </c>
      <c r="T71" s="115"/>
      <c r="U71" s="112"/>
      <c r="V71" s="112">
        <v>1612</v>
      </c>
      <c r="W71" s="112">
        <v>1676</v>
      </c>
      <c r="X71" s="112">
        <v>50</v>
      </c>
      <c r="Y71" s="112">
        <v>1682</v>
      </c>
      <c r="Z71" s="112">
        <v>1700</v>
      </c>
    </row>
    <row r="72" spans="1:26" x14ac:dyDescent="0.25">
      <c r="S72" s="115" t="s">
        <v>45</v>
      </c>
      <c r="T72" s="115"/>
      <c r="U72" s="112"/>
      <c r="V72" s="112">
        <v>1480</v>
      </c>
      <c r="W72" s="112">
        <v>1414</v>
      </c>
      <c r="X72" s="112">
        <v>84</v>
      </c>
      <c r="Y72" s="112">
        <v>1528</v>
      </c>
      <c r="Z72" s="112">
        <v>1541</v>
      </c>
    </row>
    <row r="73" spans="1:26" x14ac:dyDescent="0.25">
      <c r="S73" s="115" t="s">
        <v>46</v>
      </c>
      <c r="T73" s="115"/>
      <c r="U73" s="112"/>
      <c r="V73" s="112">
        <v>1421</v>
      </c>
      <c r="W73" s="112">
        <v>1425</v>
      </c>
      <c r="X73" s="112">
        <v>79</v>
      </c>
      <c r="Y73" s="112">
        <v>1330</v>
      </c>
      <c r="Z73" s="112">
        <v>1339</v>
      </c>
    </row>
    <row r="74" spans="1:26" x14ac:dyDescent="0.25">
      <c r="S74" s="115" t="s">
        <v>47</v>
      </c>
      <c r="T74" s="115"/>
      <c r="U74" s="112"/>
      <c r="V74" s="112">
        <v>987</v>
      </c>
      <c r="W74" s="112">
        <v>1019</v>
      </c>
      <c r="X74" s="112">
        <v>72</v>
      </c>
      <c r="Y74" s="112">
        <v>1040</v>
      </c>
      <c r="Z74" s="112">
        <v>1090</v>
      </c>
    </row>
    <row r="75" spans="1:26" x14ac:dyDescent="0.25">
      <c r="S75" s="115" t="s">
        <v>48</v>
      </c>
      <c r="T75" s="115"/>
      <c r="U75" s="112"/>
      <c r="V75" s="112">
        <v>404</v>
      </c>
      <c r="W75" s="112">
        <v>458</v>
      </c>
      <c r="X75" s="112">
        <v>37</v>
      </c>
      <c r="Y75" s="112">
        <v>529</v>
      </c>
      <c r="Z75" s="112">
        <v>568</v>
      </c>
    </row>
    <row r="76" spans="1:26" x14ac:dyDescent="0.25">
      <c r="S76" s="115" t="s">
        <v>49</v>
      </c>
      <c r="T76" s="115"/>
      <c r="U76" s="112"/>
      <c r="V76" s="112">
        <v>153</v>
      </c>
      <c r="W76" s="112">
        <v>171</v>
      </c>
      <c r="X76" s="112">
        <v>26</v>
      </c>
      <c r="Y76" s="112">
        <v>161</v>
      </c>
      <c r="Z76" s="112">
        <v>192</v>
      </c>
    </row>
    <row r="77" spans="1:26" x14ac:dyDescent="0.25">
      <c r="S77" s="115" t="s">
        <v>50</v>
      </c>
      <c r="T77" s="115"/>
      <c r="U77" s="112"/>
      <c r="V77" s="112">
        <v>61</v>
      </c>
      <c r="W77" s="112">
        <v>66</v>
      </c>
      <c r="X77" s="112">
        <v>9</v>
      </c>
      <c r="Y77" s="112">
        <v>66</v>
      </c>
      <c r="Z77" s="112">
        <v>69</v>
      </c>
    </row>
    <row r="78" spans="1:26" x14ac:dyDescent="0.25">
      <c r="S78" s="115" t="s">
        <v>51</v>
      </c>
      <c r="T78" s="115"/>
      <c r="U78" s="112"/>
      <c r="V78" s="112">
        <v>24</v>
      </c>
      <c r="W78" s="112">
        <v>25</v>
      </c>
      <c r="X78" s="112">
        <v>7</v>
      </c>
      <c r="Y78" s="112">
        <v>30</v>
      </c>
      <c r="Z78" s="112">
        <v>29</v>
      </c>
    </row>
    <row r="79" spans="1:26" x14ac:dyDescent="0.25">
      <c r="S79" s="115" t="s">
        <v>52</v>
      </c>
      <c r="T79" s="115"/>
      <c r="U79" s="112"/>
      <c r="V79" s="112">
        <v>34</v>
      </c>
      <c r="W79" s="112">
        <v>44</v>
      </c>
      <c r="X79" s="112">
        <v>3</v>
      </c>
      <c r="Y79" s="112">
        <v>41</v>
      </c>
      <c r="Z79" s="112">
        <v>29</v>
      </c>
    </row>
    <row r="80" spans="1:26" x14ac:dyDescent="0.25">
      <c r="S80" s="118" t="s">
        <v>53</v>
      </c>
      <c r="T80" s="118"/>
      <c r="U80" s="112"/>
      <c r="V80" s="112">
        <v>14261</v>
      </c>
      <c r="W80" s="112">
        <v>14640</v>
      </c>
      <c r="X80" s="112">
        <v>752</v>
      </c>
      <c r="Y80" s="112">
        <v>15151</v>
      </c>
      <c r="Z80" s="112">
        <v>16214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Kingborough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1176</v>
      </c>
      <c r="W83" s="112">
        <v>1244</v>
      </c>
      <c r="X83" s="112">
        <v>1292</v>
      </c>
      <c r="Y83" s="112">
        <v>1360</v>
      </c>
      <c r="Z83" s="112">
        <v>1397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1955</v>
      </c>
      <c r="W84" s="112">
        <v>1976</v>
      </c>
      <c r="X84" s="112">
        <v>2048</v>
      </c>
      <c r="Y84" s="112">
        <v>2118</v>
      </c>
      <c r="Z84" s="112">
        <v>2178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1535</v>
      </c>
      <c r="W85" s="112">
        <v>1634</v>
      </c>
      <c r="X85" s="112">
        <v>1657</v>
      </c>
      <c r="Y85" s="112">
        <v>1749</v>
      </c>
      <c r="Z85" s="112">
        <v>1789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31,535</v>
      </c>
      <c r="D86" s="94">
        <f t="shared" ref="D86:D91" si="4">AD4</f>
        <v>6.7246514146473535E-2</v>
      </c>
      <c r="E86" s="95">
        <f t="shared" ref="E86:E91" si="5">AD4</f>
        <v>6.7246514146473535E-2</v>
      </c>
      <c r="F86" s="94">
        <f t="shared" ref="F86:F91" si="6">AF4</f>
        <v>0.14676897341721507</v>
      </c>
      <c r="G86" s="95">
        <f t="shared" ref="G86:G91" si="7">AF4</f>
        <v>0.14676897341721507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617</v>
      </c>
      <c r="W86" s="112">
        <v>715</v>
      </c>
      <c r="X86" s="112">
        <v>757</v>
      </c>
      <c r="Y86" s="112">
        <v>767</v>
      </c>
      <c r="Z86" s="112">
        <v>796</v>
      </c>
    </row>
    <row r="87" spans="1:30" ht="15" customHeight="1" x14ac:dyDescent="0.25">
      <c r="A87" s="96" t="s">
        <v>4</v>
      </c>
      <c r="B87" s="49"/>
      <c r="C87" s="97" t="str">
        <f t="shared" si="3"/>
        <v>15,290</v>
      </c>
      <c r="D87" s="94">
        <f t="shared" si="4"/>
        <v>6.2395775430794886E-2</v>
      </c>
      <c r="E87" s="95">
        <f t="shared" si="5"/>
        <v>6.2395775430794886E-2</v>
      </c>
      <c r="F87" s="94">
        <f t="shared" si="6"/>
        <v>0.15465941700649455</v>
      </c>
      <c r="G87" s="95">
        <f t="shared" si="7"/>
        <v>0.15465941700649455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627</v>
      </c>
      <c r="W87" s="112">
        <v>626</v>
      </c>
      <c r="X87" s="112">
        <v>625</v>
      </c>
      <c r="Y87" s="112">
        <v>613</v>
      </c>
      <c r="Z87" s="112">
        <v>619</v>
      </c>
    </row>
    <row r="88" spans="1:30" ht="15" customHeight="1" x14ac:dyDescent="0.25">
      <c r="A88" s="96" t="s">
        <v>5</v>
      </c>
      <c r="B88" s="49"/>
      <c r="C88" s="97" t="str">
        <f t="shared" si="3"/>
        <v>16,214</v>
      </c>
      <c r="D88" s="94">
        <f t="shared" si="4"/>
        <v>6.9807337028239713E-2</v>
      </c>
      <c r="E88" s="95">
        <f t="shared" si="5"/>
        <v>6.9807337028239713E-2</v>
      </c>
      <c r="F88" s="94">
        <f t="shared" si="6"/>
        <v>0.13670779584969162</v>
      </c>
      <c r="G88" s="95">
        <f t="shared" si="7"/>
        <v>0.13670779584969162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525</v>
      </c>
      <c r="W88" s="112">
        <v>523</v>
      </c>
      <c r="X88" s="112">
        <v>549</v>
      </c>
      <c r="Y88" s="112">
        <v>574</v>
      </c>
      <c r="Z88" s="112">
        <v>611</v>
      </c>
    </row>
    <row r="89" spans="1:30" ht="15" customHeight="1" x14ac:dyDescent="0.25">
      <c r="A89" s="49" t="s">
        <v>6</v>
      </c>
      <c r="B89" s="49"/>
      <c r="C89" s="97" t="str">
        <f t="shared" si="3"/>
        <v>22,293</v>
      </c>
      <c r="D89" s="94">
        <f t="shared" si="4"/>
        <v>3.1223980016652719E-2</v>
      </c>
      <c r="E89" s="95">
        <f t="shared" si="5"/>
        <v>3.1223980016652719E-2</v>
      </c>
      <c r="F89" s="94">
        <f t="shared" si="6"/>
        <v>0.11878952122854569</v>
      </c>
      <c r="G89" s="95">
        <f t="shared" si="7"/>
        <v>0.11878952122854569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425</v>
      </c>
      <c r="W89" s="112">
        <v>462</v>
      </c>
      <c r="X89" s="112">
        <v>476</v>
      </c>
      <c r="Y89" s="112">
        <v>460</v>
      </c>
      <c r="Z89" s="112">
        <v>463</v>
      </c>
    </row>
    <row r="90" spans="1:30" ht="15" customHeight="1" x14ac:dyDescent="0.25">
      <c r="A90" s="49" t="s">
        <v>98</v>
      </c>
      <c r="B90" s="49"/>
      <c r="C90" s="97" t="str">
        <f t="shared" si="3"/>
        <v>$44,652</v>
      </c>
      <c r="D90" s="94">
        <f t="shared" si="4"/>
        <v>1.5567393581719546E-2</v>
      </c>
      <c r="E90" s="95">
        <f t="shared" si="5"/>
        <v>1.5567393581719546E-2</v>
      </c>
      <c r="F90" s="94">
        <f t="shared" si="6"/>
        <v>7.8316308048974825E-2</v>
      </c>
      <c r="G90" s="95">
        <f t="shared" si="7"/>
        <v>7.8316308048974825E-2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845</v>
      </c>
      <c r="W90" s="112">
        <v>895</v>
      </c>
      <c r="X90" s="112">
        <v>971</v>
      </c>
      <c r="Y90" s="112">
        <v>1023</v>
      </c>
      <c r="Z90" s="112">
        <v>1123</v>
      </c>
    </row>
    <row r="91" spans="1:30" ht="15" customHeight="1" x14ac:dyDescent="0.25">
      <c r="A91" s="49" t="s">
        <v>7</v>
      </c>
      <c r="B91" s="49"/>
      <c r="C91" s="97" t="str">
        <f t="shared" si="3"/>
        <v>$1,376.7 mil</v>
      </c>
      <c r="D91" s="94">
        <f t="shared" si="4"/>
        <v>7.7910508710857362E-2</v>
      </c>
      <c r="E91" s="95">
        <f t="shared" si="5"/>
        <v>7.7910508710857362E-2</v>
      </c>
      <c r="F91" s="94">
        <f t="shared" si="6"/>
        <v>0.27267294509217188</v>
      </c>
      <c r="G91" s="95">
        <f t="shared" si="7"/>
        <v>0.27267294509217188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9796</v>
      </c>
      <c r="W91" s="112">
        <v>10135</v>
      </c>
      <c r="X91" s="112">
        <v>10376</v>
      </c>
      <c r="Y91" s="112">
        <v>10704</v>
      </c>
      <c r="Z91" s="112">
        <v>11003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846</v>
      </c>
      <c r="W93" s="112">
        <v>885</v>
      </c>
      <c r="X93" s="112">
        <v>899</v>
      </c>
      <c r="Y93" s="112">
        <v>953</v>
      </c>
      <c r="Z93" s="112">
        <v>1020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2641</v>
      </c>
      <c r="W94" s="112">
        <v>2677</v>
      </c>
      <c r="X94" s="112">
        <v>2801</v>
      </c>
      <c r="Y94" s="112">
        <v>2918</v>
      </c>
      <c r="Z94" s="112">
        <v>3005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304</v>
      </c>
      <c r="W95" s="112">
        <v>328</v>
      </c>
      <c r="X95" s="112">
        <v>347</v>
      </c>
      <c r="Y95" s="112">
        <v>369</v>
      </c>
      <c r="Z95" s="112">
        <v>404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1375</v>
      </c>
      <c r="W96" s="112">
        <v>1488</v>
      </c>
      <c r="X96" s="112">
        <v>1568</v>
      </c>
      <c r="Y96" s="112">
        <v>1550</v>
      </c>
      <c r="Z96" s="112">
        <v>1658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1928</v>
      </c>
      <c r="W97" s="112">
        <v>1942</v>
      </c>
      <c r="X97" s="112">
        <v>1946</v>
      </c>
      <c r="Y97" s="112">
        <v>1972</v>
      </c>
      <c r="Z97" s="112">
        <v>1972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918</v>
      </c>
      <c r="W98" s="112">
        <v>961</v>
      </c>
      <c r="X98" s="112">
        <v>954</v>
      </c>
      <c r="Y98" s="112">
        <v>972</v>
      </c>
      <c r="Z98" s="112">
        <v>970</v>
      </c>
    </row>
    <row r="99" spans="1:32" ht="15" customHeight="1" x14ac:dyDescent="0.25">
      <c r="S99" s="115" t="s">
        <v>145</v>
      </c>
      <c r="T99" s="115"/>
      <c r="U99" s="112"/>
      <c r="V99" s="112">
        <v>44</v>
      </c>
      <c r="W99" s="112">
        <v>44</v>
      </c>
      <c r="X99" s="112">
        <v>47</v>
      </c>
      <c r="Y99" s="112">
        <v>57</v>
      </c>
      <c r="Z99" s="112">
        <v>48</v>
      </c>
    </row>
    <row r="100" spans="1:32" ht="15" customHeight="1" x14ac:dyDescent="0.25">
      <c r="S100" s="115" t="s">
        <v>58</v>
      </c>
      <c r="T100" s="115"/>
      <c r="U100" s="112"/>
      <c r="V100" s="112">
        <v>425</v>
      </c>
      <c r="W100" s="112">
        <v>439</v>
      </c>
      <c r="X100" s="112">
        <v>468</v>
      </c>
      <c r="Y100" s="112">
        <v>483</v>
      </c>
      <c r="Z100" s="112">
        <v>526</v>
      </c>
    </row>
    <row r="101" spans="1:32" x14ac:dyDescent="0.25">
      <c r="A101" s="18"/>
      <c r="S101" s="118" t="s">
        <v>53</v>
      </c>
      <c r="T101" s="118"/>
      <c r="U101" s="112"/>
      <c r="V101" s="112">
        <v>10134</v>
      </c>
      <c r="W101" s="112">
        <v>10441</v>
      </c>
      <c r="X101" s="112">
        <v>10620</v>
      </c>
      <c r="Y101" s="112">
        <v>10912</v>
      </c>
      <c r="Z101" s="112">
        <v>11271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18362</v>
      </c>
      <c r="W104" s="112">
        <v>18860</v>
      </c>
      <c r="X104" s="112">
        <v>19417</v>
      </c>
      <c r="Y104" s="112">
        <v>21094</v>
      </c>
      <c r="Z104" s="112">
        <v>21094</v>
      </c>
      <c r="AB104" s="109" t="str">
        <f>TEXT(Z104,"###,###")</f>
        <v>21,094</v>
      </c>
      <c r="AD104" s="130">
        <f>Z104/($Z$4)*100</f>
        <v>66.890756302520998</v>
      </c>
      <c r="AF104" s="109"/>
    </row>
    <row r="105" spans="1:32" x14ac:dyDescent="0.25">
      <c r="S105" s="115" t="s">
        <v>17</v>
      </c>
      <c r="T105" s="115"/>
      <c r="U105" s="112"/>
      <c r="V105" s="112">
        <v>7104</v>
      </c>
      <c r="W105" s="112">
        <v>7161</v>
      </c>
      <c r="X105" s="112">
        <v>7458</v>
      </c>
      <c r="Y105" s="112">
        <v>7457</v>
      </c>
      <c r="Z105" s="112">
        <v>7768</v>
      </c>
      <c r="AB105" s="109" t="str">
        <f>TEXT(Z105,"###,###")</f>
        <v>7,768</v>
      </c>
      <c r="AD105" s="130">
        <f>Z105/($Z$4)*100</f>
        <v>24.632947518630093</v>
      </c>
      <c r="AF105" s="109"/>
    </row>
    <row r="106" spans="1:32" x14ac:dyDescent="0.25">
      <c r="S106" s="118" t="s">
        <v>53</v>
      </c>
      <c r="T106" s="118"/>
      <c r="U106" s="120"/>
      <c r="V106" s="120">
        <v>25466</v>
      </c>
      <c r="W106" s="120">
        <v>26021</v>
      </c>
      <c r="X106" s="120">
        <v>26875</v>
      </c>
      <c r="Y106" s="120">
        <v>28551</v>
      </c>
      <c r="Z106" s="120">
        <v>28862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3733</v>
      </c>
      <c r="W108" s="112">
        <v>4381</v>
      </c>
      <c r="X108" s="112">
        <v>4225</v>
      </c>
      <c r="Y108" s="112">
        <v>4387</v>
      </c>
      <c r="Z108" s="112">
        <v>4562</v>
      </c>
      <c r="AB108" s="109" t="str">
        <f>TEXT(Z108,"###,###")</f>
        <v>4,562</v>
      </c>
      <c r="AD108" s="130">
        <f>Z108/($Z$4)*100</f>
        <v>14.466465831615666</v>
      </c>
      <c r="AF108" s="109"/>
    </row>
    <row r="109" spans="1:32" x14ac:dyDescent="0.25">
      <c r="S109" s="115" t="s">
        <v>20</v>
      </c>
      <c r="T109" s="115"/>
      <c r="U109" s="112"/>
      <c r="V109" s="112">
        <v>3920</v>
      </c>
      <c r="W109" s="112">
        <v>3954</v>
      </c>
      <c r="X109" s="112">
        <v>3903</v>
      </c>
      <c r="Y109" s="112">
        <v>4185</v>
      </c>
      <c r="Z109" s="112">
        <v>4871</v>
      </c>
      <c r="AB109" s="109" t="str">
        <f>TEXT(Z109,"###,###")</f>
        <v>4,871</v>
      </c>
      <c r="AD109" s="130">
        <f>Z109/($Z$4)*100</f>
        <v>15.446329475186301</v>
      </c>
      <c r="AF109" s="109"/>
    </row>
    <row r="110" spans="1:32" x14ac:dyDescent="0.25">
      <c r="S110" s="115" t="s">
        <v>21</v>
      </c>
      <c r="T110" s="115"/>
      <c r="U110" s="112"/>
      <c r="V110" s="112">
        <v>6125</v>
      </c>
      <c r="W110" s="112">
        <v>6115</v>
      </c>
      <c r="X110" s="112">
        <v>6479</v>
      </c>
      <c r="Y110" s="112">
        <v>6244</v>
      </c>
      <c r="Z110" s="112">
        <v>7225</v>
      </c>
      <c r="AB110" s="109" t="str">
        <f>TEXT(Z110,"###,###")</f>
        <v>7,225</v>
      </c>
      <c r="AD110" s="130">
        <f>Z110/($Z$4)*100</f>
        <v>22.911051212938006</v>
      </c>
      <c r="AF110" s="109"/>
    </row>
    <row r="111" spans="1:32" x14ac:dyDescent="0.25">
      <c r="S111" s="115" t="s">
        <v>22</v>
      </c>
      <c r="T111" s="115"/>
      <c r="U111" s="112"/>
      <c r="V111" s="112">
        <v>11430</v>
      </c>
      <c r="W111" s="112">
        <v>11505</v>
      </c>
      <c r="X111" s="112">
        <v>12164</v>
      </c>
      <c r="Y111" s="112">
        <v>12354</v>
      </c>
      <c r="Z111" s="112">
        <v>12579</v>
      </c>
      <c r="AB111" s="109" t="str">
        <f>TEXT(Z111,"###,###")</f>
        <v>12,579</v>
      </c>
      <c r="AD111" s="130">
        <f>Z111/($Z$4)*100</f>
        <v>39.88901220865705</v>
      </c>
      <c r="AF111" s="109"/>
    </row>
    <row r="112" spans="1:32" x14ac:dyDescent="0.25">
      <c r="S112" s="118" t="s">
        <v>53</v>
      </c>
      <c r="T112" s="118"/>
      <c r="U112" s="112"/>
      <c r="V112" s="112">
        <v>27499</v>
      </c>
      <c r="W112" s="112">
        <v>28365</v>
      </c>
      <c r="X112" s="112">
        <v>29050</v>
      </c>
      <c r="Y112" s="112">
        <v>29545</v>
      </c>
      <c r="Z112" s="112">
        <v>31535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42.57</v>
      </c>
      <c r="W118" s="131">
        <v>42.61</v>
      </c>
      <c r="X118" s="131">
        <v>42.44</v>
      </c>
      <c r="Y118" s="131">
        <v>42.4</v>
      </c>
      <c r="Z118" s="131">
        <v>42.17</v>
      </c>
      <c r="AB118" s="109" t="str">
        <f>TEXT(Z118,"##.0")</f>
        <v>42.2</v>
      </c>
    </row>
    <row r="120" spans="19:32" x14ac:dyDescent="0.25">
      <c r="S120" s="101" t="s">
        <v>100</v>
      </c>
      <c r="T120" s="112"/>
      <c r="U120" s="112"/>
      <c r="V120" s="112">
        <v>16508</v>
      </c>
      <c r="W120" s="112">
        <v>17047</v>
      </c>
      <c r="X120" s="112">
        <v>17455</v>
      </c>
      <c r="Y120" s="112">
        <v>17945</v>
      </c>
      <c r="Z120" s="112">
        <v>18429</v>
      </c>
      <c r="AB120" s="109" t="str">
        <f>TEXT(Z120,"###,###")</f>
        <v>18,429</v>
      </c>
    </row>
    <row r="121" spans="19:32" x14ac:dyDescent="0.25">
      <c r="S121" s="101" t="s">
        <v>101</v>
      </c>
      <c r="T121" s="112"/>
      <c r="U121" s="112"/>
      <c r="V121" s="112">
        <v>1779</v>
      </c>
      <c r="W121" s="112">
        <v>1857</v>
      </c>
      <c r="X121" s="112">
        <v>1851</v>
      </c>
      <c r="Y121" s="112">
        <v>1908</v>
      </c>
      <c r="Z121" s="112">
        <v>1925</v>
      </c>
      <c r="AB121" s="109" t="str">
        <f>TEXT(Z121,"###,###")</f>
        <v>1,925</v>
      </c>
    </row>
    <row r="122" spans="19:32" x14ac:dyDescent="0.25">
      <c r="S122" s="101" t="s">
        <v>102</v>
      </c>
      <c r="T122" s="112"/>
      <c r="U122" s="112"/>
      <c r="V122" s="112">
        <v>1642</v>
      </c>
      <c r="W122" s="112">
        <v>1666</v>
      </c>
      <c r="X122" s="112">
        <v>1683</v>
      </c>
      <c r="Y122" s="112">
        <v>1763</v>
      </c>
      <c r="Z122" s="112">
        <v>1932</v>
      </c>
      <c r="AB122" s="109" t="str">
        <f>TEXT(Z122,"###,###")</f>
        <v>1,932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18150</v>
      </c>
      <c r="W124" s="112">
        <v>18713</v>
      </c>
      <c r="X124" s="112">
        <v>19138</v>
      </c>
      <c r="Y124" s="112">
        <v>19708</v>
      </c>
      <c r="Z124" s="112">
        <v>20361</v>
      </c>
      <c r="AB124" s="109" t="str">
        <f>TEXT(Z124,"###,###")</f>
        <v>20,361</v>
      </c>
      <c r="AD124" s="127">
        <f>Z124/$Z$7*100</f>
        <v>91.333602476113569</v>
      </c>
    </row>
    <row r="125" spans="19:32" x14ac:dyDescent="0.25">
      <c r="S125" s="101" t="s">
        <v>104</v>
      </c>
      <c r="T125" s="112"/>
      <c r="U125" s="112"/>
      <c r="V125" s="112">
        <v>3421</v>
      </c>
      <c r="W125" s="112">
        <v>3523</v>
      </c>
      <c r="X125" s="112">
        <v>3534</v>
      </c>
      <c r="Y125" s="112">
        <v>3671</v>
      </c>
      <c r="Z125" s="112">
        <v>3857</v>
      </c>
      <c r="AB125" s="109" t="str">
        <f>TEXT(Z125,"###,###")</f>
        <v>3,857</v>
      </c>
      <c r="AD125" s="127">
        <f>Z125/$Z$7*100</f>
        <v>17.301395056744269</v>
      </c>
    </row>
    <row r="127" spans="19:32" x14ac:dyDescent="0.25">
      <c r="S127" s="101" t="s">
        <v>105</v>
      </c>
      <c r="T127" s="112"/>
      <c r="U127" s="112"/>
      <c r="V127" s="112">
        <v>9798</v>
      </c>
      <c r="W127" s="112">
        <v>10132</v>
      </c>
      <c r="X127" s="112">
        <v>10372</v>
      </c>
      <c r="Y127" s="112">
        <v>10707</v>
      </c>
      <c r="Z127" s="112">
        <v>10999</v>
      </c>
      <c r="AB127" s="109" t="str">
        <f>TEXT(Z127,"###,###")</f>
        <v>10,999</v>
      </c>
      <c r="AD127" s="127">
        <f>Z127/$Z$7*100</f>
        <v>49.338357331897903</v>
      </c>
    </row>
    <row r="128" spans="19:32" x14ac:dyDescent="0.25">
      <c r="S128" s="101" t="s">
        <v>106</v>
      </c>
      <c r="T128" s="112"/>
      <c r="U128" s="112"/>
      <c r="V128" s="112">
        <v>10134</v>
      </c>
      <c r="W128" s="112">
        <v>10440</v>
      </c>
      <c r="X128" s="112">
        <v>10614</v>
      </c>
      <c r="Y128" s="112">
        <v>10911</v>
      </c>
      <c r="Z128" s="112">
        <v>11271</v>
      </c>
      <c r="AB128" s="109" t="str">
        <f>TEXT(Z128,"###,###")</f>
        <v>11,271</v>
      </c>
      <c r="AD128" s="127">
        <f>Z128/$Z$7*100</f>
        <v>50.558471269008209</v>
      </c>
    </row>
    <row r="130" spans="19:20" x14ac:dyDescent="0.25">
      <c r="S130" s="101" t="s">
        <v>182</v>
      </c>
      <c r="T130" s="127">
        <v>82.667204952227152</v>
      </c>
    </row>
    <row r="131" spans="19:20" x14ac:dyDescent="0.25">
      <c r="S131" s="101" t="s">
        <v>183</v>
      </c>
      <c r="T131" s="127">
        <v>8.6349975328578488</v>
      </c>
    </row>
    <row r="132" spans="19:20" x14ac:dyDescent="0.25">
      <c r="S132" s="101" t="s">
        <v>184</v>
      </c>
      <c r="T132" s="127">
        <v>8.6663975238864221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B956972-7913-491B-AA88-1F6974F0B3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25E848F-668A-4497-ACEE-F8D94F858F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0CE3A28-45F3-4EDF-87B1-8E09B080D3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C3A25EF-0CDD-4311-A7BA-918ADF9331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9D6-6BC3-4F5E-98B6-7BA862E02ED2}">
  <sheetPr codeName="Sheet8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108</v>
      </c>
      <c r="T1" s="99"/>
      <c r="U1" s="99"/>
      <c r="V1" s="99"/>
      <c r="W1" s="99"/>
      <c r="X1" s="99"/>
      <c r="Y1" s="100" t="s">
        <v>128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108</v>
      </c>
      <c r="Y3" s="105" t="s">
        <v>128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12.20 Latrobe,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8297</v>
      </c>
      <c r="W4" s="108">
        <v>8479</v>
      </c>
      <c r="X4" s="108">
        <v>8570</v>
      </c>
      <c r="Y4" s="108">
        <v>8867</v>
      </c>
      <c r="Z4" s="108">
        <v>9504</v>
      </c>
      <c r="AB4" s="109" t="str">
        <f>TEXT(Z4,"###,###")</f>
        <v>9,504</v>
      </c>
      <c r="AD4" s="110">
        <f>Z4/Y4-1</f>
        <v>7.1839404533664108E-2</v>
      </c>
      <c r="AF4" s="110">
        <f>Z4/V4-1</f>
        <v>0.14547426780764128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4213</v>
      </c>
      <c r="W5" s="108">
        <v>4385</v>
      </c>
      <c r="X5" s="108">
        <v>4337</v>
      </c>
      <c r="Y5" s="108">
        <v>4493</v>
      </c>
      <c r="Z5" s="108">
        <v>4745</v>
      </c>
      <c r="AB5" s="109" t="str">
        <f>TEXT(Z5,"###,###")</f>
        <v>4,745</v>
      </c>
      <c r="AD5" s="110">
        <f t="shared" ref="AD5:AD9" si="0">Z5/Y5-1</f>
        <v>5.6087246828399717E-2</v>
      </c>
      <c r="AF5" s="110">
        <f t="shared" ref="AF5:AF9" si="1">Z5/V5-1</f>
        <v>0.12627581295988599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4088</v>
      </c>
      <c r="W6" s="108">
        <v>4092</v>
      </c>
      <c r="X6" s="108">
        <v>4227</v>
      </c>
      <c r="Y6" s="108">
        <v>4367</v>
      </c>
      <c r="Z6" s="108">
        <v>4755</v>
      </c>
      <c r="AB6" s="109" t="str">
        <f>TEXT(Z6,"###,###")</f>
        <v>4,755</v>
      </c>
      <c r="AD6" s="110">
        <f t="shared" si="0"/>
        <v>8.884817952828028E-2</v>
      </c>
      <c r="AF6" s="110">
        <f t="shared" si="1"/>
        <v>0.16316046966731901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5771</v>
      </c>
      <c r="W7" s="108">
        <v>6081</v>
      </c>
      <c r="X7" s="108">
        <v>6096</v>
      </c>
      <c r="Y7" s="108">
        <v>6372</v>
      </c>
      <c r="Z7" s="108">
        <v>6558</v>
      </c>
      <c r="AB7" s="109" t="str">
        <f>TEXT(Z7,"###,###")</f>
        <v>6,558</v>
      </c>
      <c r="AD7" s="110">
        <f t="shared" si="0"/>
        <v>2.9190207156308823E-2</v>
      </c>
      <c r="AF7" s="110">
        <f t="shared" si="1"/>
        <v>0.13637151273609427</v>
      </c>
    </row>
    <row r="8" spans="1:32" ht="17.25" customHeight="1" x14ac:dyDescent="0.25">
      <c r="A8" s="62" t="s">
        <v>12</v>
      </c>
      <c r="B8" s="63"/>
      <c r="C8" s="29"/>
      <c r="D8" s="64" t="str">
        <f>AB4</f>
        <v>9,504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6,558</v>
      </c>
      <c r="P8" s="65"/>
      <c r="S8" s="107" t="s">
        <v>84</v>
      </c>
      <c r="T8" s="108"/>
      <c r="U8" s="108"/>
      <c r="V8" s="108">
        <v>37118.47</v>
      </c>
      <c r="W8" s="108">
        <v>40236.5</v>
      </c>
      <c r="X8" s="108">
        <v>41879.78</v>
      </c>
      <c r="Y8" s="108">
        <v>42221.33</v>
      </c>
      <c r="Z8" s="108">
        <v>43811.23</v>
      </c>
      <c r="AB8" s="109" t="str">
        <f>TEXT(Z8,"$###,###")</f>
        <v>$43,811</v>
      </c>
      <c r="AD8" s="110">
        <f t="shared" si="0"/>
        <v>3.7656322053331914E-2</v>
      </c>
      <c r="AF8" s="110">
        <f t="shared" si="1"/>
        <v>0.18030807843103447</v>
      </c>
    </row>
    <row r="9" spans="1:32" x14ac:dyDescent="0.25">
      <c r="A9" s="30" t="s">
        <v>14</v>
      </c>
      <c r="B9" s="69"/>
      <c r="C9" s="70"/>
      <c r="D9" s="71">
        <f>AD104</f>
        <v>73.021885521885523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51.219884111009449</v>
      </c>
      <c r="P9" s="72" t="s">
        <v>85</v>
      </c>
      <c r="S9" s="107" t="s">
        <v>7</v>
      </c>
      <c r="T9" s="108"/>
      <c r="U9" s="108"/>
      <c r="V9" s="108">
        <v>278366219</v>
      </c>
      <c r="W9" s="108">
        <v>307552366</v>
      </c>
      <c r="X9" s="108">
        <v>319310395</v>
      </c>
      <c r="Y9" s="108">
        <v>341097296</v>
      </c>
      <c r="Z9" s="108">
        <v>371463989</v>
      </c>
      <c r="AB9" s="109" t="str">
        <f>TEXT(Z9/1000000,"$#,###.0")&amp;" mil"</f>
        <v>$371.5 mil</v>
      </c>
      <c r="AD9" s="110">
        <f t="shared" si="0"/>
        <v>8.9026484103233772E-2</v>
      </c>
      <c r="AF9" s="110">
        <f t="shared" si="1"/>
        <v>0.33444349078865776</v>
      </c>
    </row>
    <row r="10" spans="1:32" x14ac:dyDescent="0.25">
      <c r="A10" s="30" t="s">
        <v>17</v>
      </c>
      <c r="B10" s="69"/>
      <c r="C10" s="70"/>
      <c r="D10" s="71">
        <f>AD105</f>
        <v>16.056397306397308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48.749618786215308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83.089356511131442</v>
      </c>
      <c r="P11" s="72" t="s">
        <v>85</v>
      </c>
      <c r="S11" s="107" t="s">
        <v>29</v>
      </c>
      <c r="T11" s="112"/>
      <c r="U11" s="112"/>
      <c r="V11" s="112">
        <v>7261</v>
      </c>
      <c r="W11" s="112">
        <v>7403</v>
      </c>
      <c r="X11" s="112">
        <v>7560</v>
      </c>
      <c r="Y11" s="112">
        <v>7785</v>
      </c>
      <c r="Z11" s="112">
        <v>8393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8.5239402256785599</v>
      </c>
      <c r="P12" s="72" t="s">
        <v>85</v>
      </c>
      <c r="S12" s="107" t="s">
        <v>30</v>
      </c>
      <c r="T12" s="112"/>
      <c r="U12" s="112"/>
      <c r="V12" s="112">
        <v>1040</v>
      </c>
      <c r="W12" s="112">
        <v>1077</v>
      </c>
      <c r="X12" s="112">
        <v>1011</v>
      </c>
      <c r="Y12" s="112">
        <v>1079</v>
      </c>
      <c r="Z12" s="112">
        <v>1111</v>
      </c>
    </row>
    <row r="13" spans="1:32" ht="15" customHeight="1" x14ac:dyDescent="0.25">
      <c r="A13" s="30" t="s">
        <v>19</v>
      </c>
      <c r="B13" s="70"/>
      <c r="C13" s="70"/>
      <c r="D13" s="71">
        <f>AD108</f>
        <v>13.636363636363635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8.3409576090271429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15.225168350168349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43.4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25.242003367003367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17.487421863088887</v>
      </c>
      <c r="P15" s="72" t="s">
        <v>85</v>
      </c>
      <c r="S15" s="115" t="s">
        <v>61</v>
      </c>
      <c r="T15" s="115"/>
      <c r="U15" s="116"/>
      <c r="V15" s="116">
        <v>844</v>
      </c>
      <c r="W15" s="116">
        <v>750</v>
      </c>
      <c r="X15" s="116">
        <v>689</v>
      </c>
      <c r="Y15" s="112">
        <v>737</v>
      </c>
      <c r="Z15" s="112">
        <v>769</v>
      </c>
      <c r="AB15" s="117">
        <f t="shared" ref="AB15:AB34" si="2">IF(Z15="np",0,Z15/$Z$34)</f>
        <v>8.0913299663299659E-2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36.868686868686865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82.512578136911117</v>
      </c>
      <c r="P16" s="37" t="s">
        <v>85</v>
      </c>
      <c r="S16" s="115" t="s">
        <v>62</v>
      </c>
      <c r="T16" s="115"/>
      <c r="U16" s="116"/>
      <c r="V16" s="116">
        <v>123</v>
      </c>
      <c r="W16" s="116">
        <v>146</v>
      </c>
      <c r="X16" s="116">
        <v>158</v>
      </c>
      <c r="Y16" s="112">
        <v>141</v>
      </c>
      <c r="Z16" s="112">
        <v>157</v>
      </c>
      <c r="AB16" s="117">
        <f t="shared" si="2"/>
        <v>1.651936026936027E-2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535</v>
      </c>
      <c r="W17" s="116">
        <v>602</v>
      </c>
      <c r="X17" s="116">
        <v>540</v>
      </c>
      <c r="Y17" s="112">
        <v>599</v>
      </c>
      <c r="Z17" s="112">
        <v>682</v>
      </c>
      <c r="AB17" s="117">
        <f t="shared" si="2"/>
        <v>7.1759259259259259E-2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75</v>
      </c>
      <c r="W18" s="116">
        <v>79</v>
      </c>
      <c r="X18" s="116">
        <v>85</v>
      </c>
      <c r="Y18" s="112">
        <v>72</v>
      </c>
      <c r="Z18" s="112">
        <v>80</v>
      </c>
      <c r="AB18" s="117">
        <f t="shared" si="2"/>
        <v>8.4175084175084174E-3</v>
      </c>
    </row>
    <row r="19" spans="1:28" x14ac:dyDescent="0.25">
      <c r="A19" s="61" t="str">
        <f>$S$1&amp;" ("&amp;$V$2&amp;" to "&amp;$Z$2&amp;")"</f>
        <v>Latrobe (2016-17 to 2020-21)</v>
      </c>
      <c r="B19" s="61"/>
      <c r="C19" s="61"/>
      <c r="D19" s="61"/>
      <c r="E19" s="61"/>
      <c r="F19" s="61"/>
      <c r="G19" s="61" t="str">
        <f>$S$1&amp;" ("&amp;$V$2&amp;" to "&amp;$Z$2&amp;")"</f>
        <v>Latrobe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580</v>
      </c>
      <c r="W19" s="116">
        <v>623</v>
      </c>
      <c r="X19" s="116">
        <v>700</v>
      </c>
      <c r="Y19" s="112">
        <v>709</v>
      </c>
      <c r="Z19" s="112">
        <v>769</v>
      </c>
      <c r="AB19" s="117">
        <f t="shared" si="2"/>
        <v>8.0913299663299659E-2</v>
      </c>
    </row>
    <row r="20" spans="1:28" x14ac:dyDescent="0.25">
      <c r="S20" s="115" t="s">
        <v>66</v>
      </c>
      <c r="T20" s="115"/>
      <c r="U20" s="116"/>
      <c r="V20" s="116">
        <v>296</v>
      </c>
      <c r="W20" s="116">
        <v>272</v>
      </c>
      <c r="X20" s="116">
        <v>278</v>
      </c>
      <c r="Y20" s="112">
        <v>300</v>
      </c>
      <c r="Z20" s="112">
        <v>322</v>
      </c>
      <c r="AB20" s="117">
        <f t="shared" si="2"/>
        <v>3.3880471380471379E-2</v>
      </c>
    </row>
    <row r="21" spans="1:28" x14ac:dyDescent="0.25">
      <c r="S21" s="115" t="s">
        <v>67</v>
      </c>
      <c r="T21" s="115"/>
      <c r="U21" s="116"/>
      <c r="V21" s="116">
        <v>703</v>
      </c>
      <c r="W21" s="116">
        <v>696</v>
      </c>
      <c r="X21" s="116">
        <v>795</v>
      </c>
      <c r="Y21" s="112">
        <v>841</v>
      </c>
      <c r="Z21" s="112">
        <v>852</v>
      </c>
      <c r="AB21" s="117">
        <f t="shared" si="2"/>
        <v>8.9646464646464641E-2</v>
      </c>
    </row>
    <row r="22" spans="1:28" x14ac:dyDescent="0.25">
      <c r="S22" s="115" t="s">
        <v>68</v>
      </c>
      <c r="T22" s="115"/>
      <c r="U22" s="116"/>
      <c r="V22" s="116">
        <v>463</v>
      </c>
      <c r="W22" s="116">
        <v>434</v>
      </c>
      <c r="X22" s="116">
        <v>495</v>
      </c>
      <c r="Y22" s="112">
        <v>531</v>
      </c>
      <c r="Z22" s="112">
        <v>587</v>
      </c>
      <c r="AB22" s="117">
        <f t="shared" si="2"/>
        <v>6.1763468013468013E-2</v>
      </c>
    </row>
    <row r="23" spans="1:28" x14ac:dyDescent="0.25">
      <c r="S23" s="115" t="s">
        <v>69</v>
      </c>
      <c r="T23" s="115"/>
      <c r="U23" s="116"/>
      <c r="V23" s="116">
        <v>451</v>
      </c>
      <c r="W23" s="116">
        <v>491</v>
      </c>
      <c r="X23" s="116">
        <v>489</v>
      </c>
      <c r="Y23" s="112">
        <v>512</v>
      </c>
      <c r="Z23" s="112">
        <v>553</v>
      </c>
      <c r="AB23" s="117">
        <f t="shared" si="2"/>
        <v>5.8186026936026938E-2</v>
      </c>
    </row>
    <row r="24" spans="1:28" x14ac:dyDescent="0.25">
      <c r="S24" s="115" t="s">
        <v>70</v>
      </c>
      <c r="T24" s="115"/>
      <c r="U24" s="116"/>
      <c r="V24" s="116">
        <v>29</v>
      </c>
      <c r="W24" s="116">
        <v>27</v>
      </c>
      <c r="X24" s="116">
        <v>31</v>
      </c>
      <c r="Y24" s="112">
        <v>36</v>
      </c>
      <c r="Z24" s="112">
        <v>52</v>
      </c>
      <c r="AB24" s="117">
        <f t="shared" si="2"/>
        <v>5.4713804713804716E-3</v>
      </c>
    </row>
    <row r="25" spans="1:28" x14ac:dyDescent="0.25">
      <c r="S25" s="115" t="s">
        <v>71</v>
      </c>
      <c r="T25" s="115"/>
      <c r="U25" s="116"/>
      <c r="V25" s="116">
        <v>200</v>
      </c>
      <c r="W25" s="116">
        <v>189</v>
      </c>
      <c r="X25" s="116">
        <v>191</v>
      </c>
      <c r="Y25" s="112">
        <v>216</v>
      </c>
      <c r="Z25" s="112">
        <v>238</v>
      </c>
      <c r="AB25" s="117">
        <f t="shared" si="2"/>
        <v>2.5042087542087543E-2</v>
      </c>
    </row>
    <row r="26" spans="1:28" x14ac:dyDescent="0.25">
      <c r="S26" s="115" t="s">
        <v>72</v>
      </c>
      <c r="T26" s="115"/>
      <c r="U26" s="116"/>
      <c r="V26" s="116">
        <v>174</v>
      </c>
      <c r="W26" s="116">
        <v>163</v>
      </c>
      <c r="X26" s="116">
        <v>98</v>
      </c>
      <c r="Y26" s="112">
        <v>108</v>
      </c>
      <c r="Z26" s="112">
        <v>119</v>
      </c>
      <c r="AB26" s="117">
        <f t="shared" si="2"/>
        <v>1.2521043771043771E-2</v>
      </c>
    </row>
    <row r="27" spans="1:28" x14ac:dyDescent="0.25">
      <c r="S27" s="115" t="s">
        <v>73</v>
      </c>
      <c r="T27" s="115"/>
      <c r="U27" s="116"/>
      <c r="V27" s="116">
        <v>282</v>
      </c>
      <c r="W27" s="116">
        <v>333</v>
      </c>
      <c r="X27" s="116">
        <v>308</v>
      </c>
      <c r="Y27" s="112">
        <v>280</v>
      </c>
      <c r="Z27" s="112">
        <v>357</v>
      </c>
      <c r="AB27" s="117">
        <f t="shared" si="2"/>
        <v>3.7563131313131312E-2</v>
      </c>
    </row>
    <row r="28" spans="1:28" x14ac:dyDescent="0.25">
      <c r="S28" s="115" t="s">
        <v>74</v>
      </c>
      <c r="T28" s="115"/>
      <c r="U28" s="116"/>
      <c r="V28" s="116">
        <v>582</v>
      </c>
      <c r="W28" s="116">
        <v>665</v>
      </c>
      <c r="X28" s="116">
        <v>663</v>
      </c>
      <c r="Y28" s="112">
        <v>733</v>
      </c>
      <c r="Z28" s="112">
        <v>693</v>
      </c>
      <c r="AB28" s="117">
        <f t="shared" si="2"/>
        <v>7.2916666666666671E-2</v>
      </c>
    </row>
    <row r="29" spans="1:28" x14ac:dyDescent="0.25">
      <c r="S29" s="115" t="s">
        <v>75</v>
      </c>
      <c r="T29" s="115"/>
      <c r="U29" s="116"/>
      <c r="V29" s="116">
        <v>312</v>
      </c>
      <c r="W29" s="116">
        <v>282</v>
      </c>
      <c r="X29" s="116">
        <v>339</v>
      </c>
      <c r="Y29" s="112">
        <v>285</v>
      </c>
      <c r="Z29" s="112">
        <v>322</v>
      </c>
      <c r="AB29" s="117">
        <f t="shared" si="2"/>
        <v>3.3880471380471379E-2</v>
      </c>
    </row>
    <row r="30" spans="1:28" x14ac:dyDescent="0.25">
      <c r="S30" s="115" t="s">
        <v>76</v>
      </c>
      <c r="T30" s="115"/>
      <c r="U30" s="116"/>
      <c r="V30" s="116">
        <v>545</v>
      </c>
      <c r="W30" s="116">
        <v>587</v>
      </c>
      <c r="X30" s="116">
        <v>595</v>
      </c>
      <c r="Y30" s="112">
        <v>582</v>
      </c>
      <c r="Z30" s="112">
        <v>598</v>
      </c>
      <c r="AB30" s="117">
        <f t="shared" si="2"/>
        <v>6.2920875420875419E-2</v>
      </c>
    </row>
    <row r="31" spans="1:28" x14ac:dyDescent="0.25">
      <c r="S31" s="115" t="s">
        <v>77</v>
      </c>
      <c r="T31" s="115"/>
      <c r="U31" s="116"/>
      <c r="V31" s="116">
        <v>838</v>
      </c>
      <c r="W31" s="116">
        <v>921</v>
      </c>
      <c r="X31" s="116">
        <v>1034</v>
      </c>
      <c r="Y31" s="112">
        <v>1151</v>
      </c>
      <c r="Z31" s="112">
        <v>1317</v>
      </c>
      <c r="AB31" s="117">
        <f t="shared" si="2"/>
        <v>0.13857323232323232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116</v>
      </c>
      <c r="W32" s="116">
        <v>135</v>
      </c>
      <c r="X32" s="116">
        <v>137</v>
      </c>
      <c r="Y32" s="112">
        <v>153</v>
      </c>
      <c r="Z32" s="112">
        <v>167</v>
      </c>
      <c r="AB32" s="117">
        <f t="shared" si="2"/>
        <v>1.7571548821548821E-2</v>
      </c>
    </row>
    <row r="33" spans="19:32" x14ac:dyDescent="0.25">
      <c r="S33" s="115" t="s">
        <v>79</v>
      </c>
      <c r="T33" s="115"/>
      <c r="U33" s="116"/>
      <c r="V33" s="116">
        <v>254</v>
      </c>
      <c r="W33" s="116">
        <v>290</v>
      </c>
      <c r="X33" s="116">
        <v>312</v>
      </c>
      <c r="Y33" s="112">
        <v>309</v>
      </c>
      <c r="Z33" s="112">
        <v>371</v>
      </c>
      <c r="AB33" s="117">
        <f t="shared" si="2"/>
        <v>3.9036195286195285E-2</v>
      </c>
    </row>
    <row r="34" spans="19:32" x14ac:dyDescent="0.25">
      <c r="S34" s="118" t="s">
        <v>53</v>
      </c>
      <c r="T34" s="118"/>
      <c r="U34" s="119"/>
      <c r="V34" s="119">
        <v>8297</v>
      </c>
      <c r="W34" s="119">
        <v>8480</v>
      </c>
      <c r="X34" s="119">
        <v>8566</v>
      </c>
      <c r="Y34" s="120">
        <v>8865</v>
      </c>
      <c r="Z34" s="120">
        <v>9504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4792</v>
      </c>
      <c r="W37" s="112">
        <v>5152</v>
      </c>
      <c r="X37" s="112">
        <v>5094</v>
      </c>
      <c r="Y37" s="112">
        <v>5314</v>
      </c>
      <c r="Z37" s="112">
        <v>5412</v>
      </c>
      <c r="AB37" s="132">
        <f>Z37/Z40*100</f>
        <v>82.512578136911117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981</v>
      </c>
      <c r="W38" s="112">
        <v>933</v>
      </c>
      <c r="X38" s="112">
        <v>1006</v>
      </c>
      <c r="Y38" s="112">
        <v>1057</v>
      </c>
      <c r="Z38" s="112">
        <v>1147</v>
      </c>
      <c r="AB38" s="132">
        <f>Z38/Z40*100</f>
        <v>17.487421863088887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5773</v>
      </c>
      <c r="W40" s="112">
        <v>6085</v>
      </c>
      <c r="X40" s="112">
        <v>6100</v>
      </c>
      <c r="Y40" s="112">
        <v>6371</v>
      </c>
      <c r="Z40" s="112">
        <v>6559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0</v>
      </c>
      <c r="X44" s="112">
        <v>6</v>
      </c>
      <c r="Y44" s="112">
        <v>7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99</v>
      </c>
      <c r="W45" s="112">
        <v>93</v>
      </c>
      <c r="X45" s="112">
        <v>104</v>
      </c>
      <c r="Y45" s="112">
        <v>96</v>
      </c>
      <c r="Z45" s="112">
        <v>150</v>
      </c>
    </row>
    <row r="46" spans="19:32" x14ac:dyDescent="0.25">
      <c r="S46" s="115" t="s">
        <v>38</v>
      </c>
      <c r="T46" s="115"/>
      <c r="U46" s="112"/>
      <c r="V46" s="112">
        <v>205</v>
      </c>
      <c r="W46" s="112">
        <v>242</v>
      </c>
      <c r="X46" s="112">
        <v>249</v>
      </c>
      <c r="Y46" s="112">
        <v>240</v>
      </c>
      <c r="Z46" s="112">
        <v>292</v>
      </c>
    </row>
    <row r="47" spans="19:32" x14ac:dyDescent="0.25">
      <c r="S47" s="115" t="s">
        <v>39</v>
      </c>
      <c r="T47" s="115"/>
      <c r="U47" s="112"/>
      <c r="V47" s="112">
        <v>363</v>
      </c>
      <c r="W47" s="112">
        <v>388</v>
      </c>
      <c r="X47" s="112">
        <v>350</v>
      </c>
      <c r="Y47" s="112">
        <v>328</v>
      </c>
      <c r="Z47" s="112">
        <v>352</v>
      </c>
    </row>
    <row r="48" spans="19:32" x14ac:dyDescent="0.25">
      <c r="S48" s="115" t="s">
        <v>40</v>
      </c>
      <c r="T48" s="115"/>
      <c r="U48" s="112"/>
      <c r="V48" s="112">
        <v>505</v>
      </c>
      <c r="W48" s="112">
        <v>547</v>
      </c>
      <c r="X48" s="112">
        <v>490</v>
      </c>
      <c r="Y48" s="112">
        <v>501</v>
      </c>
      <c r="Z48" s="112">
        <v>513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372</v>
      </c>
      <c r="W49" s="112">
        <v>409</v>
      </c>
      <c r="X49" s="112">
        <v>390</v>
      </c>
      <c r="Y49" s="112">
        <v>474</v>
      </c>
      <c r="Z49" s="112">
        <v>458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Latrobe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330</v>
      </c>
      <c r="W50" s="112">
        <v>341</v>
      </c>
      <c r="X50" s="112">
        <v>369</v>
      </c>
      <c r="Y50" s="112">
        <v>382</v>
      </c>
      <c r="Z50" s="112">
        <v>444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426</v>
      </c>
      <c r="W51" s="112">
        <v>409</v>
      </c>
      <c r="X51" s="112">
        <v>389</v>
      </c>
      <c r="Y51" s="112">
        <v>355</v>
      </c>
      <c r="Z51" s="112">
        <v>370</v>
      </c>
    </row>
    <row r="52" spans="1:26" ht="15" customHeight="1" x14ac:dyDescent="0.25">
      <c r="S52" s="115" t="s">
        <v>44</v>
      </c>
      <c r="T52" s="115"/>
      <c r="U52" s="112"/>
      <c r="V52" s="112">
        <v>435</v>
      </c>
      <c r="W52" s="112">
        <v>429</v>
      </c>
      <c r="X52" s="112">
        <v>454</v>
      </c>
      <c r="Y52" s="112">
        <v>502</v>
      </c>
      <c r="Z52" s="112">
        <v>479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447</v>
      </c>
      <c r="W53" s="112">
        <v>417</v>
      </c>
      <c r="X53" s="112">
        <v>396</v>
      </c>
      <c r="Y53" s="112">
        <v>396</v>
      </c>
      <c r="Z53" s="112">
        <v>416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402</v>
      </c>
      <c r="W54" s="112">
        <v>427</v>
      </c>
      <c r="X54" s="112">
        <v>460</v>
      </c>
      <c r="Y54" s="112">
        <v>466</v>
      </c>
      <c r="Z54" s="112">
        <v>462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335</v>
      </c>
      <c r="W55" s="112">
        <v>353</v>
      </c>
      <c r="X55" s="112">
        <v>329</v>
      </c>
      <c r="Y55" s="112">
        <v>357</v>
      </c>
      <c r="Z55" s="112">
        <v>396</v>
      </c>
    </row>
    <row r="56" spans="1:26" ht="15" customHeight="1" x14ac:dyDescent="0.25">
      <c r="S56" s="115" t="s">
        <v>48</v>
      </c>
      <c r="T56" s="115"/>
      <c r="U56" s="112"/>
      <c r="V56" s="112">
        <v>148</v>
      </c>
      <c r="W56" s="112">
        <v>171</v>
      </c>
      <c r="X56" s="112">
        <v>180</v>
      </c>
      <c r="Y56" s="112">
        <v>218</v>
      </c>
      <c r="Z56" s="112">
        <v>241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74</v>
      </c>
      <c r="W57" s="112">
        <v>95</v>
      </c>
      <c r="X57" s="112">
        <v>102</v>
      </c>
      <c r="Y57" s="112">
        <v>97</v>
      </c>
      <c r="Z57" s="112">
        <v>103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37</v>
      </c>
      <c r="W58" s="112">
        <v>46</v>
      </c>
      <c r="X58" s="112">
        <v>40</v>
      </c>
      <c r="Y58" s="112">
        <v>47</v>
      </c>
      <c r="Z58" s="112">
        <v>39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12</v>
      </c>
      <c r="X59" s="112">
        <v>18</v>
      </c>
      <c r="Y59" s="112">
        <v>15</v>
      </c>
      <c r="Z59" s="112">
        <v>15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12</v>
      </c>
      <c r="W60" s="112">
        <v>11</v>
      </c>
      <c r="X60" s="112">
        <v>12</v>
      </c>
      <c r="Y60" s="112">
        <v>10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4210</v>
      </c>
      <c r="W61" s="112">
        <v>4385</v>
      </c>
      <c r="X61" s="112">
        <v>4335</v>
      </c>
      <c r="Y61" s="112">
        <v>4498</v>
      </c>
      <c r="Z61" s="112">
        <v>4745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3</v>
      </c>
      <c r="X63" s="112">
        <v>25</v>
      </c>
      <c r="Y63" s="112">
        <v>5</v>
      </c>
      <c r="Z63" s="112">
        <v>12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129</v>
      </c>
      <c r="W64" s="112">
        <v>120</v>
      </c>
      <c r="X64" s="112">
        <v>323</v>
      </c>
      <c r="Y64" s="112">
        <v>129</v>
      </c>
      <c r="Z64" s="112">
        <v>157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Latrobe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294</v>
      </c>
      <c r="W65" s="112">
        <v>270</v>
      </c>
      <c r="X65" s="112">
        <v>906</v>
      </c>
      <c r="Y65" s="112">
        <v>295</v>
      </c>
      <c r="Z65" s="112">
        <v>326</v>
      </c>
    </row>
    <row r="66" spans="1:26" x14ac:dyDescent="0.25">
      <c r="S66" s="115" t="s">
        <v>39</v>
      </c>
      <c r="T66" s="115"/>
      <c r="U66" s="112"/>
      <c r="V66" s="112">
        <v>338</v>
      </c>
      <c r="W66" s="112">
        <v>369</v>
      </c>
      <c r="X66" s="112">
        <v>1232</v>
      </c>
      <c r="Y66" s="112">
        <v>359</v>
      </c>
      <c r="Z66" s="112">
        <v>407</v>
      </c>
    </row>
    <row r="67" spans="1:26" x14ac:dyDescent="0.25">
      <c r="S67" s="115" t="s">
        <v>40</v>
      </c>
      <c r="T67" s="115"/>
      <c r="U67" s="112"/>
      <c r="V67" s="112">
        <v>438</v>
      </c>
      <c r="W67" s="112">
        <v>374</v>
      </c>
      <c r="X67" s="112">
        <v>1508</v>
      </c>
      <c r="Y67" s="112">
        <v>467</v>
      </c>
      <c r="Z67" s="112">
        <v>468</v>
      </c>
    </row>
    <row r="68" spans="1:26" x14ac:dyDescent="0.25">
      <c r="S68" s="115" t="s">
        <v>41</v>
      </c>
      <c r="T68" s="115"/>
      <c r="U68" s="112"/>
      <c r="V68" s="112">
        <v>331</v>
      </c>
      <c r="W68" s="112">
        <v>345</v>
      </c>
      <c r="X68" s="112">
        <v>1563</v>
      </c>
      <c r="Y68" s="112">
        <v>417</v>
      </c>
      <c r="Z68" s="112">
        <v>474</v>
      </c>
    </row>
    <row r="69" spans="1:26" x14ac:dyDescent="0.25">
      <c r="S69" s="115" t="s">
        <v>42</v>
      </c>
      <c r="T69" s="115"/>
      <c r="U69" s="112"/>
      <c r="V69" s="112">
        <v>358</v>
      </c>
      <c r="W69" s="112">
        <v>343</v>
      </c>
      <c r="X69" s="112">
        <v>1496</v>
      </c>
      <c r="Y69" s="112">
        <v>347</v>
      </c>
      <c r="Z69" s="112">
        <v>400</v>
      </c>
    </row>
    <row r="70" spans="1:26" x14ac:dyDescent="0.25">
      <c r="S70" s="115" t="s">
        <v>43</v>
      </c>
      <c r="T70" s="115"/>
      <c r="U70" s="112"/>
      <c r="V70" s="112">
        <v>346</v>
      </c>
      <c r="W70" s="112">
        <v>359</v>
      </c>
      <c r="X70" s="112">
        <v>1545</v>
      </c>
      <c r="Y70" s="112">
        <v>371</v>
      </c>
      <c r="Z70" s="112">
        <v>391</v>
      </c>
    </row>
    <row r="71" spans="1:26" x14ac:dyDescent="0.25">
      <c r="S71" s="115" t="s">
        <v>44</v>
      </c>
      <c r="T71" s="115"/>
      <c r="U71" s="112"/>
      <c r="V71" s="112">
        <v>503</v>
      </c>
      <c r="W71" s="112">
        <v>498</v>
      </c>
      <c r="X71" s="112">
        <v>1733</v>
      </c>
      <c r="Y71" s="112">
        <v>461</v>
      </c>
      <c r="Z71" s="112">
        <v>451</v>
      </c>
    </row>
    <row r="72" spans="1:26" x14ac:dyDescent="0.25">
      <c r="S72" s="115" t="s">
        <v>45</v>
      </c>
      <c r="T72" s="115"/>
      <c r="U72" s="112"/>
      <c r="V72" s="112">
        <v>435</v>
      </c>
      <c r="W72" s="112">
        <v>409</v>
      </c>
      <c r="X72" s="112">
        <v>1458</v>
      </c>
      <c r="Y72" s="112">
        <v>462</v>
      </c>
      <c r="Z72" s="112">
        <v>526</v>
      </c>
    </row>
    <row r="73" spans="1:26" x14ac:dyDescent="0.25">
      <c r="S73" s="115" t="s">
        <v>46</v>
      </c>
      <c r="T73" s="115"/>
      <c r="U73" s="112"/>
      <c r="V73" s="112">
        <v>416</v>
      </c>
      <c r="W73" s="112">
        <v>445</v>
      </c>
      <c r="X73" s="112">
        <v>1426</v>
      </c>
      <c r="Y73" s="112">
        <v>447</v>
      </c>
      <c r="Z73" s="112">
        <v>483</v>
      </c>
    </row>
    <row r="74" spans="1:26" x14ac:dyDescent="0.25">
      <c r="S74" s="115" t="s">
        <v>47</v>
      </c>
      <c r="T74" s="115"/>
      <c r="U74" s="112"/>
      <c r="V74" s="112">
        <v>293</v>
      </c>
      <c r="W74" s="112">
        <v>284</v>
      </c>
      <c r="X74" s="112">
        <v>1049</v>
      </c>
      <c r="Y74" s="112">
        <v>315</v>
      </c>
      <c r="Z74" s="112">
        <v>368</v>
      </c>
    </row>
    <row r="75" spans="1:26" x14ac:dyDescent="0.25">
      <c r="S75" s="115" t="s">
        <v>48</v>
      </c>
      <c r="T75" s="115"/>
      <c r="U75" s="112"/>
      <c r="V75" s="112">
        <v>119</v>
      </c>
      <c r="W75" s="112">
        <v>148</v>
      </c>
      <c r="X75" s="112">
        <v>489</v>
      </c>
      <c r="Y75" s="112">
        <v>186</v>
      </c>
      <c r="Z75" s="112">
        <v>184</v>
      </c>
    </row>
    <row r="76" spans="1:26" x14ac:dyDescent="0.25">
      <c r="S76" s="115" t="s">
        <v>49</v>
      </c>
      <c r="T76" s="115"/>
      <c r="U76" s="112"/>
      <c r="V76" s="112">
        <v>47</v>
      </c>
      <c r="W76" s="112">
        <v>66</v>
      </c>
      <c r="X76" s="112">
        <v>174</v>
      </c>
      <c r="Y76" s="112">
        <v>54</v>
      </c>
      <c r="Z76" s="112">
        <v>65</v>
      </c>
    </row>
    <row r="77" spans="1:26" x14ac:dyDescent="0.25">
      <c r="S77" s="115" t="s">
        <v>50</v>
      </c>
      <c r="T77" s="115"/>
      <c r="U77" s="112"/>
      <c r="V77" s="112">
        <v>20</v>
      </c>
      <c r="W77" s="112">
        <v>21</v>
      </c>
      <c r="X77" s="112">
        <v>63</v>
      </c>
      <c r="Y77" s="112">
        <v>26</v>
      </c>
      <c r="Z77" s="112">
        <v>24</v>
      </c>
    </row>
    <row r="78" spans="1:26" x14ac:dyDescent="0.25">
      <c r="S78" s="115" t="s">
        <v>51</v>
      </c>
      <c r="T78" s="115"/>
      <c r="U78" s="112"/>
      <c r="V78" s="112">
        <v>7</v>
      </c>
      <c r="W78" s="112">
        <v>14</v>
      </c>
      <c r="X78" s="112">
        <v>29</v>
      </c>
      <c r="Y78" s="112">
        <v>8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15</v>
      </c>
      <c r="X79" s="112">
        <v>34</v>
      </c>
      <c r="Y79" s="112">
        <v>15</v>
      </c>
      <c r="Z79" s="112">
        <v>13</v>
      </c>
    </row>
    <row r="80" spans="1:26" x14ac:dyDescent="0.25">
      <c r="S80" s="118" t="s">
        <v>53</v>
      </c>
      <c r="T80" s="118"/>
      <c r="U80" s="112"/>
      <c r="V80" s="112">
        <v>4084</v>
      </c>
      <c r="W80" s="112">
        <v>4091</v>
      </c>
      <c r="X80" s="112">
        <v>15044</v>
      </c>
      <c r="Y80" s="112">
        <v>4367</v>
      </c>
      <c r="Z80" s="112">
        <v>4755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Latrobe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318</v>
      </c>
      <c r="W83" s="112">
        <v>327</v>
      </c>
      <c r="X83" s="112">
        <v>335</v>
      </c>
      <c r="Y83" s="112">
        <v>352</v>
      </c>
      <c r="Z83" s="112">
        <v>357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230</v>
      </c>
      <c r="W84" s="112">
        <v>232</v>
      </c>
      <c r="X84" s="112">
        <v>256</v>
      </c>
      <c r="Y84" s="112">
        <v>267</v>
      </c>
      <c r="Z84" s="112">
        <v>269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673</v>
      </c>
      <c r="W85" s="112">
        <v>708</v>
      </c>
      <c r="X85" s="112">
        <v>723</v>
      </c>
      <c r="Y85" s="112">
        <v>721</v>
      </c>
      <c r="Z85" s="112">
        <v>735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9,504</v>
      </c>
      <c r="D86" s="94">
        <f t="shared" ref="D86:D91" si="4">AD4</f>
        <v>7.1839404533664108E-2</v>
      </c>
      <c r="E86" s="95">
        <f t="shared" ref="E86:E91" si="5">AD4</f>
        <v>7.1839404533664108E-2</v>
      </c>
      <c r="F86" s="94">
        <f t="shared" ref="F86:F91" si="6">AF4</f>
        <v>0.14547426780764128</v>
      </c>
      <c r="G86" s="95">
        <f t="shared" ref="G86:G91" si="7">AF4</f>
        <v>0.14547426780764128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134</v>
      </c>
      <c r="W86" s="112">
        <v>144</v>
      </c>
      <c r="X86" s="112">
        <v>174</v>
      </c>
      <c r="Y86" s="112">
        <v>189</v>
      </c>
      <c r="Z86" s="112">
        <v>207</v>
      </c>
    </row>
    <row r="87" spans="1:30" ht="15" customHeight="1" x14ac:dyDescent="0.25">
      <c r="A87" s="96" t="s">
        <v>4</v>
      </c>
      <c r="B87" s="49"/>
      <c r="C87" s="97" t="str">
        <f t="shared" si="3"/>
        <v>4,745</v>
      </c>
      <c r="D87" s="94">
        <f t="shared" si="4"/>
        <v>5.6087246828399717E-2</v>
      </c>
      <c r="E87" s="95">
        <f t="shared" si="5"/>
        <v>5.6087246828399717E-2</v>
      </c>
      <c r="F87" s="94">
        <f t="shared" si="6"/>
        <v>0.12627581295988599</v>
      </c>
      <c r="G87" s="95">
        <f t="shared" si="7"/>
        <v>0.12627581295988599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77</v>
      </c>
      <c r="W87" s="112">
        <v>80</v>
      </c>
      <c r="X87" s="112">
        <v>90</v>
      </c>
      <c r="Y87" s="112">
        <v>90</v>
      </c>
      <c r="Z87" s="112">
        <v>94</v>
      </c>
    </row>
    <row r="88" spans="1:30" ht="15" customHeight="1" x14ac:dyDescent="0.25">
      <c r="A88" s="96" t="s">
        <v>5</v>
      </c>
      <c r="B88" s="49"/>
      <c r="C88" s="97" t="str">
        <f t="shared" si="3"/>
        <v>4,755</v>
      </c>
      <c r="D88" s="94">
        <f t="shared" si="4"/>
        <v>8.884817952828028E-2</v>
      </c>
      <c r="E88" s="95">
        <f t="shared" si="5"/>
        <v>8.884817952828028E-2</v>
      </c>
      <c r="F88" s="94">
        <f t="shared" si="6"/>
        <v>0.16316046966731901</v>
      </c>
      <c r="G88" s="95">
        <f t="shared" si="7"/>
        <v>0.16316046966731901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120</v>
      </c>
      <c r="W88" s="112">
        <v>130</v>
      </c>
      <c r="X88" s="112">
        <v>132</v>
      </c>
      <c r="Y88" s="112">
        <v>131</v>
      </c>
      <c r="Z88" s="112">
        <v>136</v>
      </c>
    </row>
    <row r="89" spans="1:30" ht="15" customHeight="1" x14ac:dyDescent="0.25">
      <c r="A89" s="49" t="s">
        <v>6</v>
      </c>
      <c r="B89" s="49"/>
      <c r="C89" s="97" t="str">
        <f t="shared" si="3"/>
        <v>6,558</v>
      </c>
      <c r="D89" s="94">
        <f t="shared" si="4"/>
        <v>2.9190207156308823E-2</v>
      </c>
      <c r="E89" s="95">
        <f t="shared" si="5"/>
        <v>2.9190207156308823E-2</v>
      </c>
      <c r="F89" s="94">
        <f t="shared" si="6"/>
        <v>0.13637151273609427</v>
      </c>
      <c r="G89" s="95">
        <f t="shared" si="7"/>
        <v>0.13637151273609427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380</v>
      </c>
      <c r="W89" s="112">
        <v>411</v>
      </c>
      <c r="X89" s="112">
        <v>420</v>
      </c>
      <c r="Y89" s="112">
        <v>431</v>
      </c>
      <c r="Z89" s="112">
        <v>462</v>
      </c>
    </row>
    <row r="90" spans="1:30" ht="15" customHeight="1" x14ac:dyDescent="0.25">
      <c r="A90" s="49" t="s">
        <v>98</v>
      </c>
      <c r="B90" s="49"/>
      <c r="C90" s="97" t="str">
        <f t="shared" si="3"/>
        <v>$43,811</v>
      </c>
      <c r="D90" s="94">
        <f t="shared" si="4"/>
        <v>3.7656322053331914E-2</v>
      </c>
      <c r="E90" s="95">
        <f t="shared" si="5"/>
        <v>3.7656322053331914E-2</v>
      </c>
      <c r="F90" s="94">
        <f t="shared" si="6"/>
        <v>0.18030807843103447</v>
      </c>
      <c r="G90" s="95">
        <f t="shared" si="7"/>
        <v>0.18030807843103447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453</v>
      </c>
      <c r="W90" s="112">
        <v>486</v>
      </c>
      <c r="X90" s="112">
        <v>490</v>
      </c>
      <c r="Y90" s="112">
        <v>513</v>
      </c>
      <c r="Z90" s="112">
        <v>501</v>
      </c>
    </row>
    <row r="91" spans="1:30" ht="15" customHeight="1" x14ac:dyDescent="0.25">
      <c r="A91" s="49" t="s">
        <v>7</v>
      </c>
      <c r="B91" s="49"/>
      <c r="C91" s="97" t="str">
        <f t="shared" si="3"/>
        <v>$371.5 mil</v>
      </c>
      <c r="D91" s="94">
        <f t="shared" si="4"/>
        <v>8.9026484103233772E-2</v>
      </c>
      <c r="E91" s="95">
        <f t="shared" si="5"/>
        <v>8.9026484103233772E-2</v>
      </c>
      <c r="F91" s="94">
        <f t="shared" si="6"/>
        <v>0.33444349078865776</v>
      </c>
      <c r="G91" s="95">
        <f t="shared" si="7"/>
        <v>0.33444349078865776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2992</v>
      </c>
      <c r="W91" s="112">
        <v>3164</v>
      </c>
      <c r="X91" s="112">
        <v>3154</v>
      </c>
      <c r="Y91" s="112">
        <v>3301</v>
      </c>
      <c r="Z91" s="112">
        <v>3360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185</v>
      </c>
      <c r="W93" s="112">
        <v>195</v>
      </c>
      <c r="X93" s="112">
        <v>198</v>
      </c>
      <c r="Y93" s="112">
        <v>206</v>
      </c>
      <c r="Z93" s="112">
        <v>207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456</v>
      </c>
      <c r="W94" s="112">
        <v>456</v>
      </c>
      <c r="X94" s="112">
        <v>476</v>
      </c>
      <c r="Y94" s="112">
        <v>525</v>
      </c>
      <c r="Z94" s="112">
        <v>537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109</v>
      </c>
      <c r="W95" s="112">
        <v>101</v>
      </c>
      <c r="X95" s="112">
        <v>103</v>
      </c>
      <c r="Y95" s="112">
        <v>109</v>
      </c>
      <c r="Z95" s="112">
        <v>109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433</v>
      </c>
      <c r="W96" s="112">
        <v>469</v>
      </c>
      <c r="X96" s="112">
        <v>507</v>
      </c>
      <c r="Y96" s="112">
        <v>489</v>
      </c>
      <c r="Z96" s="112">
        <v>583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434</v>
      </c>
      <c r="W97" s="112">
        <v>458</v>
      </c>
      <c r="X97" s="112">
        <v>442</v>
      </c>
      <c r="Y97" s="112">
        <v>459</v>
      </c>
      <c r="Z97" s="112">
        <v>459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358</v>
      </c>
      <c r="W98" s="112">
        <v>352</v>
      </c>
      <c r="X98" s="112">
        <v>390</v>
      </c>
      <c r="Y98" s="112">
        <v>402</v>
      </c>
      <c r="Z98" s="112">
        <v>411</v>
      </c>
    </row>
    <row r="99" spans="1:32" ht="15" customHeight="1" x14ac:dyDescent="0.25">
      <c r="S99" s="115" t="s">
        <v>145</v>
      </c>
      <c r="T99" s="115"/>
      <c r="U99" s="112"/>
      <c r="V99" s="112">
        <v>14</v>
      </c>
      <c r="W99" s="112">
        <v>15</v>
      </c>
      <c r="X99" s="112">
        <v>18</v>
      </c>
      <c r="Y99" s="112">
        <v>20</v>
      </c>
      <c r="Z99" s="112">
        <v>31</v>
      </c>
    </row>
    <row r="100" spans="1:32" ht="15" customHeight="1" x14ac:dyDescent="0.25">
      <c r="S100" s="115" t="s">
        <v>58</v>
      </c>
      <c r="T100" s="115"/>
      <c r="U100" s="112"/>
      <c r="V100" s="112">
        <v>315</v>
      </c>
      <c r="W100" s="112">
        <v>335</v>
      </c>
      <c r="X100" s="112">
        <v>348</v>
      </c>
      <c r="Y100" s="112">
        <v>363</v>
      </c>
      <c r="Z100" s="112">
        <v>368</v>
      </c>
    </row>
    <row r="101" spans="1:32" x14ac:dyDescent="0.25">
      <c r="A101" s="18"/>
      <c r="S101" s="118" t="s">
        <v>53</v>
      </c>
      <c r="T101" s="118"/>
      <c r="U101" s="112"/>
      <c r="V101" s="112">
        <v>2775</v>
      </c>
      <c r="W101" s="112">
        <v>2909</v>
      </c>
      <c r="X101" s="112">
        <v>2939</v>
      </c>
      <c r="Y101" s="112">
        <v>3077</v>
      </c>
      <c r="Z101" s="112">
        <v>3194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6197</v>
      </c>
      <c r="W104" s="112">
        <v>6332</v>
      </c>
      <c r="X104" s="112">
        <v>6372</v>
      </c>
      <c r="Y104" s="112">
        <v>6940</v>
      </c>
      <c r="Z104" s="112">
        <v>6940</v>
      </c>
      <c r="AB104" s="109" t="str">
        <f>TEXT(Z104,"###,###")</f>
        <v>6,940</v>
      </c>
      <c r="AD104" s="130">
        <f>Z104/($Z$4)*100</f>
        <v>73.021885521885523</v>
      </c>
      <c r="AF104" s="109"/>
    </row>
    <row r="105" spans="1:32" x14ac:dyDescent="0.25">
      <c r="S105" s="115" t="s">
        <v>17</v>
      </c>
      <c r="T105" s="115"/>
      <c r="U105" s="112"/>
      <c r="V105" s="112">
        <v>1311</v>
      </c>
      <c r="W105" s="112">
        <v>1293</v>
      </c>
      <c r="X105" s="112">
        <v>1388</v>
      </c>
      <c r="Y105" s="112">
        <v>1418</v>
      </c>
      <c r="Z105" s="112">
        <v>1526</v>
      </c>
      <c r="AB105" s="109" t="str">
        <f>TEXT(Z105,"###,###")</f>
        <v>1,526</v>
      </c>
      <c r="AD105" s="130">
        <f>Z105/($Z$4)*100</f>
        <v>16.056397306397308</v>
      </c>
      <c r="AF105" s="109"/>
    </row>
    <row r="106" spans="1:32" x14ac:dyDescent="0.25">
      <c r="S106" s="118" t="s">
        <v>53</v>
      </c>
      <c r="T106" s="118"/>
      <c r="U106" s="120"/>
      <c r="V106" s="120">
        <v>7508</v>
      </c>
      <c r="W106" s="120">
        <v>7625</v>
      </c>
      <c r="X106" s="120">
        <v>7760</v>
      </c>
      <c r="Y106" s="120">
        <v>8358</v>
      </c>
      <c r="Z106" s="120">
        <v>8466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1195</v>
      </c>
      <c r="W108" s="112">
        <v>1147</v>
      </c>
      <c r="X108" s="112">
        <v>1097</v>
      </c>
      <c r="Y108" s="112">
        <v>1172</v>
      </c>
      <c r="Z108" s="112">
        <v>1296</v>
      </c>
      <c r="AB108" s="109" t="str">
        <f>TEXT(Z108,"###,###")</f>
        <v>1,296</v>
      </c>
      <c r="AD108" s="130">
        <f>Z108/($Z$4)*100</f>
        <v>13.636363636363635</v>
      </c>
      <c r="AF108" s="109"/>
    </row>
    <row r="109" spans="1:32" x14ac:dyDescent="0.25">
      <c r="S109" s="115" t="s">
        <v>20</v>
      </c>
      <c r="T109" s="115"/>
      <c r="U109" s="112"/>
      <c r="V109" s="112">
        <v>1336</v>
      </c>
      <c r="W109" s="112">
        <v>1297</v>
      </c>
      <c r="X109" s="112">
        <v>1263</v>
      </c>
      <c r="Y109" s="112">
        <v>1353</v>
      </c>
      <c r="Z109" s="112">
        <v>1447</v>
      </c>
      <c r="AB109" s="109" t="str">
        <f>TEXT(Z109,"###,###")</f>
        <v>1,447</v>
      </c>
      <c r="AD109" s="130">
        <f>Z109/($Z$4)*100</f>
        <v>15.225168350168349</v>
      </c>
      <c r="AF109" s="109"/>
    </row>
    <row r="110" spans="1:32" x14ac:dyDescent="0.25">
      <c r="S110" s="115" t="s">
        <v>21</v>
      </c>
      <c r="T110" s="115"/>
      <c r="U110" s="112"/>
      <c r="V110" s="112">
        <v>2071</v>
      </c>
      <c r="W110" s="112">
        <v>2016</v>
      </c>
      <c r="X110" s="112">
        <v>2238</v>
      </c>
      <c r="Y110" s="112">
        <v>2161</v>
      </c>
      <c r="Z110" s="112">
        <v>2399</v>
      </c>
      <c r="AB110" s="109" t="str">
        <f>TEXT(Z110,"###,###")</f>
        <v>2,399</v>
      </c>
      <c r="AD110" s="130">
        <f>Z110/($Z$4)*100</f>
        <v>25.242003367003367</v>
      </c>
      <c r="AF110" s="109"/>
    </row>
    <row r="111" spans="1:32" x14ac:dyDescent="0.25">
      <c r="S111" s="115" t="s">
        <v>22</v>
      </c>
      <c r="T111" s="115"/>
      <c r="U111" s="112"/>
      <c r="V111" s="112">
        <v>2836</v>
      </c>
      <c r="W111" s="112">
        <v>2977</v>
      </c>
      <c r="X111" s="112">
        <v>3065</v>
      </c>
      <c r="Y111" s="112">
        <v>3298</v>
      </c>
      <c r="Z111" s="112">
        <v>3504</v>
      </c>
      <c r="AB111" s="109" t="str">
        <f>TEXT(Z111,"###,###")</f>
        <v>3,504</v>
      </c>
      <c r="AD111" s="130">
        <f>Z111/($Z$4)*100</f>
        <v>36.868686868686865</v>
      </c>
      <c r="AF111" s="109"/>
    </row>
    <row r="112" spans="1:32" x14ac:dyDescent="0.25">
      <c r="S112" s="118" t="s">
        <v>53</v>
      </c>
      <c r="T112" s="118"/>
      <c r="U112" s="112"/>
      <c r="V112" s="112">
        <v>8299</v>
      </c>
      <c r="W112" s="112">
        <v>8478</v>
      </c>
      <c r="X112" s="112">
        <v>8570</v>
      </c>
      <c r="Y112" s="112">
        <v>8864</v>
      </c>
      <c r="Z112" s="112">
        <v>9504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43.12</v>
      </c>
      <c r="W118" s="131">
        <v>43.32</v>
      </c>
      <c r="X118" s="131">
        <v>43.3</v>
      </c>
      <c r="Y118" s="131">
        <v>43.4</v>
      </c>
      <c r="Z118" s="131">
        <v>43.36</v>
      </c>
      <c r="AB118" s="109" t="str">
        <f>TEXT(Z118,"##.0")</f>
        <v>43.4</v>
      </c>
    </row>
    <row r="120" spans="19:32" x14ac:dyDescent="0.25">
      <c r="S120" s="101" t="s">
        <v>100</v>
      </c>
      <c r="T120" s="112"/>
      <c r="U120" s="112"/>
      <c r="V120" s="112">
        <v>4735</v>
      </c>
      <c r="W120" s="112">
        <v>5000</v>
      </c>
      <c r="X120" s="112">
        <v>5089</v>
      </c>
      <c r="Y120" s="112">
        <v>5294</v>
      </c>
      <c r="Z120" s="112">
        <v>5449</v>
      </c>
      <c r="AB120" s="109" t="str">
        <f>TEXT(Z120,"###,###")</f>
        <v>5,449</v>
      </c>
    </row>
    <row r="121" spans="19:32" x14ac:dyDescent="0.25">
      <c r="S121" s="101" t="s">
        <v>101</v>
      </c>
      <c r="T121" s="112"/>
      <c r="U121" s="112"/>
      <c r="V121" s="112">
        <v>507</v>
      </c>
      <c r="W121" s="112">
        <v>553</v>
      </c>
      <c r="X121" s="112">
        <v>519</v>
      </c>
      <c r="Y121" s="112">
        <v>554</v>
      </c>
      <c r="Z121" s="112">
        <v>559</v>
      </c>
      <c r="AB121" s="109" t="str">
        <f>TEXT(Z121,"###,###")</f>
        <v>559</v>
      </c>
    </row>
    <row r="122" spans="19:32" x14ac:dyDescent="0.25">
      <c r="S122" s="101" t="s">
        <v>102</v>
      </c>
      <c r="T122" s="112"/>
      <c r="U122" s="112"/>
      <c r="V122" s="112">
        <v>532</v>
      </c>
      <c r="W122" s="112">
        <v>527</v>
      </c>
      <c r="X122" s="112">
        <v>491</v>
      </c>
      <c r="Y122" s="112">
        <v>534</v>
      </c>
      <c r="Z122" s="112">
        <v>547</v>
      </c>
      <c r="AB122" s="109" t="str">
        <f>TEXT(Z122,"###,###")</f>
        <v>547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5267</v>
      </c>
      <c r="W124" s="112">
        <v>5527</v>
      </c>
      <c r="X124" s="112">
        <v>5580</v>
      </c>
      <c r="Y124" s="112">
        <v>5828</v>
      </c>
      <c r="Z124" s="112">
        <v>5996</v>
      </c>
      <c r="AB124" s="109" t="str">
        <f>TEXT(Z124,"###,###")</f>
        <v>5,996</v>
      </c>
      <c r="AD124" s="127">
        <f>Z124/$Z$7*100</f>
        <v>91.430314120158585</v>
      </c>
    </row>
    <row r="125" spans="19:32" x14ac:dyDescent="0.25">
      <c r="S125" s="101" t="s">
        <v>104</v>
      </c>
      <c r="T125" s="112"/>
      <c r="U125" s="112"/>
      <c r="V125" s="112">
        <v>1039</v>
      </c>
      <c r="W125" s="112">
        <v>1080</v>
      </c>
      <c r="X125" s="112">
        <v>1010</v>
      </c>
      <c r="Y125" s="112">
        <v>1088</v>
      </c>
      <c r="Z125" s="112">
        <v>1106</v>
      </c>
      <c r="AB125" s="109" t="str">
        <f>TEXT(Z125,"###,###")</f>
        <v>1,106</v>
      </c>
      <c r="AD125" s="127">
        <f>Z125/$Z$7*100</f>
        <v>16.864897834705701</v>
      </c>
    </row>
    <row r="127" spans="19:32" x14ac:dyDescent="0.25">
      <c r="S127" s="101" t="s">
        <v>105</v>
      </c>
      <c r="T127" s="112"/>
      <c r="U127" s="112"/>
      <c r="V127" s="112">
        <v>2992</v>
      </c>
      <c r="W127" s="112">
        <v>3164</v>
      </c>
      <c r="X127" s="112">
        <v>3156</v>
      </c>
      <c r="Y127" s="112">
        <v>3295</v>
      </c>
      <c r="Z127" s="112">
        <v>3359</v>
      </c>
      <c r="AB127" s="109" t="str">
        <f>TEXT(Z127,"###,###")</f>
        <v>3,359</v>
      </c>
      <c r="AD127" s="127">
        <f>Z127/$Z$7*100</f>
        <v>51.219884111009449</v>
      </c>
    </row>
    <row r="128" spans="19:32" x14ac:dyDescent="0.25">
      <c r="S128" s="101" t="s">
        <v>106</v>
      </c>
      <c r="T128" s="112"/>
      <c r="U128" s="112"/>
      <c r="V128" s="112">
        <v>2777</v>
      </c>
      <c r="W128" s="112">
        <v>2911</v>
      </c>
      <c r="X128" s="112">
        <v>2940</v>
      </c>
      <c r="Y128" s="112">
        <v>3075</v>
      </c>
      <c r="Z128" s="112">
        <v>3197</v>
      </c>
      <c r="AB128" s="109" t="str">
        <f>TEXT(Z128,"###,###")</f>
        <v>3,197</v>
      </c>
      <c r="AD128" s="127">
        <f>Z128/$Z$7*100</f>
        <v>48.749618786215308</v>
      </c>
    </row>
    <row r="130" spans="19:20" x14ac:dyDescent="0.25">
      <c r="S130" s="101" t="s">
        <v>182</v>
      </c>
      <c r="T130" s="127">
        <v>83.089356511131442</v>
      </c>
    </row>
    <row r="131" spans="19:20" x14ac:dyDescent="0.25">
      <c r="S131" s="101" t="s">
        <v>183</v>
      </c>
      <c r="T131" s="127">
        <v>8.5239402256785599</v>
      </c>
    </row>
    <row r="132" spans="19:20" x14ac:dyDescent="0.25">
      <c r="S132" s="101" t="s">
        <v>184</v>
      </c>
      <c r="T132" s="127">
        <v>8.3409576090271429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FFBC68-F06F-49A9-872B-62A2052EDF5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026B360-D503-42D0-8C22-58450E22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AC0C846-74E7-4432-915E-844BC40D0F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AAD0C79-C810-4352-9E91-D737CF7606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4A8-E478-42DC-98C0-4AE577ADBCB9}">
  <sheetPr codeName="Sheet8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129</v>
      </c>
      <c r="T1" s="99"/>
      <c r="U1" s="99"/>
      <c r="V1" s="99"/>
      <c r="W1" s="99"/>
      <c r="X1" s="99"/>
      <c r="Y1" s="100" t="s">
        <v>168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129</v>
      </c>
      <c r="Y3" s="105" t="s">
        <v>168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12.21 Launceston,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47683</v>
      </c>
      <c r="W4" s="108">
        <v>49736</v>
      </c>
      <c r="X4" s="108">
        <v>50488</v>
      </c>
      <c r="Y4" s="108">
        <v>52010</v>
      </c>
      <c r="Z4" s="108">
        <v>56182</v>
      </c>
      <c r="AB4" s="109" t="str">
        <f>TEXT(Z4,"###,###")</f>
        <v>56,182</v>
      </c>
      <c r="AD4" s="110">
        <f>Z4/Y4-1</f>
        <v>8.0215343203230205E-2</v>
      </c>
      <c r="AF4" s="110">
        <f>Z4/V4-1</f>
        <v>0.17823962418471995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24234</v>
      </c>
      <c r="W5" s="108">
        <v>25240</v>
      </c>
      <c r="X5" s="108">
        <v>25352</v>
      </c>
      <c r="Y5" s="108">
        <v>26343</v>
      </c>
      <c r="Z5" s="108">
        <v>28679</v>
      </c>
      <c r="AB5" s="109" t="str">
        <f>TEXT(Z5,"###,###")</f>
        <v>28,679</v>
      </c>
      <c r="AD5" s="110">
        <f t="shared" ref="AD5:AD9" si="0">Z5/Y5-1</f>
        <v>8.8676308696807427E-2</v>
      </c>
      <c r="AF5" s="110">
        <f t="shared" ref="AF5:AF9" si="1">Z5/V5-1</f>
        <v>0.18341998844598506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23449</v>
      </c>
      <c r="W6" s="108">
        <v>24495</v>
      </c>
      <c r="X6" s="108">
        <v>25128</v>
      </c>
      <c r="Y6" s="108">
        <v>25666</v>
      </c>
      <c r="Z6" s="108">
        <v>27454</v>
      </c>
      <c r="AB6" s="109" t="str">
        <f>TEXT(Z6,"###,###")</f>
        <v>27,454</v>
      </c>
      <c r="AD6" s="110">
        <f t="shared" si="0"/>
        <v>6.9664147120704456E-2</v>
      </c>
      <c r="AF6" s="110">
        <f t="shared" si="1"/>
        <v>0.17079619599982943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33789</v>
      </c>
      <c r="W7" s="108">
        <v>35050</v>
      </c>
      <c r="X7" s="108">
        <v>35448</v>
      </c>
      <c r="Y7" s="108">
        <v>36607</v>
      </c>
      <c r="Z7" s="108">
        <v>37723</v>
      </c>
      <c r="AB7" s="109" t="str">
        <f>TEXT(Z7,"###,###")</f>
        <v>37,723</v>
      </c>
      <c r="AD7" s="110">
        <f t="shared" si="0"/>
        <v>3.0485972628185865E-2</v>
      </c>
      <c r="AF7" s="110">
        <f t="shared" si="1"/>
        <v>0.11642842345141902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56,182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37,723</v>
      </c>
      <c r="P8" s="65"/>
      <c r="S8" s="107" t="s">
        <v>84</v>
      </c>
      <c r="T8" s="108"/>
      <c r="U8" s="108"/>
      <c r="V8" s="108">
        <v>36154</v>
      </c>
      <c r="W8" s="108">
        <v>36354.5</v>
      </c>
      <c r="X8" s="108">
        <v>38189.81</v>
      </c>
      <c r="Y8" s="108">
        <v>37751.43</v>
      </c>
      <c r="Z8" s="108">
        <v>39897.06</v>
      </c>
      <c r="AB8" s="109" t="str">
        <f>TEXT(Z8,"$###,###")</f>
        <v>$39,897</v>
      </c>
      <c r="AD8" s="110">
        <f t="shared" si="0"/>
        <v>5.6835727812164949E-2</v>
      </c>
      <c r="AF8" s="110">
        <f t="shared" si="1"/>
        <v>0.10353100625103706</v>
      </c>
    </row>
    <row r="9" spans="1:32" x14ac:dyDescent="0.25">
      <c r="A9" s="30" t="s">
        <v>14</v>
      </c>
      <c r="B9" s="69"/>
      <c r="C9" s="70"/>
      <c r="D9" s="71">
        <f>AD104</f>
        <v>74.1892421060126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50.868170612093422</v>
      </c>
      <c r="P9" s="72" t="s">
        <v>85</v>
      </c>
      <c r="S9" s="107" t="s">
        <v>7</v>
      </c>
      <c r="T9" s="108"/>
      <c r="U9" s="108"/>
      <c r="V9" s="108">
        <v>1670372789</v>
      </c>
      <c r="W9" s="108">
        <v>1770840624</v>
      </c>
      <c r="X9" s="108">
        <v>1844003769</v>
      </c>
      <c r="Y9" s="108">
        <v>1961130913</v>
      </c>
      <c r="Z9" s="108">
        <v>2129352008</v>
      </c>
      <c r="AB9" s="109" t="str">
        <f>TEXT(Z9/1000000,"$#,###.0")&amp;" mil"</f>
        <v>$2,129.4 mil</v>
      </c>
      <c r="AD9" s="110">
        <f t="shared" si="0"/>
        <v>8.577759591921752E-2</v>
      </c>
      <c r="AF9" s="110">
        <f t="shared" si="1"/>
        <v>0.27477651816561055</v>
      </c>
    </row>
    <row r="10" spans="1:32" x14ac:dyDescent="0.25">
      <c r="A10" s="30" t="s">
        <v>17</v>
      </c>
      <c r="B10" s="69"/>
      <c r="C10" s="70"/>
      <c r="D10" s="71">
        <f>AD105</f>
        <v>18.320814495745967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49.007236964186305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85.939612438035155</v>
      </c>
      <c r="P11" s="72" t="s">
        <v>85</v>
      </c>
      <c r="S11" s="107" t="s">
        <v>29</v>
      </c>
      <c r="T11" s="112"/>
      <c r="U11" s="112"/>
      <c r="V11" s="112">
        <v>43386</v>
      </c>
      <c r="W11" s="112">
        <v>45286</v>
      </c>
      <c r="X11" s="112">
        <v>46009</v>
      </c>
      <c r="Y11" s="112">
        <v>47195</v>
      </c>
      <c r="Z11" s="112">
        <v>50881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5.9671818254115525</v>
      </c>
      <c r="P12" s="72" t="s">
        <v>85</v>
      </c>
      <c r="S12" s="107" t="s">
        <v>30</v>
      </c>
      <c r="T12" s="112"/>
      <c r="U12" s="112"/>
      <c r="V12" s="112">
        <v>4292</v>
      </c>
      <c r="W12" s="112">
        <v>4449</v>
      </c>
      <c r="X12" s="112">
        <v>4472</v>
      </c>
      <c r="Y12" s="112">
        <v>4813</v>
      </c>
      <c r="Z12" s="112">
        <v>5301</v>
      </c>
    </row>
    <row r="13" spans="1:32" ht="15" customHeight="1" x14ac:dyDescent="0.25">
      <c r="A13" s="30" t="s">
        <v>19</v>
      </c>
      <c r="B13" s="70"/>
      <c r="C13" s="70"/>
      <c r="D13" s="71">
        <f>AD108</f>
        <v>13.020184400697731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8.0746494181268726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16.131501192552776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40.7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23.605425225161085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20.570534743763091</v>
      </c>
      <c r="P15" s="72" t="s">
        <v>85</v>
      </c>
      <c r="S15" s="115" t="s">
        <v>61</v>
      </c>
      <c r="T15" s="115"/>
      <c r="U15" s="116"/>
      <c r="V15" s="116">
        <v>1826</v>
      </c>
      <c r="W15" s="116">
        <v>2199</v>
      </c>
      <c r="X15" s="116">
        <v>2053</v>
      </c>
      <c r="Y15" s="112">
        <v>2522</v>
      </c>
      <c r="Z15" s="112">
        <v>2767</v>
      </c>
      <c r="AB15" s="117">
        <f t="shared" ref="AB15:AB34" si="2">IF(Z15="np",0,Z15/$Z$34)</f>
        <v>4.9250649674272902E-2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40.940158769712717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79.429465256236909</v>
      </c>
      <c r="P16" s="37" t="s">
        <v>85</v>
      </c>
      <c r="S16" s="115" t="s">
        <v>62</v>
      </c>
      <c r="T16" s="115"/>
      <c r="U16" s="116"/>
      <c r="V16" s="116">
        <v>298</v>
      </c>
      <c r="W16" s="116">
        <v>330</v>
      </c>
      <c r="X16" s="116">
        <v>322</v>
      </c>
      <c r="Y16" s="112">
        <v>322</v>
      </c>
      <c r="Z16" s="112">
        <v>283</v>
      </c>
      <c r="AB16" s="117">
        <f t="shared" si="2"/>
        <v>5.0372005268591365E-3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2530</v>
      </c>
      <c r="W17" s="116">
        <v>2661</v>
      </c>
      <c r="X17" s="116">
        <v>2755</v>
      </c>
      <c r="Y17" s="112">
        <v>2886</v>
      </c>
      <c r="Z17" s="112">
        <v>3083</v>
      </c>
      <c r="AB17" s="117">
        <f t="shared" si="2"/>
        <v>5.4875226941013135E-2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424</v>
      </c>
      <c r="W18" s="116">
        <v>392</v>
      </c>
      <c r="X18" s="116">
        <v>412</v>
      </c>
      <c r="Y18" s="112">
        <v>416</v>
      </c>
      <c r="Z18" s="112">
        <v>491</v>
      </c>
      <c r="AB18" s="117">
        <f t="shared" si="2"/>
        <v>8.7394539176248627E-3</v>
      </c>
    </row>
    <row r="19" spans="1:28" x14ac:dyDescent="0.25">
      <c r="A19" s="61" t="str">
        <f>$S$1&amp;" ("&amp;$V$2&amp;" to "&amp;$Z$2&amp;")"</f>
        <v>Launceston (2016-17 to 2020-21)</v>
      </c>
      <c r="B19" s="61"/>
      <c r="C19" s="61"/>
      <c r="D19" s="61"/>
      <c r="E19" s="61"/>
      <c r="F19" s="61"/>
      <c r="G19" s="61" t="str">
        <f>$S$1&amp;" ("&amp;$V$2&amp;" to "&amp;$Z$2&amp;")"</f>
        <v>Launceston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2573</v>
      </c>
      <c r="W19" s="116">
        <v>2800</v>
      </c>
      <c r="X19" s="116">
        <v>2983</v>
      </c>
      <c r="Y19" s="112">
        <v>3138</v>
      </c>
      <c r="Z19" s="112">
        <v>3517</v>
      </c>
      <c r="AB19" s="117">
        <f t="shared" si="2"/>
        <v>6.2600121035207013E-2</v>
      </c>
    </row>
    <row r="20" spans="1:28" x14ac:dyDescent="0.25">
      <c r="S20" s="115" t="s">
        <v>66</v>
      </c>
      <c r="T20" s="115"/>
      <c r="U20" s="116"/>
      <c r="V20" s="116">
        <v>1536</v>
      </c>
      <c r="W20" s="116">
        <v>1457</v>
      </c>
      <c r="X20" s="116">
        <v>1513</v>
      </c>
      <c r="Y20" s="112">
        <v>1509</v>
      </c>
      <c r="Z20" s="112">
        <v>1737</v>
      </c>
      <c r="AB20" s="117">
        <f t="shared" si="2"/>
        <v>3.0917375671923392E-2</v>
      </c>
    </row>
    <row r="21" spans="1:28" x14ac:dyDescent="0.25">
      <c r="S21" s="115" t="s">
        <v>67</v>
      </c>
      <c r="T21" s="115"/>
      <c r="U21" s="116"/>
      <c r="V21" s="116">
        <v>4959</v>
      </c>
      <c r="W21" s="116">
        <v>4882</v>
      </c>
      <c r="X21" s="116">
        <v>4905</v>
      </c>
      <c r="Y21" s="112">
        <v>5159</v>
      </c>
      <c r="Z21" s="112">
        <v>5498</v>
      </c>
      <c r="AB21" s="117">
        <f t="shared" si="2"/>
        <v>9.786052472322096E-2</v>
      </c>
    </row>
    <row r="22" spans="1:28" x14ac:dyDescent="0.25">
      <c r="S22" s="115" t="s">
        <v>68</v>
      </c>
      <c r="T22" s="115"/>
      <c r="U22" s="116"/>
      <c r="V22" s="116">
        <v>4273</v>
      </c>
      <c r="W22" s="116">
        <v>4632</v>
      </c>
      <c r="X22" s="116">
        <v>4628</v>
      </c>
      <c r="Y22" s="112">
        <v>4595</v>
      </c>
      <c r="Z22" s="112">
        <v>4914</v>
      </c>
      <c r="AB22" s="117">
        <f t="shared" si="2"/>
        <v>8.7465736356840268E-2</v>
      </c>
    </row>
    <row r="23" spans="1:28" x14ac:dyDescent="0.25">
      <c r="S23" s="115" t="s">
        <v>69</v>
      </c>
      <c r="T23" s="115"/>
      <c r="U23" s="116"/>
      <c r="V23" s="116">
        <v>1757</v>
      </c>
      <c r="W23" s="116">
        <v>1839</v>
      </c>
      <c r="X23" s="116">
        <v>1823</v>
      </c>
      <c r="Y23" s="112">
        <v>1936</v>
      </c>
      <c r="Z23" s="112">
        <v>2177</v>
      </c>
      <c r="AB23" s="117">
        <f t="shared" si="2"/>
        <v>3.8749065537004732E-2</v>
      </c>
    </row>
    <row r="24" spans="1:28" x14ac:dyDescent="0.25">
      <c r="S24" s="115" t="s">
        <v>70</v>
      </c>
      <c r="T24" s="115"/>
      <c r="U24" s="116"/>
      <c r="V24" s="116">
        <v>427</v>
      </c>
      <c r="W24" s="116">
        <v>450</v>
      </c>
      <c r="X24" s="116">
        <v>464</v>
      </c>
      <c r="Y24" s="112">
        <v>472</v>
      </c>
      <c r="Z24" s="112">
        <v>374</v>
      </c>
      <c r="AB24" s="117">
        <f t="shared" si="2"/>
        <v>6.6569363853191416E-3</v>
      </c>
    </row>
    <row r="25" spans="1:28" x14ac:dyDescent="0.25">
      <c r="S25" s="115" t="s">
        <v>71</v>
      </c>
      <c r="T25" s="115"/>
      <c r="U25" s="116"/>
      <c r="V25" s="116">
        <v>1569</v>
      </c>
      <c r="W25" s="116">
        <v>1709</v>
      </c>
      <c r="X25" s="116">
        <v>1808</v>
      </c>
      <c r="Y25" s="112">
        <v>1840</v>
      </c>
      <c r="Z25" s="112">
        <v>1940</v>
      </c>
      <c r="AB25" s="117">
        <f t="shared" si="2"/>
        <v>3.4530632586949557E-2</v>
      </c>
    </row>
    <row r="26" spans="1:28" x14ac:dyDescent="0.25">
      <c r="S26" s="115" t="s">
        <v>72</v>
      </c>
      <c r="T26" s="115"/>
      <c r="U26" s="116"/>
      <c r="V26" s="116">
        <v>966</v>
      </c>
      <c r="W26" s="116">
        <v>833</v>
      </c>
      <c r="X26" s="116">
        <v>827</v>
      </c>
      <c r="Y26" s="112">
        <v>762</v>
      </c>
      <c r="Z26" s="112">
        <v>792</v>
      </c>
      <c r="AB26" s="117">
        <f t="shared" si="2"/>
        <v>1.4097041757146416E-2</v>
      </c>
    </row>
    <row r="27" spans="1:28" x14ac:dyDescent="0.25">
      <c r="S27" s="115" t="s">
        <v>73</v>
      </c>
      <c r="T27" s="115"/>
      <c r="U27" s="116"/>
      <c r="V27" s="116">
        <v>2495</v>
      </c>
      <c r="W27" s="116">
        <v>2714</v>
      </c>
      <c r="X27" s="116">
        <v>2754</v>
      </c>
      <c r="Y27" s="112">
        <v>2828</v>
      </c>
      <c r="Z27" s="112">
        <v>3056</v>
      </c>
      <c r="AB27" s="117">
        <f t="shared" si="2"/>
        <v>5.4394645972019505E-2</v>
      </c>
    </row>
    <row r="28" spans="1:28" x14ac:dyDescent="0.25">
      <c r="S28" s="115" t="s">
        <v>74</v>
      </c>
      <c r="T28" s="115"/>
      <c r="U28" s="116"/>
      <c r="V28" s="116">
        <v>2884</v>
      </c>
      <c r="W28" s="116">
        <v>3365</v>
      </c>
      <c r="X28" s="116">
        <v>3613</v>
      </c>
      <c r="Y28" s="112">
        <v>3672</v>
      </c>
      <c r="Z28" s="112">
        <v>4181</v>
      </c>
      <c r="AB28" s="117">
        <f t="shared" si="2"/>
        <v>7.4418853013420674E-2</v>
      </c>
    </row>
    <row r="29" spans="1:28" x14ac:dyDescent="0.25">
      <c r="S29" s="115" t="s">
        <v>75</v>
      </c>
      <c r="T29" s="115"/>
      <c r="U29" s="116"/>
      <c r="V29" s="116">
        <v>2172</v>
      </c>
      <c r="W29" s="116">
        <v>2049</v>
      </c>
      <c r="X29" s="116">
        <v>2365</v>
      </c>
      <c r="Y29" s="112">
        <v>2015</v>
      </c>
      <c r="Z29" s="112">
        <v>2340</v>
      </c>
      <c r="AB29" s="117">
        <f t="shared" si="2"/>
        <v>4.1650350646114415E-2</v>
      </c>
    </row>
    <row r="30" spans="1:28" x14ac:dyDescent="0.25">
      <c r="S30" s="115" t="s">
        <v>76</v>
      </c>
      <c r="T30" s="115"/>
      <c r="U30" s="116"/>
      <c r="V30" s="116">
        <v>4382</v>
      </c>
      <c r="W30" s="116">
        <v>4503</v>
      </c>
      <c r="X30" s="116">
        <v>4527</v>
      </c>
      <c r="Y30" s="112">
        <v>4604</v>
      </c>
      <c r="Z30" s="112">
        <v>4535</v>
      </c>
      <c r="AB30" s="117">
        <f t="shared" si="2"/>
        <v>8.0719803495781561E-2</v>
      </c>
    </row>
    <row r="31" spans="1:28" x14ac:dyDescent="0.25">
      <c r="S31" s="115" t="s">
        <v>77</v>
      </c>
      <c r="T31" s="115"/>
      <c r="U31" s="116"/>
      <c r="V31" s="116">
        <v>6851</v>
      </c>
      <c r="W31" s="116">
        <v>7540</v>
      </c>
      <c r="X31" s="116">
        <v>7893</v>
      </c>
      <c r="Y31" s="112">
        <v>8456</v>
      </c>
      <c r="Z31" s="112">
        <v>9617</v>
      </c>
      <c r="AB31" s="117">
        <f t="shared" si="2"/>
        <v>0.17117582143747107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841</v>
      </c>
      <c r="W32" s="116">
        <v>1077</v>
      </c>
      <c r="X32" s="116">
        <v>1028</v>
      </c>
      <c r="Y32" s="112">
        <v>1181</v>
      </c>
      <c r="Z32" s="112">
        <v>1232</v>
      </c>
      <c r="AB32" s="117">
        <f t="shared" si="2"/>
        <v>2.1928731622227759E-2</v>
      </c>
    </row>
    <row r="33" spans="19:32" x14ac:dyDescent="0.25">
      <c r="S33" s="115" t="s">
        <v>79</v>
      </c>
      <c r="T33" s="115"/>
      <c r="U33" s="116"/>
      <c r="V33" s="116">
        <v>1608</v>
      </c>
      <c r="W33" s="116">
        <v>1821</v>
      </c>
      <c r="X33" s="116">
        <v>1831</v>
      </c>
      <c r="Y33" s="112">
        <v>1860</v>
      </c>
      <c r="Z33" s="112">
        <v>2097</v>
      </c>
      <c r="AB33" s="117">
        <f t="shared" si="2"/>
        <v>3.7325121925171761E-2</v>
      </c>
    </row>
    <row r="34" spans="19:32" x14ac:dyDescent="0.25">
      <c r="S34" s="118" t="s">
        <v>53</v>
      </c>
      <c r="T34" s="118"/>
      <c r="U34" s="119"/>
      <c r="V34" s="119">
        <v>47679</v>
      </c>
      <c r="W34" s="119">
        <v>49732</v>
      </c>
      <c r="X34" s="119">
        <v>50484</v>
      </c>
      <c r="Y34" s="120">
        <v>52005</v>
      </c>
      <c r="Z34" s="120">
        <v>56182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27670</v>
      </c>
      <c r="W37" s="112">
        <v>28701</v>
      </c>
      <c r="X37" s="112">
        <v>28761</v>
      </c>
      <c r="Y37" s="112">
        <v>29556</v>
      </c>
      <c r="Z37" s="112">
        <v>29960</v>
      </c>
      <c r="AB37" s="132">
        <f>Z37/Z40*100</f>
        <v>79.429465256236909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6113</v>
      </c>
      <c r="W38" s="112">
        <v>6344</v>
      </c>
      <c r="X38" s="112">
        <v>6691</v>
      </c>
      <c r="Y38" s="112">
        <v>7048</v>
      </c>
      <c r="Z38" s="112">
        <v>7759</v>
      </c>
      <c r="AB38" s="132">
        <f>Z38/Z40*100</f>
        <v>20.570534743763091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33783</v>
      </c>
      <c r="W40" s="112">
        <v>35045</v>
      </c>
      <c r="X40" s="112">
        <v>35452</v>
      </c>
      <c r="Y40" s="112">
        <v>36604</v>
      </c>
      <c r="Z40" s="112">
        <v>37719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17</v>
      </c>
      <c r="W44" s="112">
        <v>13</v>
      </c>
      <c r="X44" s="112">
        <v>12</v>
      </c>
      <c r="Y44" s="112">
        <v>16</v>
      </c>
      <c r="Z44" s="112">
        <v>34</v>
      </c>
    </row>
    <row r="45" spans="19:32" x14ac:dyDescent="0.25">
      <c r="S45" s="115" t="s">
        <v>37</v>
      </c>
      <c r="T45" s="115"/>
      <c r="U45" s="112"/>
      <c r="V45" s="112">
        <v>429</v>
      </c>
      <c r="W45" s="112">
        <v>459</v>
      </c>
      <c r="X45" s="112">
        <v>422</v>
      </c>
      <c r="Y45" s="112">
        <v>460</v>
      </c>
      <c r="Z45" s="112">
        <v>572</v>
      </c>
    </row>
    <row r="46" spans="19:32" x14ac:dyDescent="0.25">
      <c r="S46" s="115" t="s">
        <v>38</v>
      </c>
      <c r="T46" s="115"/>
      <c r="U46" s="112"/>
      <c r="V46" s="112">
        <v>1530</v>
      </c>
      <c r="W46" s="112">
        <v>1686</v>
      </c>
      <c r="X46" s="112">
        <v>1574</v>
      </c>
      <c r="Y46" s="112">
        <v>1370</v>
      </c>
      <c r="Z46" s="112">
        <v>1385</v>
      </c>
    </row>
    <row r="47" spans="19:32" x14ac:dyDescent="0.25">
      <c r="S47" s="115" t="s">
        <v>39</v>
      </c>
      <c r="T47" s="115"/>
      <c r="U47" s="112"/>
      <c r="V47" s="112">
        <v>2571</v>
      </c>
      <c r="W47" s="112">
        <v>2773</v>
      </c>
      <c r="X47" s="112">
        <v>2638</v>
      </c>
      <c r="Y47" s="112">
        <v>2630</v>
      </c>
      <c r="Z47" s="112">
        <v>2846</v>
      </c>
    </row>
    <row r="48" spans="19:32" x14ac:dyDescent="0.25">
      <c r="S48" s="115" t="s">
        <v>40</v>
      </c>
      <c r="T48" s="115"/>
      <c r="U48" s="112"/>
      <c r="V48" s="112">
        <v>3054</v>
      </c>
      <c r="W48" s="112">
        <v>3255</v>
      </c>
      <c r="X48" s="112">
        <v>3401</v>
      </c>
      <c r="Y48" s="112">
        <v>3874</v>
      </c>
      <c r="Z48" s="112">
        <v>4775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2644</v>
      </c>
      <c r="W49" s="112">
        <v>2869</v>
      </c>
      <c r="X49" s="112">
        <v>2962</v>
      </c>
      <c r="Y49" s="112">
        <v>3415</v>
      </c>
      <c r="Z49" s="112">
        <v>3907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Launceston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2294</v>
      </c>
      <c r="W50" s="112">
        <v>2353</v>
      </c>
      <c r="X50" s="112">
        <v>2459</v>
      </c>
      <c r="Y50" s="112">
        <v>2667</v>
      </c>
      <c r="Z50" s="112">
        <v>3011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2216</v>
      </c>
      <c r="W51" s="112">
        <v>2243</v>
      </c>
      <c r="X51" s="112">
        <v>2304</v>
      </c>
      <c r="Y51" s="112">
        <v>2240</v>
      </c>
      <c r="Z51" s="112">
        <v>2374</v>
      </c>
    </row>
    <row r="52" spans="1:26" ht="15" customHeight="1" x14ac:dyDescent="0.25">
      <c r="S52" s="115" t="s">
        <v>44</v>
      </c>
      <c r="T52" s="115"/>
      <c r="U52" s="112"/>
      <c r="V52" s="112">
        <v>2416</v>
      </c>
      <c r="W52" s="112">
        <v>2440</v>
      </c>
      <c r="X52" s="112">
        <v>2356</v>
      </c>
      <c r="Y52" s="112">
        <v>2357</v>
      </c>
      <c r="Z52" s="112">
        <v>2286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2115</v>
      </c>
      <c r="W53" s="112">
        <v>2104</v>
      </c>
      <c r="X53" s="112">
        <v>2153</v>
      </c>
      <c r="Y53" s="112">
        <v>2241</v>
      </c>
      <c r="Z53" s="112">
        <v>2255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2030</v>
      </c>
      <c r="W54" s="112">
        <v>2083</v>
      </c>
      <c r="X54" s="112">
        <v>2002</v>
      </c>
      <c r="Y54" s="112">
        <v>1995</v>
      </c>
      <c r="Z54" s="112">
        <v>2035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1510</v>
      </c>
      <c r="W55" s="112">
        <v>1576</v>
      </c>
      <c r="X55" s="112">
        <v>1629</v>
      </c>
      <c r="Y55" s="112">
        <v>1635</v>
      </c>
      <c r="Z55" s="112">
        <v>1627</v>
      </c>
    </row>
    <row r="56" spans="1:26" ht="15" customHeight="1" x14ac:dyDescent="0.25">
      <c r="S56" s="115" t="s">
        <v>48</v>
      </c>
      <c r="T56" s="115"/>
      <c r="U56" s="112"/>
      <c r="V56" s="112">
        <v>791</v>
      </c>
      <c r="W56" s="112">
        <v>764</v>
      </c>
      <c r="X56" s="112">
        <v>824</v>
      </c>
      <c r="Y56" s="112">
        <v>819</v>
      </c>
      <c r="Z56" s="112">
        <v>916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365</v>
      </c>
      <c r="W57" s="112">
        <v>373</v>
      </c>
      <c r="X57" s="112">
        <v>368</v>
      </c>
      <c r="Y57" s="112">
        <v>359</v>
      </c>
      <c r="Z57" s="112">
        <v>395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132</v>
      </c>
      <c r="W58" s="112">
        <v>135</v>
      </c>
      <c r="X58" s="112">
        <v>139</v>
      </c>
      <c r="Y58" s="112">
        <v>147</v>
      </c>
      <c r="Z58" s="112">
        <v>167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71</v>
      </c>
      <c r="W59" s="112">
        <v>86</v>
      </c>
      <c r="X59" s="112">
        <v>78</v>
      </c>
      <c r="Y59" s="112">
        <v>83</v>
      </c>
      <c r="Z59" s="112">
        <v>65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38</v>
      </c>
      <c r="W60" s="112">
        <v>43</v>
      </c>
      <c r="X60" s="112">
        <v>36</v>
      </c>
      <c r="Y60" s="112">
        <v>31</v>
      </c>
      <c r="Z60" s="112">
        <v>29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24231</v>
      </c>
      <c r="W61" s="112">
        <v>25237</v>
      </c>
      <c r="X61" s="112">
        <v>25358</v>
      </c>
      <c r="Y61" s="112">
        <v>26339</v>
      </c>
      <c r="Z61" s="112">
        <v>28679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23</v>
      </c>
      <c r="W63" s="112">
        <v>21</v>
      </c>
      <c r="X63" s="112">
        <v>12</v>
      </c>
      <c r="Y63" s="112">
        <v>16</v>
      </c>
      <c r="Z63" s="112">
        <v>43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527</v>
      </c>
      <c r="W64" s="112">
        <v>570</v>
      </c>
      <c r="X64" s="112">
        <v>131</v>
      </c>
      <c r="Y64" s="112">
        <v>666</v>
      </c>
      <c r="Z64" s="112">
        <v>687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Launceston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1653</v>
      </c>
      <c r="W65" s="112">
        <v>1659</v>
      </c>
      <c r="X65" s="112">
        <v>288</v>
      </c>
      <c r="Y65" s="112">
        <v>1514</v>
      </c>
      <c r="Z65" s="112">
        <v>1769</v>
      </c>
    </row>
    <row r="66" spans="1:26" x14ac:dyDescent="0.25">
      <c r="S66" s="115" t="s">
        <v>39</v>
      </c>
      <c r="T66" s="115"/>
      <c r="U66" s="112"/>
      <c r="V66" s="112">
        <v>2400</v>
      </c>
      <c r="W66" s="112">
        <v>2692</v>
      </c>
      <c r="X66" s="112">
        <v>391</v>
      </c>
      <c r="Y66" s="112">
        <v>2729</v>
      </c>
      <c r="Z66" s="112">
        <v>2773</v>
      </c>
    </row>
    <row r="67" spans="1:26" x14ac:dyDescent="0.25">
      <c r="S67" s="115" t="s">
        <v>40</v>
      </c>
      <c r="T67" s="115"/>
      <c r="U67" s="112"/>
      <c r="V67" s="112">
        <v>2714</v>
      </c>
      <c r="W67" s="112">
        <v>2905</v>
      </c>
      <c r="X67" s="112">
        <v>399</v>
      </c>
      <c r="Y67" s="112">
        <v>3410</v>
      </c>
      <c r="Z67" s="112">
        <v>4014</v>
      </c>
    </row>
    <row r="68" spans="1:26" x14ac:dyDescent="0.25">
      <c r="S68" s="115" t="s">
        <v>41</v>
      </c>
      <c r="T68" s="115"/>
      <c r="U68" s="112"/>
      <c r="V68" s="112">
        <v>2258</v>
      </c>
      <c r="W68" s="112">
        <v>2425</v>
      </c>
      <c r="X68" s="112">
        <v>374</v>
      </c>
      <c r="Y68" s="112">
        <v>2806</v>
      </c>
      <c r="Z68" s="112">
        <v>3229</v>
      </c>
    </row>
    <row r="69" spans="1:26" x14ac:dyDescent="0.25">
      <c r="S69" s="115" t="s">
        <v>42</v>
      </c>
      <c r="T69" s="115"/>
      <c r="U69" s="112"/>
      <c r="V69" s="112">
        <v>2236</v>
      </c>
      <c r="W69" s="112">
        <v>2264</v>
      </c>
      <c r="X69" s="112">
        <v>321</v>
      </c>
      <c r="Y69" s="112">
        <v>2442</v>
      </c>
      <c r="Z69" s="112">
        <v>2566</v>
      </c>
    </row>
    <row r="70" spans="1:26" x14ac:dyDescent="0.25">
      <c r="S70" s="115" t="s">
        <v>43</v>
      </c>
      <c r="T70" s="115"/>
      <c r="U70" s="112"/>
      <c r="V70" s="112">
        <v>2202</v>
      </c>
      <c r="W70" s="112">
        <v>2250</v>
      </c>
      <c r="X70" s="112">
        <v>367</v>
      </c>
      <c r="Y70" s="112">
        <v>2198</v>
      </c>
      <c r="Z70" s="112">
        <v>2336</v>
      </c>
    </row>
    <row r="71" spans="1:26" x14ac:dyDescent="0.25">
      <c r="S71" s="115" t="s">
        <v>44</v>
      </c>
      <c r="T71" s="115"/>
      <c r="U71" s="112"/>
      <c r="V71" s="112">
        <v>2518</v>
      </c>
      <c r="W71" s="112">
        <v>2466</v>
      </c>
      <c r="X71" s="112">
        <v>470</v>
      </c>
      <c r="Y71" s="112">
        <v>2470</v>
      </c>
      <c r="Z71" s="112">
        <v>2399</v>
      </c>
    </row>
    <row r="72" spans="1:26" x14ac:dyDescent="0.25">
      <c r="S72" s="115" t="s">
        <v>45</v>
      </c>
      <c r="T72" s="115"/>
      <c r="U72" s="112"/>
      <c r="V72" s="112">
        <v>2282</v>
      </c>
      <c r="W72" s="112">
        <v>2370</v>
      </c>
      <c r="X72" s="112">
        <v>464</v>
      </c>
      <c r="Y72" s="112">
        <v>2345</v>
      </c>
      <c r="Z72" s="112">
        <v>2475</v>
      </c>
    </row>
    <row r="73" spans="1:26" x14ac:dyDescent="0.25">
      <c r="S73" s="115" t="s">
        <v>46</v>
      </c>
      <c r="T73" s="115"/>
      <c r="U73" s="112"/>
      <c r="V73" s="112">
        <v>2136</v>
      </c>
      <c r="W73" s="112">
        <v>2213</v>
      </c>
      <c r="X73" s="112">
        <v>453</v>
      </c>
      <c r="Y73" s="112">
        <v>2235</v>
      </c>
      <c r="Z73" s="112">
        <v>2215</v>
      </c>
    </row>
    <row r="74" spans="1:26" x14ac:dyDescent="0.25">
      <c r="S74" s="115" t="s">
        <v>47</v>
      </c>
      <c r="T74" s="115"/>
      <c r="U74" s="112"/>
      <c r="V74" s="112">
        <v>1464</v>
      </c>
      <c r="W74" s="112">
        <v>1529</v>
      </c>
      <c r="X74" s="112">
        <v>311</v>
      </c>
      <c r="Y74" s="112">
        <v>1635</v>
      </c>
      <c r="Z74" s="112">
        <v>1696</v>
      </c>
    </row>
    <row r="75" spans="1:26" x14ac:dyDescent="0.25">
      <c r="S75" s="115" t="s">
        <v>48</v>
      </c>
      <c r="T75" s="115"/>
      <c r="U75" s="112"/>
      <c r="V75" s="112">
        <v>643</v>
      </c>
      <c r="W75" s="112">
        <v>681</v>
      </c>
      <c r="X75" s="112">
        <v>148</v>
      </c>
      <c r="Y75" s="112">
        <v>754</v>
      </c>
      <c r="Z75" s="112">
        <v>803</v>
      </c>
    </row>
    <row r="76" spans="1:26" x14ac:dyDescent="0.25">
      <c r="S76" s="115" t="s">
        <v>49</v>
      </c>
      <c r="T76" s="115"/>
      <c r="U76" s="112"/>
      <c r="V76" s="112">
        <v>201</v>
      </c>
      <c r="W76" s="112">
        <v>214</v>
      </c>
      <c r="X76" s="112">
        <v>54</v>
      </c>
      <c r="Y76" s="112">
        <v>252</v>
      </c>
      <c r="Z76" s="112">
        <v>281</v>
      </c>
    </row>
    <row r="77" spans="1:26" x14ac:dyDescent="0.25">
      <c r="S77" s="115" t="s">
        <v>50</v>
      </c>
      <c r="T77" s="115"/>
      <c r="U77" s="112"/>
      <c r="V77" s="112">
        <v>99</v>
      </c>
      <c r="W77" s="112">
        <v>111</v>
      </c>
      <c r="X77" s="112">
        <v>29</v>
      </c>
      <c r="Y77" s="112">
        <v>94</v>
      </c>
      <c r="Z77" s="112">
        <v>82</v>
      </c>
    </row>
    <row r="78" spans="1:26" x14ac:dyDescent="0.25">
      <c r="S78" s="115" t="s">
        <v>51</v>
      </c>
      <c r="T78" s="115"/>
      <c r="U78" s="112"/>
      <c r="V78" s="112">
        <v>48</v>
      </c>
      <c r="W78" s="112">
        <v>63</v>
      </c>
      <c r="X78" s="112">
        <v>7</v>
      </c>
      <c r="Y78" s="112">
        <v>44</v>
      </c>
      <c r="Z78" s="112">
        <v>43</v>
      </c>
    </row>
    <row r="79" spans="1:26" x14ac:dyDescent="0.25">
      <c r="S79" s="115" t="s">
        <v>52</v>
      </c>
      <c r="T79" s="115"/>
      <c r="U79" s="112"/>
      <c r="V79" s="112">
        <v>50</v>
      </c>
      <c r="W79" s="112">
        <v>67</v>
      </c>
      <c r="X79" s="112">
        <v>9</v>
      </c>
      <c r="Y79" s="112">
        <v>54</v>
      </c>
      <c r="Z79" s="112">
        <v>43</v>
      </c>
    </row>
    <row r="80" spans="1:26" x14ac:dyDescent="0.25">
      <c r="S80" s="118" t="s">
        <v>53</v>
      </c>
      <c r="T80" s="118"/>
      <c r="U80" s="112"/>
      <c r="V80" s="112">
        <v>23448</v>
      </c>
      <c r="W80" s="112">
        <v>24495</v>
      </c>
      <c r="X80" s="112">
        <v>4228</v>
      </c>
      <c r="Y80" s="112">
        <v>25664</v>
      </c>
      <c r="Z80" s="112">
        <v>27454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Launceston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1738</v>
      </c>
      <c r="W83" s="112">
        <v>1819</v>
      </c>
      <c r="X83" s="112">
        <v>1815</v>
      </c>
      <c r="Y83" s="112">
        <v>1898</v>
      </c>
      <c r="Z83" s="112">
        <v>1938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2362</v>
      </c>
      <c r="W84" s="112">
        <v>2440</v>
      </c>
      <c r="X84" s="112">
        <v>2432</v>
      </c>
      <c r="Y84" s="112">
        <v>2535</v>
      </c>
      <c r="Z84" s="112">
        <v>2570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2774</v>
      </c>
      <c r="W85" s="112">
        <v>2886</v>
      </c>
      <c r="X85" s="112">
        <v>2993</v>
      </c>
      <c r="Y85" s="112">
        <v>3057</v>
      </c>
      <c r="Z85" s="112">
        <v>3205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56,182</v>
      </c>
      <c r="D86" s="94">
        <f t="shared" ref="D86:D91" si="4">AD4</f>
        <v>8.0215343203230205E-2</v>
      </c>
      <c r="E86" s="95">
        <f t="shared" ref="E86:E91" si="5">AD4</f>
        <v>8.0215343203230205E-2</v>
      </c>
      <c r="F86" s="94">
        <f t="shared" ref="F86:F91" si="6">AF4</f>
        <v>0.17823962418471995</v>
      </c>
      <c r="G86" s="95">
        <f t="shared" ref="G86:G91" si="7">AF4</f>
        <v>0.17823962418471995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1061</v>
      </c>
      <c r="W86" s="112">
        <v>1154</v>
      </c>
      <c r="X86" s="112">
        <v>1194</v>
      </c>
      <c r="Y86" s="112">
        <v>1312</v>
      </c>
      <c r="Z86" s="112">
        <v>1485</v>
      </c>
    </row>
    <row r="87" spans="1:30" ht="15" customHeight="1" x14ac:dyDescent="0.25">
      <c r="A87" s="96" t="s">
        <v>4</v>
      </c>
      <c r="B87" s="49"/>
      <c r="C87" s="97" t="str">
        <f t="shared" si="3"/>
        <v>28,679</v>
      </c>
      <c r="D87" s="94">
        <f t="shared" si="4"/>
        <v>8.8676308696807427E-2</v>
      </c>
      <c r="E87" s="95">
        <f t="shared" si="5"/>
        <v>8.8676308696807427E-2</v>
      </c>
      <c r="F87" s="94">
        <f t="shared" si="6"/>
        <v>0.18341998844598506</v>
      </c>
      <c r="G87" s="95">
        <f t="shared" si="7"/>
        <v>0.18341998844598506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846</v>
      </c>
      <c r="W87" s="112">
        <v>851</v>
      </c>
      <c r="X87" s="112">
        <v>842</v>
      </c>
      <c r="Y87" s="112">
        <v>834</v>
      </c>
      <c r="Z87" s="112">
        <v>838</v>
      </c>
    </row>
    <row r="88" spans="1:30" ht="15" customHeight="1" x14ac:dyDescent="0.25">
      <c r="A88" s="96" t="s">
        <v>5</v>
      </c>
      <c r="B88" s="49"/>
      <c r="C88" s="97" t="str">
        <f t="shared" si="3"/>
        <v>27,454</v>
      </c>
      <c r="D88" s="94">
        <f t="shared" si="4"/>
        <v>6.9664147120704456E-2</v>
      </c>
      <c r="E88" s="95">
        <f t="shared" si="5"/>
        <v>6.9664147120704456E-2</v>
      </c>
      <c r="F88" s="94">
        <f t="shared" si="6"/>
        <v>0.17079619599982943</v>
      </c>
      <c r="G88" s="95">
        <f t="shared" si="7"/>
        <v>0.17079619599982943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1172</v>
      </c>
      <c r="W88" s="112">
        <v>1195</v>
      </c>
      <c r="X88" s="112">
        <v>1213</v>
      </c>
      <c r="Y88" s="112">
        <v>1254</v>
      </c>
      <c r="Z88" s="112">
        <v>1263</v>
      </c>
    </row>
    <row r="89" spans="1:30" ht="15" customHeight="1" x14ac:dyDescent="0.25">
      <c r="A89" s="49" t="s">
        <v>6</v>
      </c>
      <c r="B89" s="49"/>
      <c r="C89" s="97" t="str">
        <f t="shared" si="3"/>
        <v>37,723</v>
      </c>
      <c r="D89" s="94">
        <f t="shared" si="4"/>
        <v>3.0485972628185865E-2</v>
      </c>
      <c r="E89" s="95">
        <f t="shared" si="5"/>
        <v>3.0485972628185865E-2</v>
      </c>
      <c r="F89" s="94">
        <f t="shared" si="6"/>
        <v>0.11642842345141902</v>
      </c>
      <c r="G89" s="95">
        <f t="shared" si="7"/>
        <v>0.11642842345141902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1571</v>
      </c>
      <c r="W89" s="112">
        <v>1671</v>
      </c>
      <c r="X89" s="112">
        <v>1756</v>
      </c>
      <c r="Y89" s="112">
        <v>1798</v>
      </c>
      <c r="Z89" s="112">
        <v>1861</v>
      </c>
    </row>
    <row r="90" spans="1:30" ht="15" customHeight="1" x14ac:dyDescent="0.25">
      <c r="A90" s="49" t="s">
        <v>98</v>
      </c>
      <c r="B90" s="49"/>
      <c r="C90" s="97" t="str">
        <f t="shared" si="3"/>
        <v>$39,897</v>
      </c>
      <c r="D90" s="94">
        <f t="shared" si="4"/>
        <v>5.6835727812164949E-2</v>
      </c>
      <c r="E90" s="95">
        <f t="shared" si="5"/>
        <v>5.6835727812164949E-2</v>
      </c>
      <c r="F90" s="94">
        <f t="shared" si="6"/>
        <v>0.10353100625103706</v>
      </c>
      <c r="G90" s="95">
        <f t="shared" si="7"/>
        <v>0.10353100625103706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2526</v>
      </c>
      <c r="W90" s="112">
        <v>2730</v>
      </c>
      <c r="X90" s="112">
        <v>2758</v>
      </c>
      <c r="Y90" s="112">
        <v>2946</v>
      </c>
      <c r="Z90" s="112">
        <v>3083</v>
      </c>
    </row>
    <row r="91" spans="1:30" ht="15" customHeight="1" x14ac:dyDescent="0.25">
      <c r="A91" s="49" t="s">
        <v>7</v>
      </c>
      <c r="B91" s="49"/>
      <c r="C91" s="97" t="str">
        <f t="shared" si="3"/>
        <v>$2,129.4 mil</v>
      </c>
      <c r="D91" s="94">
        <f t="shared" si="4"/>
        <v>8.577759591921752E-2</v>
      </c>
      <c r="E91" s="95">
        <f t="shared" si="5"/>
        <v>8.577759591921752E-2</v>
      </c>
      <c r="F91" s="94">
        <f t="shared" si="6"/>
        <v>0.27477651816561055</v>
      </c>
      <c r="G91" s="95">
        <f t="shared" si="7"/>
        <v>0.27477651816561055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17232</v>
      </c>
      <c r="W91" s="112">
        <v>17900</v>
      </c>
      <c r="X91" s="112">
        <v>18019</v>
      </c>
      <c r="Y91" s="112">
        <v>18621</v>
      </c>
      <c r="Z91" s="112">
        <v>19192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1108</v>
      </c>
      <c r="W93" s="112">
        <v>1178</v>
      </c>
      <c r="X93" s="112">
        <v>1211</v>
      </c>
      <c r="Y93" s="112">
        <v>1261</v>
      </c>
      <c r="Z93" s="112">
        <v>1281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3550</v>
      </c>
      <c r="W94" s="112">
        <v>3674</v>
      </c>
      <c r="X94" s="112">
        <v>3777</v>
      </c>
      <c r="Y94" s="112">
        <v>3929</v>
      </c>
      <c r="Z94" s="112">
        <v>4029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557</v>
      </c>
      <c r="W95" s="112">
        <v>581</v>
      </c>
      <c r="X95" s="112">
        <v>597</v>
      </c>
      <c r="Y95" s="112">
        <v>620</v>
      </c>
      <c r="Z95" s="112">
        <v>639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2692</v>
      </c>
      <c r="W96" s="112">
        <v>2892</v>
      </c>
      <c r="X96" s="112">
        <v>3106</v>
      </c>
      <c r="Y96" s="112">
        <v>3259</v>
      </c>
      <c r="Z96" s="112">
        <v>3523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2766</v>
      </c>
      <c r="W97" s="112">
        <v>2728</v>
      </c>
      <c r="X97" s="112">
        <v>2706</v>
      </c>
      <c r="Y97" s="112">
        <v>2734</v>
      </c>
      <c r="Z97" s="112">
        <v>2746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1866</v>
      </c>
      <c r="W98" s="112">
        <v>1899</v>
      </c>
      <c r="X98" s="112">
        <v>1937</v>
      </c>
      <c r="Y98" s="112">
        <v>1905</v>
      </c>
      <c r="Z98" s="112">
        <v>1989</v>
      </c>
    </row>
    <row r="99" spans="1:32" ht="15" customHeight="1" x14ac:dyDescent="0.25">
      <c r="S99" s="115" t="s">
        <v>145</v>
      </c>
      <c r="T99" s="115"/>
      <c r="U99" s="112"/>
      <c r="V99" s="112">
        <v>113</v>
      </c>
      <c r="W99" s="112">
        <v>126</v>
      </c>
      <c r="X99" s="112">
        <v>144</v>
      </c>
      <c r="Y99" s="112">
        <v>156</v>
      </c>
      <c r="Z99" s="112">
        <v>170</v>
      </c>
    </row>
    <row r="100" spans="1:32" ht="15" customHeight="1" x14ac:dyDescent="0.25">
      <c r="S100" s="115" t="s">
        <v>58</v>
      </c>
      <c r="T100" s="115"/>
      <c r="U100" s="112"/>
      <c r="V100" s="112">
        <v>1395</v>
      </c>
      <c r="W100" s="112">
        <v>1521</v>
      </c>
      <c r="X100" s="112">
        <v>1530</v>
      </c>
      <c r="Y100" s="112">
        <v>1702</v>
      </c>
      <c r="Z100" s="112">
        <v>1790</v>
      </c>
    </row>
    <row r="101" spans="1:32" x14ac:dyDescent="0.25">
      <c r="A101" s="18"/>
      <c r="S101" s="118" t="s">
        <v>53</v>
      </c>
      <c r="T101" s="118"/>
      <c r="U101" s="112"/>
      <c r="V101" s="112">
        <v>16558</v>
      </c>
      <c r="W101" s="112">
        <v>17147</v>
      </c>
      <c r="X101" s="112">
        <v>17428</v>
      </c>
      <c r="Y101" s="112">
        <v>17990</v>
      </c>
      <c r="Z101" s="112">
        <v>18485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34769</v>
      </c>
      <c r="W104" s="112">
        <v>36578</v>
      </c>
      <c r="X104" s="112">
        <v>37356</v>
      </c>
      <c r="Y104" s="112">
        <v>41681</v>
      </c>
      <c r="Z104" s="112">
        <v>41681</v>
      </c>
      <c r="AB104" s="109" t="str">
        <f>TEXT(Z104,"###,###")</f>
        <v>41,681</v>
      </c>
      <c r="AD104" s="130">
        <f>Z104/($Z$4)*100</f>
        <v>74.1892421060126</v>
      </c>
      <c r="AF104" s="109"/>
    </row>
    <row r="105" spans="1:32" x14ac:dyDescent="0.25">
      <c r="S105" s="115" t="s">
        <v>17</v>
      </c>
      <c r="T105" s="115"/>
      <c r="U105" s="112"/>
      <c r="V105" s="112">
        <v>9749</v>
      </c>
      <c r="W105" s="112">
        <v>9697</v>
      </c>
      <c r="X105" s="112">
        <v>10051</v>
      </c>
      <c r="Y105" s="112">
        <v>9940</v>
      </c>
      <c r="Z105" s="112">
        <v>10293</v>
      </c>
      <c r="AB105" s="109" t="str">
        <f>TEXT(Z105,"###,###")</f>
        <v>10,293</v>
      </c>
      <c r="AD105" s="130">
        <f>Z105/($Z$4)*100</f>
        <v>18.320814495745967</v>
      </c>
      <c r="AF105" s="109"/>
    </row>
    <row r="106" spans="1:32" x14ac:dyDescent="0.25">
      <c r="S106" s="118" t="s">
        <v>53</v>
      </c>
      <c r="T106" s="118"/>
      <c r="U106" s="120"/>
      <c r="V106" s="120">
        <v>44518</v>
      </c>
      <c r="W106" s="120">
        <v>46275</v>
      </c>
      <c r="X106" s="120">
        <v>47407</v>
      </c>
      <c r="Y106" s="120">
        <v>51621</v>
      </c>
      <c r="Z106" s="120">
        <v>51974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6590</v>
      </c>
      <c r="W108" s="112">
        <v>7407</v>
      </c>
      <c r="X108" s="112">
        <v>6867</v>
      </c>
      <c r="Y108" s="112">
        <v>6906</v>
      </c>
      <c r="Z108" s="112">
        <v>7315</v>
      </c>
      <c r="AB108" s="109" t="str">
        <f>TEXT(Z108,"###,###")</f>
        <v>7,315</v>
      </c>
      <c r="AD108" s="130">
        <f>Z108/($Z$4)*100</f>
        <v>13.020184400697731</v>
      </c>
      <c r="AF108" s="109"/>
    </row>
    <row r="109" spans="1:32" x14ac:dyDescent="0.25">
      <c r="S109" s="115" t="s">
        <v>20</v>
      </c>
      <c r="T109" s="115"/>
      <c r="U109" s="112"/>
      <c r="V109" s="112">
        <v>7670</v>
      </c>
      <c r="W109" s="112">
        <v>8339</v>
      </c>
      <c r="X109" s="112">
        <v>8085</v>
      </c>
      <c r="Y109" s="112">
        <v>8306</v>
      </c>
      <c r="Z109" s="112">
        <v>9063</v>
      </c>
      <c r="AB109" s="109" t="str">
        <f>TEXT(Z109,"###,###")</f>
        <v>9,063</v>
      </c>
      <c r="AD109" s="130">
        <f>Z109/($Z$4)*100</f>
        <v>16.131501192552776</v>
      </c>
      <c r="AF109" s="109"/>
    </row>
    <row r="110" spans="1:32" x14ac:dyDescent="0.25">
      <c r="S110" s="115" t="s">
        <v>21</v>
      </c>
      <c r="T110" s="115"/>
      <c r="U110" s="112"/>
      <c r="V110" s="112">
        <v>11000</v>
      </c>
      <c r="W110" s="112">
        <v>10905</v>
      </c>
      <c r="X110" s="112">
        <v>11740</v>
      </c>
      <c r="Y110" s="112">
        <v>11743</v>
      </c>
      <c r="Z110" s="112">
        <v>13262</v>
      </c>
      <c r="AB110" s="109" t="str">
        <f>TEXT(Z110,"###,###")</f>
        <v>13,262</v>
      </c>
      <c r="AD110" s="130">
        <f>Z110/($Z$4)*100</f>
        <v>23.605425225161085</v>
      </c>
      <c r="AF110" s="109"/>
    </row>
    <row r="111" spans="1:32" x14ac:dyDescent="0.25">
      <c r="S111" s="115" t="s">
        <v>22</v>
      </c>
      <c r="T111" s="115"/>
      <c r="U111" s="112"/>
      <c r="V111" s="112">
        <v>19237</v>
      </c>
      <c r="W111" s="112">
        <v>19459</v>
      </c>
      <c r="X111" s="112">
        <v>20513</v>
      </c>
      <c r="Y111" s="112">
        <v>21545</v>
      </c>
      <c r="Z111" s="112">
        <v>23001</v>
      </c>
      <c r="AB111" s="109" t="str">
        <f>TEXT(Z111,"###,###")</f>
        <v>23,001</v>
      </c>
      <c r="AD111" s="130">
        <f>Z111/($Z$4)*100</f>
        <v>40.940158769712717</v>
      </c>
      <c r="AF111" s="109"/>
    </row>
    <row r="112" spans="1:32" x14ac:dyDescent="0.25">
      <c r="S112" s="118" t="s">
        <v>53</v>
      </c>
      <c r="T112" s="118"/>
      <c r="U112" s="112"/>
      <c r="V112" s="112">
        <v>47680</v>
      </c>
      <c r="W112" s="112">
        <v>49735</v>
      </c>
      <c r="X112" s="112">
        <v>50488</v>
      </c>
      <c r="Y112" s="112">
        <v>52010</v>
      </c>
      <c r="Z112" s="112">
        <v>56182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41.25</v>
      </c>
      <c r="W118" s="131">
        <v>41.22</v>
      </c>
      <c r="X118" s="131">
        <v>41.12</v>
      </c>
      <c r="Y118" s="131">
        <v>40.94</v>
      </c>
      <c r="Z118" s="131">
        <v>40.729999999999997</v>
      </c>
      <c r="AB118" s="109" t="str">
        <f>TEXT(Z118,"##.0")</f>
        <v>40.7</v>
      </c>
    </row>
    <row r="120" spans="19:32" x14ac:dyDescent="0.25">
      <c r="S120" s="101" t="s">
        <v>100</v>
      </c>
      <c r="T120" s="112"/>
      <c r="U120" s="112"/>
      <c r="V120" s="112">
        <v>29494</v>
      </c>
      <c r="W120" s="112">
        <v>30603</v>
      </c>
      <c r="X120" s="112">
        <v>30976</v>
      </c>
      <c r="Y120" s="112">
        <v>31796</v>
      </c>
      <c r="Z120" s="112">
        <v>32419</v>
      </c>
      <c r="AB120" s="109" t="str">
        <f>TEXT(Z120,"###,###")</f>
        <v>32,419</v>
      </c>
    </row>
    <row r="121" spans="19:32" x14ac:dyDescent="0.25">
      <c r="S121" s="101" t="s">
        <v>101</v>
      </c>
      <c r="T121" s="112"/>
      <c r="U121" s="112"/>
      <c r="V121" s="112">
        <v>2096</v>
      </c>
      <c r="W121" s="112">
        <v>2163</v>
      </c>
      <c r="X121" s="112">
        <v>2153</v>
      </c>
      <c r="Y121" s="112">
        <v>2218</v>
      </c>
      <c r="Z121" s="112">
        <v>2251</v>
      </c>
      <c r="AB121" s="109" t="str">
        <f>TEXT(Z121,"###,###")</f>
        <v>2,251</v>
      </c>
    </row>
    <row r="122" spans="19:32" x14ac:dyDescent="0.25">
      <c r="S122" s="101" t="s">
        <v>102</v>
      </c>
      <c r="T122" s="112"/>
      <c r="U122" s="112"/>
      <c r="V122" s="112">
        <v>2201</v>
      </c>
      <c r="W122" s="112">
        <v>2283</v>
      </c>
      <c r="X122" s="112">
        <v>2321</v>
      </c>
      <c r="Y122" s="112">
        <v>2594</v>
      </c>
      <c r="Z122" s="112">
        <v>3046</v>
      </c>
      <c r="AB122" s="109" t="str">
        <f>TEXT(Z122,"###,###")</f>
        <v>3,046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31695</v>
      </c>
      <c r="W124" s="112">
        <v>32886</v>
      </c>
      <c r="X124" s="112">
        <v>33297</v>
      </c>
      <c r="Y124" s="112">
        <v>34390</v>
      </c>
      <c r="Z124" s="112">
        <v>35465</v>
      </c>
      <c r="AB124" s="109" t="str">
        <f>TEXT(Z124,"###,###")</f>
        <v>35,465</v>
      </c>
      <c r="AD124" s="127">
        <f>Z124/$Z$7*100</f>
        <v>94.014261856162022</v>
      </c>
    </row>
    <row r="125" spans="19:32" x14ac:dyDescent="0.25">
      <c r="S125" s="101" t="s">
        <v>104</v>
      </c>
      <c r="T125" s="112"/>
      <c r="U125" s="112"/>
      <c r="V125" s="112">
        <v>4297</v>
      </c>
      <c r="W125" s="112">
        <v>4446</v>
      </c>
      <c r="X125" s="112">
        <v>4474</v>
      </c>
      <c r="Y125" s="112">
        <v>4812</v>
      </c>
      <c r="Z125" s="112">
        <v>5297</v>
      </c>
      <c r="AB125" s="109" t="str">
        <f>TEXT(Z125,"###,###")</f>
        <v>5,297</v>
      </c>
      <c r="AD125" s="127">
        <f>Z125/$Z$7*100</f>
        <v>14.041831243538425</v>
      </c>
    </row>
    <row r="127" spans="19:32" x14ac:dyDescent="0.25">
      <c r="S127" s="101" t="s">
        <v>105</v>
      </c>
      <c r="T127" s="112"/>
      <c r="U127" s="112"/>
      <c r="V127" s="112">
        <v>17236</v>
      </c>
      <c r="W127" s="112">
        <v>17897</v>
      </c>
      <c r="X127" s="112">
        <v>18018</v>
      </c>
      <c r="Y127" s="112">
        <v>18621</v>
      </c>
      <c r="Z127" s="112">
        <v>19189</v>
      </c>
      <c r="AB127" s="109" t="str">
        <f>TEXT(Z127,"###,###")</f>
        <v>19,189</v>
      </c>
      <c r="AD127" s="127">
        <f>Z127/$Z$7*100</f>
        <v>50.868170612093422</v>
      </c>
    </row>
    <row r="128" spans="19:32" x14ac:dyDescent="0.25">
      <c r="S128" s="101" t="s">
        <v>106</v>
      </c>
      <c r="T128" s="112"/>
      <c r="U128" s="112"/>
      <c r="V128" s="112">
        <v>16555</v>
      </c>
      <c r="W128" s="112">
        <v>17146</v>
      </c>
      <c r="X128" s="112">
        <v>17433</v>
      </c>
      <c r="Y128" s="112">
        <v>17991</v>
      </c>
      <c r="Z128" s="112">
        <v>18487</v>
      </c>
      <c r="AB128" s="109" t="str">
        <f>TEXT(Z128,"###,###")</f>
        <v>18,487</v>
      </c>
      <c r="AD128" s="127">
        <f>Z128/$Z$7*100</f>
        <v>49.007236964186305</v>
      </c>
    </row>
    <row r="130" spans="19:20" x14ac:dyDescent="0.25">
      <c r="S130" s="101" t="s">
        <v>182</v>
      </c>
      <c r="T130" s="127">
        <v>85.939612438035155</v>
      </c>
    </row>
    <row r="131" spans="19:20" x14ac:dyDescent="0.25">
      <c r="S131" s="101" t="s">
        <v>183</v>
      </c>
      <c r="T131" s="127">
        <v>5.9671818254115525</v>
      </c>
    </row>
    <row r="132" spans="19:20" x14ac:dyDescent="0.25">
      <c r="S132" s="101" t="s">
        <v>184</v>
      </c>
      <c r="T132" s="127">
        <v>8.0746494181268726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824D32-420E-4954-BCD3-849EC679B2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B5D766F-DBA3-4571-8C00-6F1B38D73E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6749C0B-66BE-4045-AC9F-7A844570E1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136E2-7D5D-435F-883F-0781FF4B07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D8-3E63-4B2C-AEC1-6CFFDACF5D0C}">
  <sheetPr codeName="Sheet8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130</v>
      </c>
      <c r="T1" s="99"/>
      <c r="U1" s="99"/>
      <c r="V1" s="99"/>
      <c r="W1" s="99"/>
      <c r="X1" s="99"/>
      <c r="Y1" s="100" t="s">
        <v>169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130</v>
      </c>
      <c r="Y3" s="105" t="s">
        <v>169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12.22 Meander Valley,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14276</v>
      </c>
      <c r="W4" s="108">
        <v>14787</v>
      </c>
      <c r="X4" s="108">
        <v>15076</v>
      </c>
      <c r="Y4" s="108">
        <v>15208</v>
      </c>
      <c r="Z4" s="108">
        <v>16132</v>
      </c>
      <c r="AB4" s="109" t="str">
        <f>TEXT(Z4,"###,###")</f>
        <v>16,132</v>
      </c>
      <c r="AD4" s="110">
        <f>Z4/Y4-1</f>
        <v>6.0757496054708149E-2</v>
      </c>
      <c r="AF4" s="110">
        <f>Z4/V4-1</f>
        <v>0.13000840571588679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7342</v>
      </c>
      <c r="W5" s="108">
        <v>7746</v>
      </c>
      <c r="X5" s="108">
        <v>7634</v>
      </c>
      <c r="Y5" s="108">
        <v>7783</v>
      </c>
      <c r="Z5" s="108">
        <v>8214</v>
      </c>
      <c r="AB5" s="109" t="str">
        <f>TEXT(Z5,"###,###")</f>
        <v>8,214</v>
      </c>
      <c r="AD5" s="110">
        <f t="shared" ref="AD5:AD9" si="0">Z5/Y5-1</f>
        <v>5.5377103944494355E-2</v>
      </c>
      <c r="AF5" s="110">
        <f t="shared" ref="AF5:AF9" si="1">Z5/V5-1</f>
        <v>0.11876872786706616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6928</v>
      </c>
      <c r="W6" s="108">
        <v>7042</v>
      </c>
      <c r="X6" s="108">
        <v>7445</v>
      </c>
      <c r="Y6" s="108">
        <v>7426</v>
      </c>
      <c r="Z6" s="108">
        <v>7901</v>
      </c>
      <c r="AB6" s="109" t="str">
        <f>TEXT(Z6,"###,###")</f>
        <v>7,901</v>
      </c>
      <c r="AD6" s="110">
        <f t="shared" si="0"/>
        <v>6.3964449232426501E-2</v>
      </c>
      <c r="AF6" s="110">
        <f t="shared" si="1"/>
        <v>0.14044457274826794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10343</v>
      </c>
      <c r="W7" s="108">
        <v>10679</v>
      </c>
      <c r="X7" s="108">
        <v>10806</v>
      </c>
      <c r="Y7" s="108">
        <v>11127</v>
      </c>
      <c r="Z7" s="108">
        <v>11454</v>
      </c>
      <c r="AB7" s="109" t="str">
        <f>TEXT(Z7,"###,###")</f>
        <v>11,454</v>
      </c>
      <c r="AD7" s="110">
        <f t="shared" si="0"/>
        <v>2.9387975195470428E-2</v>
      </c>
      <c r="AF7" s="110">
        <f t="shared" si="1"/>
        <v>0.10741564343033927</v>
      </c>
    </row>
    <row r="8" spans="1:32" ht="17.25" customHeight="1" x14ac:dyDescent="0.25">
      <c r="A8" s="62" t="s">
        <v>12</v>
      </c>
      <c r="B8" s="63"/>
      <c r="C8" s="29"/>
      <c r="D8" s="64" t="str">
        <f>AB4</f>
        <v>16,132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11,454</v>
      </c>
      <c r="P8" s="65"/>
      <c r="S8" s="107" t="s">
        <v>84</v>
      </c>
      <c r="T8" s="108"/>
      <c r="U8" s="108"/>
      <c r="V8" s="108">
        <v>37674</v>
      </c>
      <c r="W8" s="108">
        <v>38415</v>
      </c>
      <c r="X8" s="108">
        <v>40601.760000000002</v>
      </c>
      <c r="Y8" s="108">
        <v>41466.39</v>
      </c>
      <c r="Z8" s="108">
        <v>43775.66</v>
      </c>
      <c r="AB8" s="109" t="str">
        <f>TEXT(Z8,"$###,###")</f>
        <v>$43,776</v>
      </c>
      <c r="AD8" s="110">
        <f t="shared" si="0"/>
        <v>5.569016256298176E-2</v>
      </c>
      <c r="AF8" s="110">
        <f t="shared" si="1"/>
        <v>0.16195944152465902</v>
      </c>
    </row>
    <row r="9" spans="1:32" x14ac:dyDescent="0.25">
      <c r="A9" s="30" t="s">
        <v>14</v>
      </c>
      <c r="B9" s="69"/>
      <c r="C9" s="70"/>
      <c r="D9" s="71">
        <f>AD104</f>
        <v>72.14852467146045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51.545311681508643</v>
      </c>
      <c r="P9" s="72" t="s">
        <v>85</v>
      </c>
      <c r="S9" s="107" t="s">
        <v>7</v>
      </c>
      <c r="T9" s="108"/>
      <c r="U9" s="108"/>
      <c r="V9" s="108">
        <v>489132668</v>
      </c>
      <c r="W9" s="108">
        <v>521533986</v>
      </c>
      <c r="X9" s="108">
        <v>547650145</v>
      </c>
      <c r="Y9" s="108">
        <v>577648332</v>
      </c>
      <c r="Z9" s="108">
        <v>612848562</v>
      </c>
      <c r="AB9" s="109" t="str">
        <f>TEXT(Z9/1000000,"$#,###.0")&amp;" mil"</f>
        <v>$612.8 mil</v>
      </c>
      <c r="AD9" s="110">
        <f t="shared" si="0"/>
        <v>6.0937127400897628E-2</v>
      </c>
      <c r="AF9" s="110">
        <f t="shared" si="1"/>
        <v>0.25292911738211687</v>
      </c>
    </row>
    <row r="10" spans="1:32" x14ac:dyDescent="0.25">
      <c r="A10" s="30" t="s">
        <v>17</v>
      </c>
      <c r="B10" s="69"/>
      <c r="C10" s="70"/>
      <c r="D10" s="71">
        <f>AD105</f>
        <v>16.371187701462929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48.314999126942553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80.827658459926667</v>
      </c>
      <c r="P11" s="72" t="s">
        <v>85</v>
      </c>
      <c r="S11" s="107" t="s">
        <v>29</v>
      </c>
      <c r="T11" s="112"/>
      <c r="U11" s="112"/>
      <c r="V11" s="112">
        <v>12258</v>
      </c>
      <c r="W11" s="112">
        <v>12681</v>
      </c>
      <c r="X11" s="112">
        <v>13041</v>
      </c>
      <c r="Y11" s="112">
        <v>13111</v>
      </c>
      <c r="Z11" s="112">
        <v>13941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10.32826960013969</v>
      </c>
      <c r="P12" s="72" t="s">
        <v>85</v>
      </c>
      <c r="S12" s="107" t="s">
        <v>30</v>
      </c>
      <c r="T12" s="112"/>
      <c r="U12" s="112"/>
      <c r="V12" s="112">
        <v>2014</v>
      </c>
      <c r="W12" s="112">
        <v>2110</v>
      </c>
      <c r="X12" s="112">
        <v>2035</v>
      </c>
      <c r="Y12" s="112">
        <v>2099</v>
      </c>
      <c r="Z12" s="112">
        <v>2191</v>
      </c>
    </row>
    <row r="13" spans="1:32" ht="15" customHeight="1" x14ac:dyDescent="0.25">
      <c r="A13" s="30" t="s">
        <v>19</v>
      </c>
      <c r="B13" s="70"/>
      <c r="C13" s="70"/>
      <c r="D13" s="71">
        <f>AD108</f>
        <v>15.565335978180014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8.8353413654618471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17.54897098933796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21.522439871063725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16.339184350711726</v>
      </c>
      <c r="P15" s="72" t="s">
        <v>85</v>
      </c>
      <c r="S15" s="115" t="s">
        <v>61</v>
      </c>
      <c r="T15" s="115"/>
      <c r="U15" s="116"/>
      <c r="V15" s="116">
        <v>1225</v>
      </c>
      <c r="W15" s="116">
        <v>1364</v>
      </c>
      <c r="X15" s="116">
        <v>1393</v>
      </c>
      <c r="Y15" s="112">
        <v>1564</v>
      </c>
      <c r="Z15" s="112">
        <v>1679</v>
      </c>
      <c r="AB15" s="117">
        <f t="shared" ref="AB15:AB34" si="2">IF(Z15="np",0,Z15/$Z$34)</f>
        <v>0.10407884949169353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35.786015373171338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83.660815649288267</v>
      </c>
      <c r="P16" s="37" t="s">
        <v>85</v>
      </c>
      <c r="S16" s="115" t="s">
        <v>62</v>
      </c>
      <c r="T16" s="115"/>
      <c r="U16" s="116"/>
      <c r="V16" s="116">
        <v>146</v>
      </c>
      <c r="W16" s="116">
        <v>167</v>
      </c>
      <c r="X16" s="116">
        <v>191</v>
      </c>
      <c r="Y16" s="112">
        <v>189</v>
      </c>
      <c r="Z16" s="112">
        <v>170</v>
      </c>
      <c r="AB16" s="117">
        <f t="shared" si="2"/>
        <v>1.0538060996776594E-2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892</v>
      </c>
      <c r="W17" s="116">
        <v>1031</v>
      </c>
      <c r="X17" s="116">
        <v>1046</v>
      </c>
      <c r="Y17" s="112">
        <v>1063</v>
      </c>
      <c r="Z17" s="112">
        <v>1059</v>
      </c>
      <c r="AB17" s="117">
        <f t="shared" si="2"/>
        <v>6.564592115050831E-2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139</v>
      </c>
      <c r="W18" s="116">
        <v>143</v>
      </c>
      <c r="X18" s="116">
        <v>127</v>
      </c>
      <c r="Y18" s="112">
        <v>127</v>
      </c>
      <c r="Z18" s="112">
        <v>139</v>
      </c>
      <c r="AB18" s="117">
        <f t="shared" si="2"/>
        <v>8.6164145797173325E-3</v>
      </c>
    </row>
    <row r="19" spans="1:28" x14ac:dyDescent="0.25">
      <c r="A19" s="61" t="str">
        <f>$S$1&amp;" ("&amp;$V$2&amp;" to "&amp;$Z$2&amp;")"</f>
        <v>Meander Valley (2016-17 to 2020-21)</v>
      </c>
      <c r="B19" s="61"/>
      <c r="C19" s="61"/>
      <c r="D19" s="61"/>
      <c r="E19" s="61"/>
      <c r="F19" s="61"/>
      <c r="G19" s="61" t="str">
        <f>$S$1&amp;" ("&amp;$V$2&amp;" to "&amp;$Z$2&amp;")"</f>
        <v>Meander Valley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831</v>
      </c>
      <c r="W19" s="116">
        <v>993</v>
      </c>
      <c r="X19" s="116">
        <v>984</v>
      </c>
      <c r="Y19" s="112">
        <v>1052</v>
      </c>
      <c r="Z19" s="112">
        <v>1096</v>
      </c>
      <c r="AB19" s="117">
        <f t="shared" si="2"/>
        <v>6.7939499132159686E-2</v>
      </c>
    </row>
    <row r="20" spans="1:28" x14ac:dyDescent="0.25">
      <c r="S20" s="115" t="s">
        <v>66</v>
      </c>
      <c r="T20" s="115"/>
      <c r="U20" s="116"/>
      <c r="V20" s="116">
        <v>502</v>
      </c>
      <c r="W20" s="116">
        <v>445</v>
      </c>
      <c r="X20" s="116">
        <v>455</v>
      </c>
      <c r="Y20" s="112">
        <v>466</v>
      </c>
      <c r="Z20" s="112">
        <v>549</v>
      </c>
      <c r="AB20" s="117">
        <f t="shared" si="2"/>
        <v>3.4031738160178529E-2</v>
      </c>
    </row>
    <row r="21" spans="1:28" x14ac:dyDescent="0.25">
      <c r="S21" s="115" t="s">
        <v>67</v>
      </c>
      <c r="T21" s="115"/>
      <c r="U21" s="116"/>
      <c r="V21" s="116">
        <v>1320</v>
      </c>
      <c r="W21" s="116">
        <v>1327</v>
      </c>
      <c r="X21" s="116">
        <v>1351</v>
      </c>
      <c r="Y21" s="112">
        <v>1422</v>
      </c>
      <c r="Z21" s="112">
        <v>1426</v>
      </c>
      <c r="AB21" s="117">
        <f t="shared" si="2"/>
        <v>8.8395735184726015E-2</v>
      </c>
    </row>
    <row r="22" spans="1:28" x14ac:dyDescent="0.25">
      <c r="S22" s="115" t="s">
        <v>68</v>
      </c>
      <c r="T22" s="115"/>
      <c r="U22" s="116"/>
      <c r="V22" s="116">
        <v>853</v>
      </c>
      <c r="W22" s="116">
        <v>926</v>
      </c>
      <c r="X22" s="116">
        <v>992</v>
      </c>
      <c r="Y22" s="112">
        <v>922</v>
      </c>
      <c r="Z22" s="112">
        <v>1034</v>
      </c>
      <c r="AB22" s="117">
        <f t="shared" si="2"/>
        <v>6.4096206298041164E-2</v>
      </c>
    </row>
    <row r="23" spans="1:28" x14ac:dyDescent="0.25">
      <c r="S23" s="115" t="s">
        <v>69</v>
      </c>
      <c r="T23" s="115"/>
      <c r="U23" s="116"/>
      <c r="V23" s="116">
        <v>538</v>
      </c>
      <c r="W23" s="116">
        <v>614</v>
      </c>
      <c r="X23" s="116">
        <v>630</v>
      </c>
      <c r="Y23" s="112">
        <v>645</v>
      </c>
      <c r="Z23" s="112">
        <v>669</v>
      </c>
      <c r="AB23" s="117">
        <f t="shared" si="2"/>
        <v>4.147036945202083E-2</v>
      </c>
    </row>
    <row r="24" spans="1:28" x14ac:dyDescent="0.25">
      <c r="S24" s="115" t="s">
        <v>70</v>
      </c>
      <c r="T24" s="115"/>
      <c r="U24" s="116"/>
      <c r="V24" s="116">
        <v>83</v>
      </c>
      <c r="W24" s="116">
        <v>88</v>
      </c>
      <c r="X24" s="116">
        <v>83</v>
      </c>
      <c r="Y24" s="112">
        <v>70</v>
      </c>
      <c r="Z24" s="112">
        <v>77</v>
      </c>
      <c r="AB24" s="117">
        <f t="shared" si="2"/>
        <v>4.7731217455988101E-3</v>
      </c>
    </row>
    <row r="25" spans="1:28" x14ac:dyDescent="0.25">
      <c r="S25" s="115" t="s">
        <v>71</v>
      </c>
      <c r="T25" s="115"/>
      <c r="U25" s="116"/>
      <c r="V25" s="116">
        <v>455</v>
      </c>
      <c r="W25" s="116">
        <v>464</v>
      </c>
      <c r="X25" s="116">
        <v>558</v>
      </c>
      <c r="Y25" s="112">
        <v>523</v>
      </c>
      <c r="Z25" s="112">
        <v>581</v>
      </c>
      <c r="AB25" s="117">
        <f t="shared" si="2"/>
        <v>3.6015373171336476E-2</v>
      </c>
    </row>
    <row r="26" spans="1:28" x14ac:dyDescent="0.25">
      <c r="S26" s="115" t="s">
        <v>72</v>
      </c>
      <c r="T26" s="115"/>
      <c r="U26" s="116"/>
      <c r="V26" s="116">
        <v>307</v>
      </c>
      <c r="W26" s="116">
        <v>315</v>
      </c>
      <c r="X26" s="116">
        <v>246</v>
      </c>
      <c r="Y26" s="112">
        <v>233</v>
      </c>
      <c r="Z26" s="112">
        <v>262</v>
      </c>
      <c r="AB26" s="117">
        <f t="shared" si="2"/>
        <v>1.6241011653855691E-2</v>
      </c>
    </row>
    <row r="27" spans="1:28" x14ac:dyDescent="0.25">
      <c r="S27" s="115" t="s">
        <v>73</v>
      </c>
      <c r="T27" s="115"/>
      <c r="U27" s="116"/>
      <c r="V27" s="116">
        <v>565</v>
      </c>
      <c r="W27" s="116">
        <v>595</v>
      </c>
      <c r="X27" s="116">
        <v>593</v>
      </c>
      <c r="Y27" s="112">
        <v>609</v>
      </c>
      <c r="Z27" s="112">
        <v>649</v>
      </c>
      <c r="AB27" s="117">
        <f t="shared" si="2"/>
        <v>4.0230597570047114E-2</v>
      </c>
    </row>
    <row r="28" spans="1:28" x14ac:dyDescent="0.25">
      <c r="S28" s="115" t="s">
        <v>74</v>
      </c>
      <c r="T28" s="115"/>
      <c r="U28" s="116"/>
      <c r="V28" s="116">
        <v>657</v>
      </c>
      <c r="W28" s="116">
        <v>803</v>
      </c>
      <c r="X28" s="116">
        <v>836</v>
      </c>
      <c r="Y28" s="112">
        <v>793</v>
      </c>
      <c r="Z28" s="112">
        <v>932</v>
      </c>
      <c r="AB28" s="117">
        <f t="shared" si="2"/>
        <v>5.7773369699975208E-2</v>
      </c>
    </row>
    <row r="29" spans="1:28" x14ac:dyDescent="0.25">
      <c r="S29" s="115" t="s">
        <v>75</v>
      </c>
      <c r="T29" s="115"/>
      <c r="U29" s="116"/>
      <c r="V29" s="116">
        <v>682</v>
      </c>
      <c r="W29" s="116">
        <v>636</v>
      </c>
      <c r="X29" s="116">
        <v>743</v>
      </c>
      <c r="Y29" s="112">
        <v>621</v>
      </c>
      <c r="Z29" s="112">
        <v>712</v>
      </c>
      <c r="AB29" s="117">
        <f t="shared" si="2"/>
        <v>4.4135878998264322E-2</v>
      </c>
    </row>
    <row r="30" spans="1:28" x14ac:dyDescent="0.25">
      <c r="S30" s="115" t="s">
        <v>76</v>
      </c>
      <c r="T30" s="115"/>
      <c r="U30" s="116"/>
      <c r="V30" s="116">
        <v>1011</v>
      </c>
      <c r="W30" s="116">
        <v>1008</v>
      </c>
      <c r="X30" s="116">
        <v>1040</v>
      </c>
      <c r="Y30" s="112">
        <v>1068</v>
      </c>
      <c r="Z30" s="112">
        <v>1047</v>
      </c>
      <c r="AB30" s="117">
        <f t="shared" si="2"/>
        <v>6.490205802132408E-2</v>
      </c>
    </row>
    <row r="31" spans="1:28" x14ac:dyDescent="0.25">
      <c r="S31" s="115" t="s">
        <v>77</v>
      </c>
      <c r="T31" s="115"/>
      <c r="U31" s="116"/>
      <c r="V31" s="116">
        <v>1761</v>
      </c>
      <c r="W31" s="116">
        <v>1853</v>
      </c>
      <c r="X31" s="116">
        <v>1980</v>
      </c>
      <c r="Y31" s="112">
        <v>2022</v>
      </c>
      <c r="Z31" s="112">
        <v>2288</v>
      </c>
      <c r="AB31" s="117">
        <f t="shared" si="2"/>
        <v>0.14182990329779321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268</v>
      </c>
      <c r="W32" s="116">
        <v>291</v>
      </c>
      <c r="X32" s="116">
        <v>263</v>
      </c>
      <c r="Y32" s="112">
        <v>282</v>
      </c>
      <c r="Z32" s="112">
        <v>278</v>
      </c>
      <c r="AB32" s="117">
        <f t="shared" si="2"/>
        <v>1.7232829159434665E-2</v>
      </c>
    </row>
    <row r="33" spans="19:32" x14ac:dyDescent="0.25">
      <c r="S33" s="115" t="s">
        <v>79</v>
      </c>
      <c r="T33" s="115"/>
      <c r="U33" s="116"/>
      <c r="V33" s="116">
        <v>419</v>
      </c>
      <c r="W33" s="116">
        <v>484</v>
      </c>
      <c r="X33" s="116">
        <v>481</v>
      </c>
      <c r="Y33" s="112">
        <v>530</v>
      </c>
      <c r="Z33" s="112">
        <v>552</v>
      </c>
      <c r="AB33" s="117">
        <f t="shared" si="2"/>
        <v>3.4217703942474587E-2</v>
      </c>
    </row>
    <row r="34" spans="19:32" x14ac:dyDescent="0.25">
      <c r="S34" s="118" t="s">
        <v>53</v>
      </c>
      <c r="T34" s="118"/>
      <c r="U34" s="119"/>
      <c r="V34" s="119">
        <v>14270</v>
      </c>
      <c r="W34" s="119">
        <v>14786</v>
      </c>
      <c r="X34" s="119">
        <v>15082</v>
      </c>
      <c r="Y34" s="120">
        <v>15208</v>
      </c>
      <c r="Z34" s="120">
        <v>16132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8685</v>
      </c>
      <c r="W37" s="112">
        <v>9053</v>
      </c>
      <c r="X37" s="112">
        <v>9076</v>
      </c>
      <c r="Y37" s="112">
        <v>9421</v>
      </c>
      <c r="Z37" s="112">
        <v>9580</v>
      </c>
      <c r="AB37" s="132">
        <f>Z37/Z40*100</f>
        <v>83.660815649288267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1665</v>
      </c>
      <c r="W38" s="112">
        <v>1631</v>
      </c>
      <c r="X38" s="112">
        <v>1728</v>
      </c>
      <c r="Y38" s="112">
        <v>1705</v>
      </c>
      <c r="Z38" s="112">
        <v>1871</v>
      </c>
      <c r="AB38" s="132">
        <f>Z38/Z40*100</f>
        <v>16.339184350711726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10350</v>
      </c>
      <c r="W40" s="112">
        <v>10684</v>
      </c>
      <c r="X40" s="112">
        <v>10804</v>
      </c>
      <c r="Y40" s="112">
        <v>11126</v>
      </c>
      <c r="Z40" s="112">
        <v>11451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11</v>
      </c>
      <c r="W44" s="112">
        <v>8</v>
      </c>
      <c r="X44" s="112">
        <v>9</v>
      </c>
      <c r="Y44" s="112">
        <v>13</v>
      </c>
      <c r="Z44" s="112">
        <v>14</v>
      </c>
    </row>
    <row r="45" spans="19:32" x14ac:dyDescent="0.25">
      <c r="S45" s="115" t="s">
        <v>37</v>
      </c>
      <c r="T45" s="115"/>
      <c r="U45" s="112"/>
      <c r="V45" s="112">
        <v>169</v>
      </c>
      <c r="W45" s="112">
        <v>164</v>
      </c>
      <c r="X45" s="112">
        <v>185</v>
      </c>
      <c r="Y45" s="112">
        <v>198</v>
      </c>
      <c r="Z45" s="112">
        <v>219</v>
      </c>
    </row>
    <row r="46" spans="19:32" x14ac:dyDescent="0.25">
      <c r="S46" s="115" t="s">
        <v>38</v>
      </c>
      <c r="T46" s="115"/>
      <c r="U46" s="112"/>
      <c r="V46" s="112">
        <v>430</v>
      </c>
      <c r="W46" s="112">
        <v>488</v>
      </c>
      <c r="X46" s="112">
        <v>431</v>
      </c>
      <c r="Y46" s="112">
        <v>392</v>
      </c>
      <c r="Z46" s="112">
        <v>437</v>
      </c>
    </row>
    <row r="47" spans="19:32" x14ac:dyDescent="0.25">
      <c r="S47" s="115" t="s">
        <v>39</v>
      </c>
      <c r="T47" s="115"/>
      <c r="U47" s="112"/>
      <c r="V47" s="112">
        <v>672</v>
      </c>
      <c r="W47" s="112">
        <v>650</v>
      </c>
      <c r="X47" s="112">
        <v>597</v>
      </c>
      <c r="Y47" s="112">
        <v>654</v>
      </c>
      <c r="Z47" s="112">
        <v>676</v>
      </c>
    </row>
    <row r="48" spans="19:32" x14ac:dyDescent="0.25">
      <c r="S48" s="115" t="s">
        <v>40</v>
      </c>
      <c r="T48" s="115"/>
      <c r="U48" s="112"/>
      <c r="V48" s="112">
        <v>673</v>
      </c>
      <c r="W48" s="112">
        <v>818</v>
      </c>
      <c r="X48" s="112">
        <v>863</v>
      </c>
      <c r="Y48" s="112">
        <v>885</v>
      </c>
      <c r="Z48" s="112">
        <v>969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675</v>
      </c>
      <c r="W49" s="112">
        <v>732</v>
      </c>
      <c r="X49" s="112">
        <v>707</v>
      </c>
      <c r="Y49" s="112">
        <v>740</v>
      </c>
      <c r="Z49" s="112">
        <v>861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Meander Valley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622</v>
      </c>
      <c r="W50" s="112">
        <v>647</v>
      </c>
      <c r="X50" s="112">
        <v>650</v>
      </c>
      <c r="Y50" s="112">
        <v>676</v>
      </c>
      <c r="Z50" s="112">
        <v>711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651</v>
      </c>
      <c r="W51" s="112">
        <v>653</v>
      </c>
      <c r="X51" s="112">
        <v>637</v>
      </c>
      <c r="Y51" s="112">
        <v>627</v>
      </c>
      <c r="Z51" s="112">
        <v>647</v>
      </c>
    </row>
    <row r="52" spans="1:26" ht="15" customHeight="1" x14ac:dyDescent="0.25">
      <c r="S52" s="115" t="s">
        <v>44</v>
      </c>
      <c r="T52" s="115"/>
      <c r="U52" s="112"/>
      <c r="V52" s="112">
        <v>752</v>
      </c>
      <c r="W52" s="112">
        <v>770</v>
      </c>
      <c r="X52" s="112">
        <v>694</v>
      </c>
      <c r="Y52" s="112">
        <v>704</v>
      </c>
      <c r="Z52" s="112">
        <v>706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770</v>
      </c>
      <c r="W53" s="112">
        <v>815</v>
      </c>
      <c r="X53" s="112">
        <v>809</v>
      </c>
      <c r="Y53" s="112">
        <v>778</v>
      </c>
      <c r="Z53" s="112">
        <v>829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741</v>
      </c>
      <c r="W54" s="112">
        <v>780</v>
      </c>
      <c r="X54" s="112">
        <v>779</v>
      </c>
      <c r="Y54" s="112">
        <v>795</v>
      </c>
      <c r="Z54" s="112">
        <v>783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592</v>
      </c>
      <c r="W55" s="112">
        <v>634</v>
      </c>
      <c r="X55" s="112">
        <v>662</v>
      </c>
      <c r="Y55" s="112">
        <v>683</v>
      </c>
      <c r="Z55" s="112">
        <v>683</v>
      </c>
    </row>
    <row r="56" spans="1:26" ht="15" customHeight="1" x14ac:dyDescent="0.25">
      <c r="S56" s="115" t="s">
        <v>48</v>
      </c>
      <c r="T56" s="115"/>
      <c r="U56" s="112"/>
      <c r="V56" s="112">
        <v>344</v>
      </c>
      <c r="W56" s="112">
        <v>344</v>
      </c>
      <c r="X56" s="112">
        <v>349</v>
      </c>
      <c r="Y56" s="112">
        <v>360</v>
      </c>
      <c r="Z56" s="112">
        <v>384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126</v>
      </c>
      <c r="W57" s="112">
        <v>148</v>
      </c>
      <c r="X57" s="112">
        <v>135</v>
      </c>
      <c r="Y57" s="112">
        <v>160</v>
      </c>
      <c r="Z57" s="112">
        <v>177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73</v>
      </c>
      <c r="W58" s="112">
        <v>71</v>
      </c>
      <c r="X58" s="112">
        <v>71</v>
      </c>
      <c r="Y58" s="112">
        <v>73</v>
      </c>
      <c r="Z58" s="112">
        <v>71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26</v>
      </c>
      <c r="W59" s="112">
        <v>26</v>
      </c>
      <c r="X59" s="112">
        <v>33</v>
      </c>
      <c r="Y59" s="112">
        <v>33</v>
      </c>
      <c r="Z59" s="112">
        <v>39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12</v>
      </c>
      <c r="W60" s="112">
        <v>15</v>
      </c>
      <c r="X60" s="112">
        <v>14</v>
      </c>
      <c r="Y60" s="112">
        <v>12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7341</v>
      </c>
      <c r="W61" s="112">
        <v>7750</v>
      </c>
      <c r="X61" s="112">
        <v>7631</v>
      </c>
      <c r="Y61" s="112">
        <v>7777</v>
      </c>
      <c r="Z61" s="112">
        <v>8214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8</v>
      </c>
      <c r="W63" s="112">
        <v>16</v>
      </c>
      <c r="X63" s="112">
        <v>23</v>
      </c>
      <c r="Y63" s="112">
        <v>6</v>
      </c>
      <c r="Z63" s="112">
        <v>23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190</v>
      </c>
      <c r="W64" s="112">
        <v>235</v>
      </c>
      <c r="X64" s="112">
        <v>646</v>
      </c>
      <c r="Y64" s="112">
        <v>179</v>
      </c>
      <c r="Z64" s="112">
        <v>238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Meander Valley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458</v>
      </c>
      <c r="W65" s="112">
        <v>491</v>
      </c>
      <c r="X65" s="112">
        <v>1648</v>
      </c>
      <c r="Y65" s="112">
        <v>515</v>
      </c>
      <c r="Z65" s="112">
        <v>508</v>
      </c>
    </row>
    <row r="66" spans="1:26" x14ac:dyDescent="0.25">
      <c r="S66" s="115" t="s">
        <v>39</v>
      </c>
      <c r="T66" s="115"/>
      <c r="U66" s="112"/>
      <c r="V66" s="112">
        <v>577</v>
      </c>
      <c r="W66" s="112">
        <v>617</v>
      </c>
      <c r="X66" s="112">
        <v>2708</v>
      </c>
      <c r="Y66" s="112">
        <v>620</v>
      </c>
      <c r="Z66" s="112">
        <v>665</v>
      </c>
    </row>
    <row r="67" spans="1:26" x14ac:dyDescent="0.25">
      <c r="S67" s="115" t="s">
        <v>40</v>
      </c>
      <c r="T67" s="115"/>
      <c r="U67" s="112"/>
      <c r="V67" s="112">
        <v>606</v>
      </c>
      <c r="W67" s="112">
        <v>607</v>
      </c>
      <c r="X67" s="112">
        <v>3060</v>
      </c>
      <c r="Y67" s="112">
        <v>760</v>
      </c>
      <c r="Z67" s="112">
        <v>873</v>
      </c>
    </row>
    <row r="68" spans="1:26" x14ac:dyDescent="0.25">
      <c r="S68" s="115" t="s">
        <v>41</v>
      </c>
      <c r="T68" s="115"/>
      <c r="U68" s="112"/>
      <c r="V68" s="112">
        <v>582</v>
      </c>
      <c r="W68" s="112">
        <v>588</v>
      </c>
      <c r="X68" s="112">
        <v>2556</v>
      </c>
      <c r="Y68" s="112">
        <v>648</v>
      </c>
      <c r="Z68" s="112">
        <v>707</v>
      </c>
    </row>
    <row r="69" spans="1:26" x14ac:dyDescent="0.25">
      <c r="S69" s="115" t="s">
        <v>42</v>
      </c>
      <c r="T69" s="115"/>
      <c r="U69" s="112"/>
      <c r="V69" s="112">
        <v>591</v>
      </c>
      <c r="W69" s="112">
        <v>610</v>
      </c>
      <c r="X69" s="112">
        <v>2349</v>
      </c>
      <c r="Y69" s="112">
        <v>668</v>
      </c>
      <c r="Z69" s="112">
        <v>694</v>
      </c>
    </row>
    <row r="70" spans="1:26" x14ac:dyDescent="0.25">
      <c r="S70" s="115" t="s">
        <v>43</v>
      </c>
      <c r="T70" s="115"/>
      <c r="U70" s="112"/>
      <c r="V70" s="112">
        <v>674</v>
      </c>
      <c r="W70" s="112">
        <v>647</v>
      </c>
      <c r="X70" s="112">
        <v>2253</v>
      </c>
      <c r="Y70" s="112">
        <v>650</v>
      </c>
      <c r="Z70" s="112">
        <v>693</v>
      </c>
    </row>
    <row r="71" spans="1:26" x14ac:dyDescent="0.25">
      <c r="S71" s="115" t="s">
        <v>44</v>
      </c>
      <c r="T71" s="115"/>
      <c r="U71" s="112"/>
      <c r="V71" s="112">
        <v>791</v>
      </c>
      <c r="W71" s="112">
        <v>800</v>
      </c>
      <c r="X71" s="112">
        <v>2503</v>
      </c>
      <c r="Y71" s="112">
        <v>811</v>
      </c>
      <c r="Z71" s="112">
        <v>785</v>
      </c>
    </row>
    <row r="72" spans="1:26" x14ac:dyDescent="0.25">
      <c r="S72" s="115" t="s">
        <v>45</v>
      </c>
      <c r="T72" s="115"/>
      <c r="U72" s="112"/>
      <c r="V72" s="112">
        <v>891</v>
      </c>
      <c r="W72" s="112">
        <v>873</v>
      </c>
      <c r="X72" s="112">
        <v>2421</v>
      </c>
      <c r="Y72" s="112">
        <v>872</v>
      </c>
      <c r="Z72" s="112">
        <v>860</v>
      </c>
    </row>
    <row r="73" spans="1:26" x14ac:dyDescent="0.25">
      <c r="S73" s="115" t="s">
        <v>46</v>
      </c>
      <c r="T73" s="115"/>
      <c r="U73" s="112"/>
      <c r="V73" s="112">
        <v>699</v>
      </c>
      <c r="W73" s="112">
        <v>660</v>
      </c>
      <c r="X73" s="112">
        <v>2272</v>
      </c>
      <c r="Y73" s="112">
        <v>735</v>
      </c>
      <c r="Z73" s="112">
        <v>801</v>
      </c>
    </row>
    <row r="74" spans="1:26" x14ac:dyDescent="0.25">
      <c r="S74" s="115" t="s">
        <v>47</v>
      </c>
      <c r="T74" s="115"/>
      <c r="U74" s="112"/>
      <c r="V74" s="112">
        <v>490</v>
      </c>
      <c r="W74" s="112">
        <v>522</v>
      </c>
      <c r="X74" s="112">
        <v>1563</v>
      </c>
      <c r="Y74" s="112">
        <v>555</v>
      </c>
      <c r="Z74" s="112">
        <v>588</v>
      </c>
    </row>
    <row r="75" spans="1:26" x14ac:dyDescent="0.25">
      <c r="S75" s="115" t="s">
        <v>48</v>
      </c>
      <c r="T75" s="115"/>
      <c r="U75" s="112"/>
      <c r="V75" s="112">
        <v>205</v>
      </c>
      <c r="W75" s="112">
        <v>221</v>
      </c>
      <c r="X75" s="112">
        <v>718</v>
      </c>
      <c r="Y75" s="112">
        <v>227</v>
      </c>
      <c r="Z75" s="112">
        <v>270</v>
      </c>
    </row>
    <row r="76" spans="1:26" x14ac:dyDescent="0.25">
      <c r="S76" s="115" t="s">
        <v>49</v>
      </c>
      <c r="T76" s="115"/>
      <c r="U76" s="112"/>
      <c r="V76" s="112">
        <v>91</v>
      </c>
      <c r="W76" s="112">
        <v>100</v>
      </c>
      <c r="X76" s="112">
        <v>228</v>
      </c>
      <c r="Y76" s="112">
        <v>104</v>
      </c>
      <c r="Z76" s="112">
        <v>116</v>
      </c>
    </row>
    <row r="77" spans="1:26" x14ac:dyDescent="0.25">
      <c r="S77" s="115" t="s">
        <v>50</v>
      </c>
      <c r="T77" s="115"/>
      <c r="U77" s="112"/>
      <c r="V77" s="112">
        <v>43</v>
      </c>
      <c r="W77" s="112">
        <v>44</v>
      </c>
      <c r="X77" s="112">
        <v>98</v>
      </c>
      <c r="Y77" s="112">
        <v>45</v>
      </c>
      <c r="Z77" s="112">
        <v>43</v>
      </c>
    </row>
    <row r="78" spans="1:26" x14ac:dyDescent="0.25">
      <c r="S78" s="115" t="s">
        <v>51</v>
      </c>
      <c r="T78" s="115"/>
      <c r="U78" s="112"/>
      <c r="V78" s="112">
        <v>17</v>
      </c>
      <c r="W78" s="112">
        <v>15</v>
      </c>
      <c r="X78" s="112">
        <v>44</v>
      </c>
      <c r="Y78" s="112">
        <v>17</v>
      </c>
      <c r="Z78" s="112">
        <v>20</v>
      </c>
    </row>
    <row r="79" spans="1:26" x14ac:dyDescent="0.25">
      <c r="S79" s="115" t="s">
        <v>52</v>
      </c>
      <c r="T79" s="115"/>
      <c r="U79" s="112"/>
      <c r="V79" s="112">
        <v>15</v>
      </c>
      <c r="W79" s="112">
        <v>13</v>
      </c>
      <c r="X79" s="112">
        <v>54</v>
      </c>
      <c r="Y79" s="112">
        <v>13</v>
      </c>
      <c r="Z79" s="112">
        <v>17</v>
      </c>
    </row>
    <row r="80" spans="1:26" x14ac:dyDescent="0.25">
      <c r="S80" s="118" t="s">
        <v>53</v>
      </c>
      <c r="T80" s="118"/>
      <c r="U80" s="112"/>
      <c r="V80" s="112">
        <v>6931</v>
      </c>
      <c r="W80" s="112">
        <v>7041</v>
      </c>
      <c r="X80" s="112">
        <v>25130</v>
      </c>
      <c r="Y80" s="112">
        <v>7425</v>
      </c>
      <c r="Z80" s="112">
        <v>7901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Meander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607</v>
      </c>
      <c r="W83" s="112">
        <v>624</v>
      </c>
      <c r="X83" s="112">
        <v>616</v>
      </c>
      <c r="Y83" s="112">
        <v>666</v>
      </c>
      <c r="Z83" s="112">
        <v>661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479</v>
      </c>
      <c r="W84" s="112">
        <v>490</v>
      </c>
      <c r="X84" s="112">
        <v>500</v>
      </c>
      <c r="Y84" s="112">
        <v>525</v>
      </c>
      <c r="Z84" s="112">
        <v>541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963</v>
      </c>
      <c r="W85" s="112">
        <v>1005</v>
      </c>
      <c r="X85" s="112">
        <v>994</v>
      </c>
      <c r="Y85" s="112">
        <v>1005</v>
      </c>
      <c r="Z85" s="112">
        <v>1027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16,132</v>
      </c>
      <c r="D86" s="94">
        <f t="shared" ref="D86:D91" si="4">AD4</f>
        <v>6.0757496054708149E-2</v>
      </c>
      <c r="E86" s="95">
        <f t="shared" ref="E86:E91" si="5">AD4</f>
        <v>6.0757496054708149E-2</v>
      </c>
      <c r="F86" s="94">
        <f t="shared" ref="F86:F91" si="6">AF4</f>
        <v>0.13000840571588679</v>
      </c>
      <c r="G86" s="95">
        <f t="shared" ref="G86:G91" si="7">AF4</f>
        <v>0.13000840571588679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285</v>
      </c>
      <c r="W86" s="112">
        <v>304</v>
      </c>
      <c r="X86" s="112">
        <v>306</v>
      </c>
      <c r="Y86" s="112">
        <v>324</v>
      </c>
      <c r="Z86" s="112">
        <v>341</v>
      </c>
    </row>
    <row r="87" spans="1:30" ht="15" customHeight="1" x14ac:dyDescent="0.25">
      <c r="A87" s="96" t="s">
        <v>4</v>
      </c>
      <c r="B87" s="49"/>
      <c r="C87" s="97" t="str">
        <f t="shared" si="3"/>
        <v>8,214</v>
      </c>
      <c r="D87" s="94">
        <f t="shared" si="4"/>
        <v>5.5377103944494355E-2</v>
      </c>
      <c r="E87" s="95">
        <f t="shared" si="5"/>
        <v>5.5377103944494355E-2</v>
      </c>
      <c r="F87" s="94">
        <f t="shared" si="6"/>
        <v>0.11876872786706616</v>
      </c>
      <c r="G87" s="95">
        <f t="shared" si="7"/>
        <v>0.11876872786706616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183</v>
      </c>
      <c r="W87" s="112">
        <v>188</v>
      </c>
      <c r="X87" s="112">
        <v>197</v>
      </c>
      <c r="Y87" s="112">
        <v>205</v>
      </c>
      <c r="Z87" s="112">
        <v>213</v>
      </c>
    </row>
    <row r="88" spans="1:30" ht="15" customHeight="1" x14ac:dyDescent="0.25">
      <c r="A88" s="96" t="s">
        <v>5</v>
      </c>
      <c r="B88" s="49"/>
      <c r="C88" s="97" t="str">
        <f t="shared" si="3"/>
        <v>7,901</v>
      </c>
      <c r="D88" s="94">
        <f t="shared" si="4"/>
        <v>6.3964449232426501E-2</v>
      </c>
      <c r="E88" s="95">
        <f t="shared" si="5"/>
        <v>6.3964449232426501E-2</v>
      </c>
      <c r="F88" s="94">
        <f t="shared" si="6"/>
        <v>0.14044457274826794</v>
      </c>
      <c r="G88" s="95">
        <f t="shared" si="7"/>
        <v>0.14044457274826794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289</v>
      </c>
      <c r="W88" s="112">
        <v>310</v>
      </c>
      <c r="X88" s="112">
        <v>295</v>
      </c>
      <c r="Y88" s="112">
        <v>302</v>
      </c>
      <c r="Z88" s="112">
        <v>302</v>
      </c>
    </row>
    <row r="89" spans="1:30" ht="15" customHeight="1" x14ac:dyDescent="0.25">
      <c r="A89" s="49" t="s">
        <v>6</v>
      </c>
      <c r="B89" s="49"/>
      <c r="C89" s="97" t="str">
        <f t="shared" si="3"/>
        <v>11,454</v>
      </c>
      <c r="D89" s="94">
        <f t="shared" si="4"/>
        <v>2.9387975195470428E-2</v>
      </c>
      <c r="E89" s="95">
        <f t="shared" si="5"/>
        <v>2.9387975195470428E-2</v>
      </c>
      <c r="F89" s="94">
        <f t="shared" si="6"/>
        <v>0.10741564343033927</v>
      </c>
      <c r="G89" s="95">
        <f t="shared" si="7"/>
        <v>0.10741564343033927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618</v>
      </c>
      <c r="W89" s="112">
        <v>641</v>
      </c>
      <c r="X89" s="112">
        <v>664</v>
      </c>
      <c r="Y89" s="112">
        <v>693</v>
      </c>
      <c r="Z89" s="112">
        <v>683</v>
      </c>
    </row>
    <row r="90" spans="1:30" ht="15" customHeight="1" x14ac:dyDescent="0.25">
      <c r="A90" s="49" t="s">
        <v>98</v>
      </c>
      <c r="B90" s="49"/>
      <c r="C90" s="97" t="str">
        <f t="shared" si="3"/>
        <v>$43,776</v>
      </c>
      <c r="D90" s="94">
        <f t="shared" si="4"/>
        <v>5.569016256298176E-2</v>
      </c>
      <c r="E90" s="95">
        <f t="shared" si="5"/>
        <v>5.569016256298176E-2</v>
      </c>
      <c r="F90" s="94">
        <f t="shared" si="6"/>
        <v>0.16195944152465902</v>
      </c>
      <c r="G90" s="95">
        <f t="shared" si="7"/>
        <v>0.16195944152465902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735</v>
      </c>
      <c r="W90" s="112">
        <v>819</v>
      </c>
      <c r="X90" s="112">
        <v>840</v>
      </c>
      <c r="Y90" s="112">
        <v>886</v>
      </c>
      <c r="Z90" s="112">
        <v>865</v>
      </c>
    </row>
    <row r="91" spans="1:30" ht="15" customHeight="1" x14ac:dyDescent="0.25">
      <c r="A91" s="49" t="s">
        <v>7</v>
      </c>
      <c r="B91" s="49"/>
      <c r="C91" s="97" t="str">
        <f t="shared" si="3"/>
        <v>$612.8 mil</v>
      </c>
      <c r="D91" s="94">
        <f t="shared" si="4"/>
        <v>6.0937127400897628E-2</v>
      </c>
      <c r="E91" s="95">
        <f t="shared" si="5"/>
        <v>6.0937127400897628E-2</v>
      </c>
      <c r="F91" s="94">
        <f t="shared" si="6"/>
        <v>0.25292911738211687</v>
      </c>
      <c r="G91" s="95">
        <f t="shared" si="7"/>
        <v>0.25292911738211687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5383</v>
      </c>
      <c r="W91" s="112">
        <v>5568</v>
      </c>
      <c r="X91" s="112">
        <v>5566</v>
      </c>
      <c r="Y91" s="112">
        <v>5795</v>
      </c>
      <c r="Z91" s="112">
        <v>5904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312</v>
      </c>
      <c r="W93" s="112">
        <v>361</v>
      </c>
      <c r="X93" s="112">
        <v>394</v>
      </c>
      <c r="Y93" s="112">
        <v>396</v>
      </c>
      <c r="Z93" s="112">
        <v>409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853</v>
      </c>
      <c r="W94" s="112">
        <v>867</v>
      </c>
      <c r="X94" s="112">
        <v>915</v>
      </c>
      <c r="Y94" s="112">
        <v>928</v>
      </c>
      <c r="Z94" s="112">
        <v>992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185</v>
      </c>
      <c r="W95" s="112">
        <v>209</v>
      </c>
      <c r="X95" s="112">
        <v>208</v>
      </c>
      <c r="Y95" s="112">
        <v>235</v>
      </c>
      <c r="Z95" s="112">
        <v>242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775</v>
      </c>
      <c r="W96" s="112">
        <v>793</v>
      </c>
      <c r="X96" s="112">
        <v>833</v>
      </c>
      <c r="Y96" s="112">
        <v>915</v>
      </c>
      <c r="Z96" s="112">
        <v>891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887</v>
      </c>
      <c r="W97" s="112">
        <v>875</v>
      </c>
      <c r="X97" s="112">
        <v>902</v>
      </c>
      <c r="Y97" s="112">
        <v>896</v>
      </c>
      <c r="Z97" s="112">
        <v>915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548</v>
      </c>
      <c r="W98" s="112">
        <v>585</v>
      </c>
      <c r="X98" s="112">
        <v>597</v>
      </c>
      <c r="Y98" s="112">
        <v>598</v>
      </c>
      <c r="Z98" s="112">
        <v>597</v>
      </c>
    </row>
    <row r="99" spans="1:32" ht="15" customHeight="1" x14ac:dyDescent="0.25">
      <c r="S99" s="115" t="s">
        <v>145</v>
      </c>
      <c r="T99" s="115"/>
      <c r="U99" s="112"/>
      <c r="V99" s="112">
        <v>39</v>
      </c>
      <c r="W99" s="112">
        <v>35</v>
      </c>
      <c r="X99" s="112">
        <v>47</v>
      </c>
      <c r="Y99" s="112">
        <v>48</v>
      </c>
      <c r="Z99" s="112">
        <v>53</v>
      </c>
    </row>
    <row r="100" spans="1:32" ht="15" customHeight="1" x14ac:dyDescent="0.25">
      <c r="S100" s="115" t="s">
        <v>58</v>
      </c>
      <c r="T100" s="115"/>
      <c r="U100" s="112"/>
      <c r="V100" s="112">
        <v>430</v>
      </c>
      <c r="W100" s="112">
        <v>459</v>
      </c>
      <c r="X100" s="112">
        <v>485</v>
      </c>
      <c r="Y100" s="112">
        <v>521</v>
      </c>
      <c r="Z100" s="112">
        <v>532</v>
      </c>
    </row>
    <row r="101" spans="1:32" x14ac:dyDescent="0.25">
      <c r="A101" s="18"/>
      <c r="S101" s="118" t="s">
        <v>53</v>
      </c>
      <c r="T101" s="118"/>
      <c r="U101" s="112"/>
      <c r="V101" s="112">
        <v>4960</v>
      </c>
      <c r="W101" s="112">
        <v>5117</v>
      </c>
      <c r="X101" s="112">
        <v>5242</v>
      </c>
      <c r="Y101" s="112">
        <v>5335</v>
      </c>
      <c r="Z101" s="112">
        <v>5531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10534</v>
      </c>
      <c r="W104" s="112">
        <v>10726</v>
      </c>
      <c r="X104" s="112">
        <v>11032</v>
      </c>
      <c r="Y104" s="112">
        <v>11639</v>
      </c>
      <c r="Z104" s="112">
        <v>11639</v>
      </c>
      <c r="AB104" s="109" t="str">
        <f>TEXT(Z104,"###,###")</f>
        <v>11,639</v>
      </c>
      <c r="AD104" s="130">
        <f>Z104/($Z$4)*100</f>
        <v>72.14852467146045</v>
      </c>
      <c r="AF104" s="109"/>
    </row>
    <row r="105" spans="1:32" x14ac:dyDescent="0.25">
      <c r="S105" s="115" t="s">
        <v>17</v>
      </c>
      <c r="T105" s="115"/>
      <c r="U105" s="112"/>
      <c r="V105" s="112">
        <v>2452</v>
      </c>
      <c r="W105" s="112">
        <v>2425</v>
      </c>
      <c r="X105" s="112">
        <v>2543</v>
      </c>
      <c r="Y105" s="112">
        <v>2543</v>
      </c>
      <c r="Z105" s="112">
        <v>2641</v>
      </c>
      <c r="AB105" s="109" t="str">
        <f>TEXT(Z105,"###,###")</f>
        <v>2,641</v>
      </c>
      <c r="AD105" s="130">
        <f>Z105/($Z$4)*100</f>
        <v>16.371187701462929</v>
      </c>
      <c r="AF105" s="109"/>
    </row>
    <row r="106" spans="1:32" x14ac:dyDescent="0.25">
      <c r="S106" s="118" t="s">
        <v>53</v>
      </c>
      <c r="T106" s="118"/>
      <c r="U106" s="120"/>
      <c r="V106" s="120">
        <v>12986</v>
      </c>
      <c r="W106" s="120">
        <v>13151</v>
      </c>
      <c r="X106" s="120">
        <v>13575</v>
      </c>
      <c r="Y106" s="120">
        <v>14182</v>
      </c>
      <c r="Z106" s="120">
        <v>14280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2221</v>
      </c>
      <c r="W108" s="112">
        <v>2473</v>
      </c>
      <c r="X108" s="112">
        <v>2280</v>
      </c>
      <c r="Y108" s="112">
        <v>2379</v>
      </c>
      <c r="Z108" s="112">
        <v>2511</v>
      </c>
      <c r="AB108" s="109" t="str">
        <f>TEXT(Z108,"###,###")</f>
        <v>2,511</v>
      </c>
      <c r="AD108" s="130">
        <f>Z108/($Z$4)*100</f>
        <v>15.565335978180014</v>
      </c>
      <c r="AF108" s="109"/>
    </row>
    <row r="109" spans="1:32" x14ac:dyDescent="0.25">
      <c r="S109" s="115" t="s">
        <v>20</v>
      </c>
      <c r="T109" s="115"/>
      <c r="U109" s="112"/>
      <c r="V109" s="112">
        <v>2456</v>
      </c>
      <c r="W109" s="112">
        <v>2540</v>
      </c>
      <c r="X109" s="112">
        <v>2562</v>
      </c>
      <c r="Y109" s="112">
        <v>2711</v>
      </c>
      <c r="Z109" s="112">
        <v>2831</v>
      </c>
      <c r="AB109" s="109" t="str">
        <f>TEXT(Z109,"###,###")</f>
        <v>2,831</v>
      </c>
      <c r="AD109" s="130">
        <f>Z109/($Z$4)*100</f>
        <v>17.54897098933796</v>
      </c>
      <c r="AF109" s="109"/>
    </row>
    <row r="110" spans="1:32" x14ac:dyDescent="0.25">
      <c r="S110" s="115" t="s">
        <v>21</v>
      </c>
      <c r="T110" s="115"/>
      <c r="U110" s="112"/>
      <c r="V110" s="112">
        <v>3064</v>
      </c>
      <c r="W110" s="112">
        <v>3123</v>
      </c>
      <c r="X110" s="112">
        <v>3283</v>
      </c>
      <c r="Y110" s="112">
        <v>3179</v>
      </c>
      <c r="Z110" s="112">
        <v>3472</v>
      </c>
      <c r="AB110" s="109" t="str">
        <f>TEXT(Z110,"###,###")</f>
        <v>3,472</v>
      </c>
      <c r="AD110" s="130">
        <f>Z110/($Z$4)*100</f>
        <v>21.522439871063725</v>
      </c>
      <c r="AF110" s="109"/>
    </row>
    <row r="111" spans="1:32" x14ac:dyDescent="0.25">
      <c r="S111" s="115" t="s">
        <v>22</v>
      </c>
      <c r="T111" s="115"/>
      <c r="U111" s="112"/>
      <c r="V111" s="112">
        <v>4928</v>
      </c>
      <c r="W111" s="112">
        <v>4928</v>
      </c>
      <c r="X111" s="112">
        <v>5349</v>
      </c>
      <c r="Y111" s="112">
        <v>5373</v>
      </c>
      <c r="Z111" s="112">
        <v>5773</v>
      </c>
      <c r="AB111" s="109" t="str">
        <f>TEXT(Z111,"###,###")</f>
        <v>5,773</v>
      </c>
      <c r="AD111" s="130">
        <f>Z111/($Z$4)*100</f>
        <v>35.786015373171338</v>
      </c>
      <c r="AF111" s="109"/>
    </row>
    <row r="112" spans="1:32" x14ac:dyDescent="0.25">
      <c r="S112" s="118" t="s">
        <v>53</v>
      </c>
      <c r="T112" s="118"/>
      <c r="U112" s="112"/>
      <c r="V112" s="112">
        <v>14271</v>
      </c>
      <c r="W112" s="112">
        <v>14789</v>
      </c>
      <c r="X112" s="112">
        <v>15076</v>
      </c>
      <c r="Y112" s="112">
        <v>15205</v>
      </c>
      <c r="Z112" s="112">
        <v>16132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43.25</v>
      </c>
      <c r="W118" s="131">
        <v>43.12</v>
      </c>
      <c r="X118" s="131">
        <v>42.95</v>
      </c>
      <c r="Y118" s="131">
        <v>43.1</v>
      </c>
      <c r="Z118" s="131">
        <v>42.98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8324</v>
      </c>
      <c r="W120" s="112">
        <v>8572</v>
      </c>
      <c r="X120" s="112">
        <v>8771</v>
      </c>
      <c r="Y120" s="112">
        <v>9033</v>
      </c>
      <c r="Z120" s="112">
        <v>9258</v>
      </c>
      <c r="AB120" s="109" t="str">
        <f>TEXT(Z120,"###,###")</f>
        <v>9,258</v>
      </c>
    </row>
    <row r="121" spans="19:32" x14ac:dyDescent="0.25">
      <c r="S121" s="101" t="s">
        <v>101</v>
      </c>
      <c r="T121" s="112"/>
      <c r="U121" s="112"/>
      <c r="V121" s="112">
        <v>1155</v>
      </c>
      <c r="W121" s="112">
        <v>1172</v>
      </c>
      <c r="X121" s="112">
        <v>1109</v>
      </c>
      <c r="Y121" s="112">
        <v>1169</v>
      </c>
      <c r="Z121" s="112">
        <v>1183</v>
      </c>
      <c r="AB121" s="109" t="str">
        <f>TEXT(Z121,"###,###")</f>
        <v>1,183</v>
      </c>
    </row>
    <row r="122" spans="19:32" x14ac:dyDescent="0.25">
      <c r="S122" s="101" t="s">
        <v>102</v>
      </c>
      <c r="T122" s="112"/>
      <c r="U122" s="112"/>
      <c r="V122" s="112">
        <v>858</v>
      </c>
      <c r="W122" s="112">
        <v>940</v>
      </c>
      <c r="X122" s="112">
        <v>934</v>
      </c>
      <c r="Y122" s="112">
        <v>928</v>
      </c>
      <c r="Z122" s="112">
        <v>1012</v>
      </c>
      <c r="AB122" s="109" t="str">
        <f>TEXT(Z122,"###,###")</f>
        <v>1,012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9182</v>
      </c>
      <c r="W124" s="112">
        <v>9512</v>
      </c>
      <c r="X124" s="112">
        <v>9705</v>
      </c>
      <c r="Y124" s="112">
        <v>9961</v>
      </c>
      <c r="Z124" s="112">
        <v>10270</v>
      </c>
      <c r="AB124" s="109" t="str">
        <f>TEXT(Z124,"###,###")</f>
        <v>10,270</v>
      </c>
      <c r="AD124" s="127">
        <f>Z124/$Z$7*100</f>
        <v>89.662999825388511</v>
      </c>
    </row>
    <row r="125" spans="19:32" x14ac:dyDescent="0.25">
      <c r="S125" s="101" t="s">
        <v>104</v>
      </c>
      <c r="T125" s="112"/>
      <c r="U125" s="112"/>
      <c r="V125" s="112">
        <v>2013</v>
      </c>
      <c r="W125" s="112">
        <v>2112</v>
      </c>
      <c r="X125" s="112">
        <v>2043</v>
      </c>
      <c r="Y125" s="112">
        <v>2097</v>
      </c>
      <c r="Z125" s="112">
        <v>2195</v>
      </c>
      <c r="AB125" s="109" t="str">
        <f>TEXT(Z125,"###,###")</f>
        <v>2,195</v>
      </c>
      <c r="AD125" s="127">
        <f>Z125/$Z$7*100</f>
        <v>19.163610965601535</v>
      </c>
    </row>
    <row r="127" spans="19:32" x14ac:dyDescent="0.25">
      <c r="S127" s="101" t="s">
        <v>105</v>
      </c>
      <c r="T127" s="112"/>
      <c r="U127" s="112"/>
      <c r="V127" s="112">
        <v>5379</v>
      </c>
      <c r="W127" s="112">
        <v>5569</v>
      </c>
      <c r="X127" s="112">
        <v>5566</v>
      </c>
      <c r="Y127" s="112">
        <v>5791</v>
      </c>
      <c r="Z127" s="112">
        <v>5904</v>
      </c>
      <c r="AB127" s="109" t="str">
        <f>TEXT(Z127,"###,###")</f>
        <v>5,904</v>
      </c>
      <c r="AD127" s="127">
        <f>Z127/$Z$7*100</f>
        <v>51.545311681508643</v>
      </c>
    </row>
    <row r="128" spans="19:32" x14ac:dyDescent="0.25">
      <c r="S128" s="101" t="s">
        <v>106</v>
      </c>
      <c r="T128" s="112"/>
      <c r="U128" s="112"/>
      <c r="V128" s="112">
        <v>4962</v>
      </c>
      <c r="W128" s="112">
        <v>5114</v>
      </c>
      <c r="X128" s="112">
        <v>5242</v>
      </c>
      <c r="Y128" s="112">
        <v>5335</v>
      </c>
      <c r="Z128" s="112">
        <v>5534</v>
      </c>
      <c r="AB128" s="109" t="str">
        <f>TEXT(Z128,"###,###")</f>
        <v>5,534</v>
      </c>
      <c r="AD128" s="127">
        <f>Z128/$Z$7*100</f>
        <v>48.314999126942553</v>
      </c>
    </row>
    <row r="130" spans="19:20" x14ac:dyDescent="0.25">
      <c r="S130" s="101" t="s">
        <v>182</v>
      </c>
      <c r="T130" s="127">
        <v>80.827658459926667</v>
      </c>
    </row>
    <row r="131" spans="19:20" x14ac:dyDescent="0.25">
      <c r="S131" s="101" t="s">
        <v>183</v>
      </c>
      <c r="T131" s="127">
        <v>10.32826960013969</v>
      </c>
    </row>
    <row r="132" spans="19:20" x14ac:dyDescent="0.25">
      <c r="S132" s="101" t="s">
        <v>184</v>
      </c>
      <c r="T132" s="127">
        <v>8.8353413654618471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53C94A-0C1C-4D7C-8091-C8D32B8341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A90A958-2384-40FE-912C-74103F8A17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CEEBA7B-036A-47E8-802C-F211921D3E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D62152A-8CE6-4AE3-AC3D-87FB350F7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D9A1-9629-47DE-A732-9BCB3ECAC49D}">
  <sheetPr codeName="Sheet8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131</v>
      </c>
      <c r="T1" s="99"/>
      <c r="U1" s="99"/>
      <c r="V1" s="99"/>
      <c r="W1" s="99"/>
      <c r="X1" s="99"/>
      <c r="Y1" s="100" t="s">
        <v>170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131</v>
      </c>
      <c r="Y3" s="105" t="s">
        <v>170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12.23 Northern Midlands,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9725</v>
      </c>
      <c r="W4" s="108">
        <v>10341</v>
      </c>
      <c r="X4" s="108">
        <v>10576</v>
      </c>
      <c r="Y4" s="108">
        <v>10272</v>
      </c>
      <c r="Z4" s="108">
        <v>10885</v>
      </c>
      <c r="AB4" s="109" t="str">
        <f>TEXT(Z4,"###,###")</f>
        <v>10,885</v>
      </c>
      <c r="AD4" s="110">
        <f>Z4/Y4-1</f>
        <v>5.9676791277258667E-2</v>
      </c>
      <c r="AF4" s="110">
        <f>Z4/V4-1</f>
        <v>0.11928020565552688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5130</v>
      </c>
      <c r="W5" s="108">
        <v>5532</v>
      </c>
      <c r="X5" s="108">
        <v>5554</v>
      </c>
      <c r="Y5" s="108">
        <v>5412</v>
      </c>
      <c r="Z5" s="108">
        <v>5684</v>
      </c>
      <c r="AB5" s="109" t="str">
        <f>TEXT(Z5,"###,###")</f>
        <v>5,684</v>
      </c>
      <c r="AD5" s="110">
        <f t="shared" ref="AD5:AD9" si="0">Z5/Y5-1</f>
        <v>5.02586844050259E-2</v>
      </c>
      <c r="AF5" s="110">
        <f t="shared" ref="AF5:AF9" si="1">Z5/V5-1</f>
        <v>0.10799220272904475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4594</v>
      </c>
      <c r="W6" s="108">
        <v>4802</v>
      </c>
      <c r="X6" s="108">
        <v>5019</v>
      </c>
      <c r="Y6" s="108">
        <v>4859</v>
      </c>
      <c r="Z6" s="108">
        <v>5191</v>
      </c>
      <c r="AB6" s="109" t="str">
        <f>TEXT(Z6,"###,###")</f>
        <v>5,191</v>
      </c>
      <c r="AD6" s="110">
        <f t="shared" si="0"/>
        <v>6.8326816217328723E-2</v>
      </c>
      <c r="AF6" s="110">
        <f t="shared" si="1"/>
        <v>0.12995211144971708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6783</v>
      </c>
      <c r="W7" s="108">
        <v>7229</v>
      </c>
      <c r="X7" s="108">
        <v>7279</v>
      </c>
      <c r="Y7" s="108">
        <v>7339</v>
      </c>
      <c r="Z7" s="108">
        <v>7567</v>
      </c>
      <c r="AB7" s="109" t="str">
        <f>TEXT(Z7,"###,###")</f>
        <v>7,567</v>
      </c>
      <c r="AD7" s="110">
        <f t="shared" si="0"/>
        <v>3.1066902847799449E-2</v>
      </c>
      <c r="AF7" s="110">
        <f t="shared" si="1"/>
        <v>0.11558307533539725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10,885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7,567</v>
      </c>
      <c r="P8" s="65"/>
      <c r="S8" s="107" t="s">
        <v>84</v>
      </c>
      <c r="T8" s="108"/>
      <c r="U8" s="108"/>
      <c r="V8" s="108">
        <v>35024</v>
      </c>
      <c r="W8" s="108">
        <v>35618</v>
      </c>
      <c r="X8" s="108">
        <v>38741.300000000003</v>
      </c>
      <c r="Y8" s="108">
        <v>38932.339999999997</v>
      </c>
      <c r="Z8" s="108">
        <v>41334.480000000003</v>
      </c>
      <c r="AB8" s="109" t="str">
        <f>TEXT(Z8,"$###,###")</f>
        <v>$41,334</v>
      </c>
      <c r="AD8" s="110">
        <f t="shared" si="0"/>
        <v>6.1700375574651023E-2</v>
      </c>
      <c r="AF8" s="110">
        <f t="shared" si="1"/>
        <v>0.18017587939698498</v>
      </c>
    </row>
    <row r="9" spans="1:32" x14ac:dyDescent="0.25">
      <c r="A9" s="30" t="s">
        <v>14</v>
      </c>
      <c r="B9" s="69"/>
      <c r="C9" s="70"/>
      <c r="D9" s="71">
        <f>AD104</f>
        <v>74.644005512172711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52.213558874058407</v>
      </c>
      <c r="P9" s="72" t="s">
        <v>85</v>
      </c>
      <c r="S9" s="107" t="s">
        <v>7</v>
      </c>
      <c r="T9" s="108"/>
      <c r="U9" s="108"/>
      <c r="V9" s="108">
        <v>304290118</v>
      </c>
      <c r="W9" s="108">
        <v>339429502</v>
      </c>
      <c r="X9" s="108">
        <v>365949277</v>
      </c>
      <c r="Y9" s="108">
        <v>373122260</v>
      </c>
      <c r="Z9" s="108">
        <v>402378089</v>
      </c>
      <c r="AB9" s="109" t="str">
        <f>TEXT(Z9/1000000,"$#,###.0")&amp;" mil"</f>
        <v>$402.4 mil</v>
      </c>
      <c r="AD9" s="110">
        <f t="shared" si="0"/>
        <v>7.8408157690725844E-2</v>
      </c>
      <c r="AF9" s="110">
        <f t="shared" si="1"/>
        <v>0.32235016912379644</v>
      </c>
    </row>
    <row r="10" spans="1:32" x14ac:dyDescent="0.25">
      <c r="A10" s="30" t="s">
        <v>17</v>
      </c>
      <c r="B10" s="69"/>
      <c r="C10" s="70"/>
      <c r="D10" s="71">
        <f>AD105</f>
        <v>14.23977951309141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47.641073080481036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83.467688648077171</v>
      </c>
      <c r="P11" s="72" t="s">
        <v>85</v>
      </c>
      <c r="S11" s="107" t="s">
        <v>29</v>
      </c>
      <c r="T11" s="112"/>
      <c r="U11" s="112"/>
      <c r="V11" s="112">
        <v>8496</v>
      </c>
      <c r="W11" s="112">
        <v>9095</v>
      </c>
      <c r="X11" s="112">
        <v>9339</v>
      </c>
      <c r="Y11" s="112">
        <v>9024</v>
      </c>
      <c r="Z11" s="112">
        <v>9635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8.7088674507730932</v>
      </c>
      <c r="P12" s="72" t="s">
        <v>85</v>
      </c>
      <c r="S12" s="107" t="s">
        <v>30</v>
      </c>
      <c r="T12" s="112"/>
      <c r="U12" s="112"/>
      <c r="V12" s="112">
        <v>1221</v>
      </c>
      <c r="W12" s="112">
        <v>1243</v>
      </c>
      <c r="X12" s="112">
        <v>1230</v>
      </c>
      <c r="Y12" s="112">
        <v>1252</v>
      </c>
      <c r="Z12" s="112">
        <v>1250</v>
      </c>
    </row>
    <row r="13" spans="1:32" ht="15" customHeight="1" x14ac:dyDescent="0.25">
      <c r="A13" s="30" t="s">
        <v>19</v>
      </c>
      <c r="B13" s="70"/>
      <c r="C13" s="70"/>
      <c r="D13" s="71">
        <f>AD108</f>
        <v>15.599448782728526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7.810228624289679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19.338539274230591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22.021129995406522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18.121780478140273</v>
      </c>
      <c r="P15" s="72" t="s">
        <v>85</v>
      </c>
      <c r="S15" s="115" t="s">
        <v>61</v>
      </c>
      <c r="T15" s="115"/>
      <c r="U15" s="116"/>
      <c r="V15" s="116">
        <v>1280</v>
      </c>
      <c r="W15" s="116">
        <v>1475</v>
      </c>
      <c r="X15" s="116">
        <v>1543</v>
      </c>
      <c r="Y15" s="112">
        <v>1543</v>
      </c>
      <c r="Z15" s="112">
        <v>1656</v>
      </c>
      <c r="AB15" s="117">
        <f t="shared" ref="AB15:AB34" si="2">IF(Z15="np",0,Z15/$Z$34)</f>
        <v>0.15213596692696371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32.9903536977492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81.878219521859734</v>
      </c>
      <c r="P16" s="37" t="s">
        <v>85</v>
      </c>
      <c r="S16" s="115" t="s">
        <v>62</v>
      </c>
      <c r="T16" s="115"/>
      <c r="U16" s="116"/>
      <c r="V16" s="116">
        <v>56</v>
      </c>
      <c r="W16" s="116">
        <v>63</v>
      </c>
      <c r="X16" s="116">
        <v>67</v>
      </c>
      <c r="Y16" s="112">
        <v>71</v>
      </c>
      <c r="Z16" s="112">
        <v>72</v>
      </c>
      <c r="AB16" s="117">
        <f t="shared" si="2"/>
        <v>6.6146072576940742E-3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728</v>
      </c>
      <c r="W17" s="116">
        <v>760</v>
      </c>
      <c r="X17" s="116">
        <v>828</v>
      </c>
      <c r="Y17" s="112">
        <v>821</v>
      </c>
      <c r="Z17" s="112">
        <v>786</v>
      </c>
      <c r="AB17" s="117">
        <f t="shared" si="2"/>
        <v>7.2209462563160312E-2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100</v>
      </c>
      <c r="W18" s="116">
        <v>99</v>
      </c>
      <c r="X18" s="116">
        <v>103</v>
      </c>
      <c r="Y18" s="112">
        <v>87</v>
      </c>
      <c r="Z18" s="112">
        <v>91</v>
      </c>
      <c r="AB18" s="117">
        <f t="shared" si="2"/>
        <v>8.3601286173633441E-3</v>
      </c>
    </row>
    <row r="19" spans="1:28" x14ac:dyDescent="0.25">
      <c r="A19" s="61" t="str">
        <f>$S$1&amp;" ("&amp;$V$2&amp;" to "&amp;$Z$2&amp;")"</f>
        <v>Northern Midlands (2016-17 to 2020-21)</v>
      </c>
      <c r="B19" s="61"/>
      <c r="C19" s="61"/>
      <c r="D19" s="61"/>
      <c r="E19" s="61"/>
      <c r="F19" s="61"/>
      <c r="G19" s="61" t="str">
        <f>$S$1&amp;" ("&amp;$V$2&amp;" to "&amp;$Z$2&amp;")"</f>
        <v>Northern Midlands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583</v>
      </c>
      <c r="W19" s="116">
        <v>637</v>
      </c>
      <c r="X19" s="116">
        <v>697</v>
      </c>
      <c r="Y19" s="112">
        <v>706</v>
      </c>
      <c r="Z19" s="112">
        <v>737</v>
      </c>
      <c r="AB19" s="117">
        <f t="shared" si="2"/>
        <v>6.7707854846118506E-2</v>
      </c>
    </row>
    <row r="20" spans="1:28" x14ac:dyDescent="0.25">
      <c r="S20" s="115" t="s">
        <v>66</v>
      </c>
      <c r="T20" s="115"/>
      <c r="U20" s="116"/>
      <c r="V20" s="116">
        <v>387</v>
      </c>
      <c r="W20" s="116">
        <v>376</v>
      </c>
      <c r="X20" s="116">
        <v>348</v>
      </c>
      <c r="Y20" s="112">
        <v>387</v>
      </c>
      <c r="Z20" s="112">
        <v>447</v>
      </c>
      <c r="AB20" s="117">
        <f t="shared" si="2"/>
        <v>4.1065686724850711E-2</v>
      </c>
    </row>
    <row r="21" spans="1:28" x14ac:dyDescent="0.25">
      <c r="S21" s="115" t="s">
        <v>67</v>
      </c>
      <c r="T21" s="115"/>
      <c r="U21" s="116"/>
      <c r="V21" s="116">
        <v>907</v>
      </c>
      <c r="W21" s="116">
        <v>886</v>
      </c>
      <c r="X21" s="116">
        <v>864</v>
      </c>
      <c r="Y21" s="112">
        <v>864</v>
      </c>
      <c r="Z21" s="112">
        <v>948</v>
      </c>
      <c r="AB21" s="117">
        <f t="shared" si="2"/>
        <v>8.7092328892971985E-2</v>
      </c>
    </row>
    <row r="22" spans="1:28" x14ac:dyDescent="0.25">
      <c r="S22" s="115" t="s">
        <v>68</v>
      </c>
      <c r="T22" s="115"/>
      <c r="U22" s="116"/>
      <c r="V22" s="116">
        <v>618</v>
      </c>
      <c r="W22" s="116">
        <v>658</v>
      </c>
      <c r="X22" s="116">
        <v>691</v>
      </c>
      <c r="Y22" s="112">
        <v>637</v>
      </c>
      <c r="Z22" s="112">
        <v>690</v>
      </c>
      <c r="AB22" s="117">
        <f t="shared" si="2"/>
        <v>6.3389986219568206E-2</v>
      </c>
    </row>
    <row r="23" spans="1:28" x14ac:dyDescent="0.25">
      <c r="S23" s="115" t="s">
        <v>69</v>
      </c>
      <c r="T23" s="115"/>
      <c r="U23" s="116"/>
      <c r="V23" s="116">
        <v>418</v>
      </c>
      <c r="W23" s="116">
        <v>442</v>
      </c>
      <c r="X23" s="116">
        <v>434</v>
      </c>
      <c r="Y23" s="112">
        <v>408</v>
      </c>
      <c r="Z23" s="112">
        <v>401</v>
      </c>
      <c r="AB23" s="117">
        <f t="shared" si="2"/>
        <v>3.6839687643546164E-2</v>
      </c>
    </row>
    <row r="24" spans="1:28" x14ac:dyDescent="0.25">
      <c r="S24" s="115" t="s">
        <v>70</v>
      </c>
      <c r="T24" s="115"/>
      <c r="U24" s="116"/>
      <c r="V24" s="116">
        <v>40</v>
      </c>
      <c r="W24" s="116">
        <v>47</v>
      </c>
      <c r="X24" s="116">
        <v>35</v>
      </c>
      <c r="Y24" s="112">
        <v>32</v>
      </c>
      <c r="Z24" s="112">
        <v>26</v>
      </c>
      <c r="AB24" s="117">
        <f t="shared" si="2"/>
        <v>2.3886081763895271E-3</v>
      </c>
    </row>
    <row r="25" spans="1:28" x14ac:dyDescent="0.25">
      <c r="S25" s="115" t="s">
        <v>71</v>
      </c>
      <c r="T25" s="115"/>
      <c r="U25" s="116"/>
      <c r="V25" s="116">
        <v>235</v>
      </c>
      <c r="W25" s="116">
        <v>242</v>
      </c>
      <c r="X25" s="116">
        <v>281</v>
      </c>
      <c r="Y25" s="112">
        <v>290</v>
      </c>
      <c r="Z25" s="112">
        <v>331</v>
      </c>
      <c r="AB25" s="117">
        <f t="shared" si="2"/>
        <v>3.0408819476343593E-2</v>
      </c>
    </row>
    <row r="26" spans="1:28" x14ac:dyDescent="0.25">
      <c r="S26" s="115" t="s">
        <v>72</v>
      </c>
      <c r="T26" s="115"/>
      <c r="U26" s="116"/>
      <c r="V26" s="116">
        <v>197</v>
      </c>
      <c r="W26" s="116">
        <v>192</v>
      </c>
      <c r="X26" s="116">
        <v>201</v>
      </c>
      <c r="Y26" s="112">
        <v>211</v>
      </c>
      <c r="Z26" s="112">
        <v>189</v>
      </c>
      <c r="AB26" s="117">
        <f t="shared" si="2"/>
        <v>1.7363344051446947E-2</v>
      </c>
    </row>
    <row r="27" spans="1:28" x14ac:dyDescent="0.25">
      <c r="S27" s="115" t="s">
        <v>73</v>
      </c>
      <c r="T27" s="115"/>
      <c r="U27" s="116"/>
      <c r="V27" s="116">
        <v>323</v>
      </c>
      <c r="W27" s="116">
        <v>366</v>
      </c>
      <c r="X27" s="116">
        <v>354</v>
      </c>
      <c r="Y27" s="112">
        <v>364</v>
      </c>
      <c r="Z27" s="112">
        <v>369</v>
      </c>
      <c r="AB27" s="117">
        <f t="shared" si="2"/>
        <v>3.3899862195682133E-2</v>
      </c>
    </row>
    <row r="28" spans="1:28" x14ac:dyDescent="0.25">
      <c r="S28" s="115" t="s">
        <v>74</v>
      </c>
      <c r="T28" s="115"/>
      <c r="U28" s="116"/>
      <c r="V28" s="116">
        <v>424</v>
      </c>
      <c r="W28" s="116">
        <v>682</v>
      </c>
      <c r="X28" s="116">
        <v>638</v>
      </c>
      <c r="Y28" s="112">
        <v>529</v>
      </c>
      <c r="Z28" s="112">
        <v>596</v>
      </c>
      <c r="AB28" s="117">
        <f t="shared" si="2"/>
        <v>5.4754248966467613E-2</v>
      </c>
    </row>
    <row r="29" spans="1:28" x14ac:dyDescent="0.25">
      <c r="S29" s="115" t="s">
        <v>75</v>
      </c>
      <c r="T29" s="115"/>
      <c r="U29" s="116"/>
      <c r="V29" s="116">
        <v>420</v>
      </c>
      <c r="W29" s="116">
        <v>411</v>
      </c>
      <c r="X29" s="116">
        <v>477</v>
      </c>
      <c r="Y29" s="112">
        <v>354</v>
      </c>
      <c r="Z29" s="112">
        <v>432</v>
      </c>
      <c r="AB29" s="117">
        <f t="shared" si="2"/>
        <v>3.9687643546164449E-2</v>
      </c>
    </row>
    <row r="30" spans="1:28" x14ac:dyDescent="0.25">
      <c r="S30" s="115" t="s">
        <v>76</v>
      </c>
      <c r="T30" s="115"/>
      <c r="U30" s="116"/>
      <c r="V30" s="116">
        <v>554</v>
      </c>
      <c r="W30" s="116">
        <v>564</v>
      </c>
      <c r="X30" s="116">
        <v>581</v>
      </c>
      <c r="Y30" s="112">
        <v>637</v>
      </c>
      <c r="Z30" s="112">
        <v>594</v>
      </c>
      <c r="AB30" s="117">
        <f t="shared" si="2"/>
        <v>5.4570509875976114E-2</v>
      </c>
    </row>
    <row r="31" spans="1:28" x14ac:dyDescent="0.25">
      <c r="S31" s="115" t="s">
        <v>77</v>
      </c>
      <c r="T31" s="115"/>
      <c r="U31" s="116"/>
      <c r="V31" s="116">
        <v>1009</v>
      </c>
      <c r="W31" s="116">
        <v>1087</v>
      </c>
      <c r="X31" s="116">
        <v>1181</v>
      </c>
      <c r="Y31" s="112">
        <v>1099</v>
      </c>
      <c r="Z31" s="112">
        <v>1329</v>
      </c>
      <c r="AB31" s="117">
        <f t="shared" si="2"/>
        <v>0.12209462563160313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115</v>
      </c>
      <c r="W32" s="116">
        <v>152</v>
      </c>
      <c r="X32" s="116">
        <v>150</v>
      </c>
      <c r="Y32" s="112">
        <v>164</v>
      </c>
      <c r="Z32" s="112">
        <v>150</v>
      </c>
      <c r="AB32" s="117">
        <f t="shared" si="2"/>
        <v>1.3780431786862656E-2</v>
      </c>
    </row>
    <row r="33" spans="19:32" x14ac:dyDescent="0.25">
      <c r="S33" s="115" t="s">
        <v>79</v>
      </c>
      <c r="T33" s="115"/>
      <c r="U33" s="116"/>
      <c r="V33" s="116">
        <v>310</v>
      </c>
      <c r="W33" s="116">
        <v>364</v>
      </c>
      <c r="X33" s="116">
        <v>351</v>
      </c>
      <c r="Y33" s="112">
        <v>369</v>
      </c>
      <c r="Z33" s="112">
        <v>393</v>
      </c>
      <c r="AB33" s="117">
        <f t="shared" si="2"/>
        <v>3.6104731281580156E-2</v>
      </c>
    </row>
    <row r="34" spans="19:32" x14ac:dyDescent="0.25">
      <c r="S34" s="118" t="s">
        <v>53</v>
      </c>
      <c r="T34" s="118"/>
      <c r="U34" s="119"/>
      <c r="V34" s="119">
        <v>9721</v>
      </c>
      <c r="W34" s="119">
        <v>10338</v>
      </c>
      <c r="X34" s="119">
        <v>10576</v>
      </c>
      <c r="Y34" s="120">
        <v>10273</v>
      </c>
      <c r="Z34" s="120">
        <v>10885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5623</v>
      </c>
      <c r="W37" s="112">
        <v>6049</v>
      </c>
      <c r="X37" s="112">
        <v>5975</v>
      </c>
      <c r="Y37" s="112">
        <v>6138</v>
      </c>
      <c r="Z37" s="112">
        <v>6199</v>
      </c>
      <c r="AB37" s="132">
        <f>Z37/Z40*100</f>
        <v>81.878219521859734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1164</v>
      </c>
      <c r="W38" s="112">
        <v>1178</v>
      </c>
      <c r="X38" s="112">
        <v>1308</v>
      </c>
      <c r="Y38" s="112">
        <v>1204</v>
      </c>
      <c r="Z38" s="112">
        <v>1372</v>
      </c>
      <c r="AB38" s="132">
        <f>Z38/Z40*100</f>
        <v>18.121780478140273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6787</v>
      </c>
      <c r="W40" s="112">
        <v>7227</v>
      </c>
      <c r="X40" s="112">
        <v>7283</v>
      </c>
      <c r="Y40" s="112">
        <v>7342</v>
      </c>
      <c r="Z40" s="112">
        <v>7571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8</v>
      </c>
      <c r="X44" s="112">
        <v>8</v>
      </c>
      <c r="Y44" s="112">
        <v>5</v>
      </c>
      <c r="Z44" s="112">
        <v>9</v>
      </c>
    </row>
    <row r="45" spans="19:32" x14ac:dyDescent="0.25">
      <c r="S45" s="115" t="s">
        <v>37</v>
      </c>
      <c r="T45" s="115"/>
      <c r="U45" s="112"/>
      <c r="V45" s="112">
        <v>121</v>
      </c>
      <c r="W45" s="112">
        <v>137</v>
      </c>
      <c r="X45" s="112">
        <v>118</v>
      </c>
      <c r="Y45" s="112">
        <v>125</v>
      </c>
      <c r="Z45" s="112">
        <v>129</v>
      </c>
    </row>
    <row r="46" spans="19:32" x14ac:dyDescent="0.25">
      <c r="S46" s="115" t="s">
        <v>38</v>
      </c>
      <c r="T46" s="115"/>
      <c r="U46" s="112"/>
      <c r="V46" s="112">
        <v>296</v>
      </c>
      <c r="W46" s="112">
        <v>349</v>
      </c>
      <c r="X46" s="112">
        <v>343</v>
      </c>
      <c r="Y46" s="112">
        <v>295</v>
      </c>
      <c r="Z46" s="112">
        <v>318</v>
      </c>
    </row>
    <row r="47" spans="19:32" x14ac:dyDescent="0.25">
      <c r="S47" s="115" t="s">
        <v>39</v>
      </c>
      <c r="T47" s="115"/>
      <c r="U47" s="112"/>
      <c r="V47" s="112">
        <v>480</v>
      </c>
      <c r="W47" s="112">
        <v>547</v>
      </c>
      <c r="X47" s="112">
        <v>510</v>
      </c>
      <c r="Y47" s="112">
        <v>469</v>
      </c>
      <c r="Z47" s="112">
        <v>489</v>
      </c>
    </row>
    <row r="48" spans="19:32" x14ac:dyDescent="0.25">
      <c r="S48" s="115" t="s">
        <v>40</v>
      </c>
      <c r="T48" s="115"/>
      <c r="U48" s="112"/>
      <c r="V48" s="112">
        <v>552</v>
      </c>
      <c r="W48" s="112">
        <v>600</v>
      </c>
      <c r="X48" s="112">
        <v>613</v>
      </c>
      <c r="Y48" s="112">
        <v>625</v>
      </c>
      <c r="Z48" s="112">
        <v>711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434</v>
      </c>
      <c r="W49" s="112">
        <v>512</v>
      </c>
      <c r="X49" s="112">
        <v>531</v>
      </c>
      <c r="Y49" s="112">
        <v>544</v>
      </c>
      <c r="Z49" s="112">
        <v>618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Northern Midlands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386</v>
      </c>
      <c r="W50" s="112">
        <v>428</v>
      </c>
      <c r="X50" s="112">
        <v>455</v>
      </c>
      <c r="Y50" s="112">
        <v>441</v>
      </c>
      <c r="Z50" s="112">
        <v>506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474</v>
      </c>
      <c r="W51" s="112">
        <v>460</v>
      </c>
      <c r="X51" s="112">
        <v>447</v>
      </c>
      <c r="Y51" s="112">
        <v>424</v>
      </c>
      <c r="Z51" s="112">
        <v>422</v>
      </c>
    </row>
    <row r="52" spans="1:26" ht="15" customHeight="1" x14ac:dyDescent="0.25">
      <c r="S52" s="115" t="s">
        <v>44</v>
      </c>
      <c r="T52" s="115"/>
      <c r="U52" s="112"/>
      <c r="V52" s="112">
        <v>517</v>
      </c>
      <c r="W52" s="112">
        <v>561</v>
      </c>
      <c r="X52" s="112">
        <v>523</v>
      </c>
      <c r="Y52" s="112">
        <v>506</v>
      </c>
      <c r="Z52" s="112">
        <v>471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499</v>
      </c>
      <c r="W53" s="112">
        <v>534</v>
      </c>
      <c r="X53" s="112">
        <v>551</v>
      </c>
      <c r="Y53" s="112">
        <v>514</v>
      </c>
      <c r="Z53" s="112">
        <v>514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555</v>
      </c>
      <c r="W54" s="112">
        <v>528</v>
      </c>
      <c r="X54" s="112">
        <v>558</v>
      </c>
      <c r="Y54" s="112">
        <v>533</v>
      </c>
      <c r="Z54" s="112">
        <v>518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443</v>
      </c>
      <c r="W55" s="112">
        <v>438</v>
      </c>
      <c r="X55" s="112">
        <v>435</v>
      </c>
      <c r="Y55" s="112">
        <v>457</v>
      </c>
      <c r="Z55" s="112">
        <v>470</v>
      </c>
    </row>
    <row r="56" spans="1:26" ht="15" customHeight="1" x14ac:dyDescent="0.25">
      <c r="S56" s="115" t="s">
        <v>48</v>
      </c>
      <c r="T56" s="115"/>
      <c r="U56" s="112"/>
      <c r="V56" s="112">
        <v>205</v>
      </c>
      <c r="W56" s="112">
        <v>264</v>
      </c>
      <c r="X56" s="112">
        <v>282</v>
      </c>
      <c r="Y56" s="112">
        <v>275</v>
      </c>
      <c r="Z56" s="112">
        <v>270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93</v>
      </c>
      <c r="W57" s="112">
        <v>90</v>
      </c>
      <c r="X57" s="112">
        <v>95</v>
      </c>
      <c r="Y57" s="112">
        <v>107</v>
      </c>
      <c r="Z57" s="112">
        <v>142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43</v>
      </c>
      <c r="W58" s="112">
        <v>36</v>
      </c>
      <c r="X58" s="112">
        <v>43</v>
      </c>
      <c r="Y58" s="112">
        <v>44</v>
      </c>
      <c r="Z58" s="112">
        <v>57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23</v>
      </c>
      <c r="W59" s="112">
        <v>33</v>
      </c>
      <c r="X59" s="112">
        <v>28</v>
      </c>
      <c r="Y59" s="112">
        <v>18</v>
      </c>
      <c r="Z59" s="112">
        <v>18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5</v>
      </c>
      <c r="X60" s="112">
        <v>13</v>
      </c>
      <c r="Y60" s="112">
        <v>20</v>
      </c>
      <c r="Z60" s="112">
        <v>22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5132</v>
      </c>
      <c r="W61" s="112">
        <v>5535</v>
      </c>
      <c r="X61" s="112">
        <v>5554</v>
      </c>
      <c r="Y61" s="112">
        <v>5416</v>
      </c>
      <c r="Z61" s="112">
        <v>5684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9</v>
      </c>
      <c r="X63" s="112">
        <v>15</v>
      </c>
      <c r="Y63" s="112">
        <v>14</v>
      </c>
      <c r="Z63" s="112">
        <v>18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92</v>
      </c>
      <c r="W64" s="112">
        <v>108</v>
      </c>
      <c r="X64" s="112">
        <v>206</v>
      </c>
      <c r="Y64" s="112">
        <v>109</v>
      </c>
      <c r="Z64" s="112">
        <v>167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Northern Midlands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299</v>
      </c>
      <c r="W65" s="112">
        <v>288</v>
      </c>
      <c r="X65" s="112">
        <v>526</v>
      </c>
      <c r="Y65" s="112">
        <v>304</v>
      </c>
      <c r="Z65" s="112">
        <v>325</v>
      </c>
    </row>
    <row r="66" spans="1:26" x14ac:dyDescent="0.25">
      <c r="S66" s="115" t="s">
        <v>39</v>
      </c>
      <c r="T66" s="115"/>
      <c r="U66" s="112"/>
      <c r="V66" s="112">
        <v>406</v>
      </c>
      <c r="W66" s="112">
        <v>480</v>
      </c>
      <c r="X66" s="112">
        <v>626</v>
      </c>
      <c r="Y66" s="112">
        <v>459</v>
      </c>
      <c r="Z66" s="112">
        <v>446</v>
      </c>
    </row>
    <row r="67" spans="1:26" x14ac:dyDescent="0.25">
      <c r="S67" s="115" t="s">
        <v>40</v>
      </c>
      <c r="T67" s="115"/>
      <c r="U67" s="112"/>
      <c r="V67" s="112">
        <v>462</v>
      </c>
      <c r="W67" s="112">
        <v>500</v>
      </c>
      <c r="X67" s="112">
        <v>736</v>
      </c>
      <c r="Y67" s="112">
        <v>532</v>
      </c>
      <c r="Z67" s="112">
        <v>587</v>
      </c>
    </row>
    <row r="68" spans="1:26" x14ac:dyDescent="0.25">
      <c r="S68" s="115" t="s">
        <v>41</v>
      </c>
      <c r="T68" s="115"/>
      <c r="U68" s="112"/>
      <c r="V68" s="112">
        <v>401</v>
      </c>
      <c r="W68" s="112">
        <v>458</v>
      </c>
      <c r="X68" s="112">
        <v>642</v>
      </c>
      <c r="Y68" s="112">
        <v>430</v>
      </c>
      <c r="Z68" s="112">
        <v>484</v>
      </c>
    </row>
    <row r="69" spans="1:26" x14ac:dyDescent="0.25">
      <c r="S69" s="115" t="s">
        <v>42</v>
      </c>
      <c r="T69" s="115"/>
      <c r="U69" s="112"/>
      <c r="V69" s="112">
        <v>341</v>
      </c>
      <c r="W69" s="112">
        <v>388</v>
      </c>
      <c r="X69" s="112">
        <v>641</v>
      </c>
      <c r="Y69" s="112">
        <v>423</v>
      </c>
      <c r="Z69" s="112">
        <v>444</v>
      </c>
    </row>
    <row r="70" spans="1:26" x14ac:dyDescent="0.25">
      <c r="S70" s="115" t="s">
        <v>43</v>
      </c>
      <c r="T70" s="115"/>
      <c r="U70" s="112"/>
      <c r="V70" s="112">
        <v>413</v>
      </c>
      <c r="W70" s="112">
        <v>408</v>
      </c>
      <c r="X70" s="112">
        <v>655</v>
      </c>
      <c r="Y70" s="112">
        <v>376</v>
      </c>
      <c r="Z70" s="112">
        <v>406</v>
      </c>
    </row>
    <row r="71" spans="1:26" x14ac:dyDescent="0.25">
      <c r="S71" s="115" t="s">
        <v>44</v>
      </c>
      <c r="T71" s="115"/>
      <c r="U71" s="112"/>
      <c r="V71" s="112">
        <v>529</v>
      </c>
      <c r="W71" s="112">
        <v>505</v>
      </c>
      <c r="X71" s="112">
        <v>817</v>
      </c>
      <c r="Y71" s="112">
        <v>517</v>
      </c>
      <c r="Z71" s="112">
        <v>556</v>
      </c>
    </row>
    <row r="72" spans="1:26" x14ac:dyDescent="0.25">
      <c r="S72" s="115" t="s">
        <v>45</v>
      </c>
      <c r="T72" s="115"/>
      <c r="U72" s="112"/>
      <c r="V72" s="112">
        <v>522</v>
      </c>
      <c r="W72" s="112">
        <v>503</v>
      </c>
      <c r="X72" s="112">
        <v>891</v>
      </c>
      <c r="Y72" s="112">
        <v>522</v>
      </c>
      <c r="Z72" s="112">
        <v>541</v>
      </c>
    </row>
    <row r="73" spans="1:26" x14ac:dyDescent="0.25">
      <c r="S73" s="115" t="s">
        <v>46</v>
      </c>
      <c r="T73" s="115"/>
      <c r="U73" s="112"/>
      <c r="V73" s="112">
        <v>512</v>
      </c>
      <c r="W73" s="112">
        <v>517</v>
      </c>
      <c r="X73" s="112">
        <v>743</v>
      </c>
      <c r="Y73" s="112">
        <v>475</v>
      </c>
      <c r="Z73" s="112">
        <v>484</v>
      </c>
    </row>
    <row r="74" spans="1:26" x14ac:dyDescent="0.25">
      <c r="S74" s="115" t="s">
        <v>47</v>
      </c>
      <c r="T74" s="115"/>
      <c r="U74" s="112"/>
      <c r="V74" s="112">
        <v>353</v>
      </c>
      <c r="W74" s="112">
        <v>376</v>
      </c>
      <c r="X74" s="112">
        <v>531</v>
      </c>
      <c r="Y74" s="112">
        <v>407</v>
      </c>
      <c r="Z74" s="112">
        <v>427</v>
      </c>
    </row>
    <row r="75" spans="1:26" x14ac:dyDescent="0.25">
      <c r="S75" s="115" t="s">
        <v>48</v>
      </c>
      <c r="T75" s="115"/>
      <c r="U75" s="112"/>
      <c r="V75" s="112">
        <v>137</v>
      </c>
      <c r="W75" s="112">
        <v>155</v>
      </c>
      <c r="X75" s="112">
        <v>247</v>
      </c>
      <c r="Y75" s="112">
        <v>156</v>
      </c>
      <c r="Z75" s="112">
        <v>178</v>
      </c>
    </row>
    <row r="76" spans="1:26" x14ac:dyDescent="0.25">
      <c r="S76" s="115" t="s">
        <v>49</v>
      </c>
      <c r="T76" s="115"/>
      <c r="U76" s="112"/>
      <c r="V76" s="112">
        <v>59</v>
      </c>
      <c r="W76" s="112">
        <v>67</v>
      </c>
      <c r="X76" s="112">
        <v>99</v>
      </c>
      <c r="Y76" s="112">
        <v>85</v>
      </c>
      <c r="Z76" s="112">
        <v>83</v>
      </c>
    </row>
    <row r="77" spans="1:26" x14ac:dyDescent="0.25">
      <c r="S77" s="115" t="s">
        <v>50</v>
      </c>
      <c r="T77" s="115"/>
      <c r="U77" s="112"/>
      <c r="V77" s="112">
        <v>24</v>
      </c>
      <c r="W77" s="112">
        <v>22</v>
      </c>
      <c r="X77" s="112">
        <v>46</v>
      </c>
      <c r="Y77" s="112">
        <v>19</v>
      </c>
      <c r="Z77" s="112">
        <v>25</v>
      </c>
    </row>
    <row r="78" spans="1:26" x14ac:dyDescent="0.25">
      <c r="S78" s="115" t="s">
        <v>51</v>
      </c>
      <c r="T78" s="115"/>
      <c r="U78" s="112"/>
      <c r="V78" s="112">
        <v>19</v>
      </c>
      <c r="W78" s="112">
        <v>17</v>
      </c>
      <c r="X78" s="112">
        <v>16</v>
      </c>
      <c r="Y78" s="112">
        <v>20</v>
      </c>
      <c r="Z78" s="112">
        <v>12</v>
      </c>
    </row>
    <row r="79" spans="1:26" x14ac:dyDescent="0.25">
      <c r="S79" s="115" t="s">
        <v>52</v>
      </c>
      <c r="T79" s="115"/>
      <c r="U79" s="112"/>
      <c r="V79" s="112">
        <v>3</v>
      </c>
      <c r="W79" s="112">
        <v>6</v>
      </c>
      <c r="X79" s="112">
        <v>13</v>
      </c>
      <c r="Y79" s="112">
        <v>3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4593</v>
      </c>
      <c r="W80" s="112">
        <v>4802</v>
      </c>
      <c r="X80" s="112">
        <v>7447</v>
      </c>
      <c r="Y80" s="112">
        <v>4861</v>
      </c>
      <c r="Z80" s="112">
        <v>5191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Northern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396</v>
      </c>
      <c r="W83" s="112">
        <v>426</v>
      </c>
      <c r="X83" s="112">
        <v>427</v>
      </c>
      <c r="Y83" s="112">
        <v>459</v>
      </c>
      <c r="Z83" s="112">
        <v>474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229</v>
      </c>
      <c r="W84" s="112">
        <v>257</v>
      </c>
      <c r="X84" s="112">
        <v>273</v>
      </c>
      <c r="Y84" s="112">
        <v>253</v>
      </c>
      <c r="Z84" s="112">
        <v>263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659</v>
      </c>
      <c r="W85" s="112">
        <v>674</v>
      </c>
      <c r="X85" s="112">
        <v>708</v>
      </c>
      <c r="Y85" s="112">
        <v>715</v>
      </c>
      <c r="Z85" s="112">
        <v>755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10,885</v>
      </c>
      <c r="D86" s="94">
        <f t="shared" ref="D86:D91" si="4">AD4</f>
        <v>5.9676791277258667E-2</v>
      </c>
      <c r="E86" s="95">
        <f t="shared" ref="E86:E91" si="5">AD4</f>
        <v>5.9676791277258667E-2</v>
      </c>
      <c r="F86" s="94">
        <f t="shared" ref="F86:F91" si="6">AF4</f>
        <v>0.11928020565552688</v>
      </c>
      <c r="G86" s="95">
        <f t="shared" ref="G86:G91" si="7">AF4</f>
        <v>0.11928020565552688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147</v>
      </c>
      <c r="W86" s="112">
        <v>147</v>
      </c>
      <c r="X86" s="112">
        <v>126</v>
      </c>
      <c r="Y86" s="112">
        <v>135</v>
      </c>
      <c r="Z86" s="112">
        <v>153</v>
      </c>
    </row>
    <row r="87" spans="1:30" ht="15" customHeight="1" x14ac:dyDescent="0.25">
      <c r="A87" s="96" t="s">
        <v>4</v>
      </c>
      <c r="B87" s="49"/>
      <c r="C87" s="97" t="str">
        <f t="shared" si="3"/>
        <v>5,684</v>
      </c>
      <c r="D87" s="94">
        <f t="shared" si="4"/>
        <v>5.02586844050259E-2</v>
      </c>
      <c r="E87" s="95">
        <f t="shared" si="5"/>
        <v>5.02586844050259E-2</v>
      </c>
      <c r="F87" s="94">
        <f t="shared" si="6"/>
        <v>0.10799220272904475</v>
      </c>
      <c r="G87" s="95">
        <f t="shared" si="7"/>
        <v>0.10799220272904475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111</v>
      </c>
      <c r="W87" s="112">
        <v>123</v>
      </c>
      <c r="X87" s="112">
        <v>113</v>
      </c>
      <c r="Y87" s="112">
        <v>105</v>
      </c>
      <c r="Z87" s="112">
        <v>113</v>
      </c>
    </row>
    <row r="88" spans="1:30" ht="15" customHeight="1" x14ac:dyDescent="0.25">
      <c r="A88" s="96" t="s">
        <v>5</v>
      </c>
      <c r="B88" s="49"/>
      <c r="C88" s="97" t="str">
        <f t="shared" si="3"/>
        <v>5,191</v>
      </c>
      <c r="D88" s="94">
        <f t="shared" si="4"/>
        <v>6.8326816217328723E-2</v>
      </c>
      <c r="E88" s="95">
        <f t="shared" si="5"/>
        <v>6.8326816217328723E-2</v>
      </c>
      <c r="F88" s="94">
        <f t="shared" si="6"/>
        <v>0.12995211144971708</v>
      </c>
      <c r="G88" s="95">
        <f t="shared" si="7"/>
        <v>0.12995211144971708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164</v>
      </c>
      <c r="W88" s="112">
        <v>178</v>
      </c>
      <c r="X88" s="112">
        <v>184</v>
      </c>
      <c r="Y88" s="112">
        <v>171</v>
      </c>
      <c r="Z88" s="112">
        <v>170</v>
      </c>
    </row>
    <row r="89" spans="1:30" ht="15" customHeight="1" x14ac:dyDescent="0.25">
      <c r="A89" s="49" t="s">
        <v>6</v>
      </c>
      <c r="B89" s="49"/>
      <c r="C89" s="97" t="str">
        <f t="shared" si="3"/>
        <v>7,567</v>
      </c>
      <c r="D89" s="94">
        <f t="shared" si="4"/>
        <v>3.1066902847799449E-2</v>
      </c>
      <c r="E89" s="95">
        <f t="shared" si="5"/>
        <v>3.1066902847799449E-2</v>
      </c>
      <c r="F89" s="94">
        <f t="shared" si="6"/>
        <v>0.11558307533539725</v>
      </c>
      <c r="G89" s="95">
        <f t="shared" si="7"/>
        <v>0.11558307533539725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479</v>
      </c>
      <c r="W89" s="112">
        <v>498</v>
      </c>
      <c r="X89" s="112">
        <v>515</v>
      </c>
      <c r="Y89" s="112">
        <v>523</v>
      </c>
      <c r="Z89" s="112">
        <v>544</v>
      </c>
    </row>
    <row r="90" spans="1:30" ht="15" customHeight="1" x14ac:dyDescent="0.25">
      <c r="A90" s="49" t="s">
        <v>98</v>
      </c>
      <c r="B90" s="49"/>
      <c r="C90" s="97" t="str">
        <f t="shared" si="3"/>
        <v>$41,334</v>
      </c>
      <c r="D90" s="94">
        <f t="shared" si="4"/>
        <v>6.1700375574651023E-2</v>
      </c>
      <c r="E90" s="95">
        <f t="shared" si="5"/>
        <v>6.1700375574651023E-2</v>
      </c>
      <c r="F90" s="94">
        <f t="shared" si="6"/>
        <v>0.18017587939698498</v>
      </c>
      <c r="G90" s="95">
        <f t="shared" si="7"/>
        <v>0.18017587939698498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618</v>
      </c>
      <c r="W90" s="112">
        <v>654</v>
      </c>
      <c r="X90" s="112">
        <v>627</v>
      </c>
      <c r="Y90" s="112">
        <v>657</v>
      </c>
      <c r="Z90" s="112">
        <v>646</v>
      </c>
    </row>
    <row r="91" spans="1:30" ht="15" customHeight="1" x14ac:dyDescent="0.25">
      <c r="A91" s="49" t="s">
        <v>7</v>
      </c>
      <c r="B91" s="49"/>
      <c r="C91" s="97" t="str">
        <f t="shared" si="3"/>
        <v>$402.4 mil</v>
      </c>
      <c r="D91" s="94">
        <f t="shared" si="4"/>
        <v>7.8408157690725844E-2</v>
      </c>
      <c r="E91" s="95">
        <f t="shared" si="5"/>
        <v>7.8408157690725844E-2</v>
      </c>
      <c r="F91" s="94">
        <f t="shared" si="6"/>
        <v>0.32235016912379644</v>
      </c>
      <c r="G91" s="95">
        <f t="shared" si="7"/>
        <v>0.32235016912379644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3560</v>
      </c>
      <c r="W91" s="112">
        <v>3831</v>
      </c>
      <c r="X91" s="112">
        <v>3812</v>
      </c>
      <c r="Y91" s="112">
        <v>3875</v>
      </c>
      <c r="Z91" s="112">
        <v>3951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228</v>
      </c>
      <c r="W93" s="112">
        <v>237</v>
      </c>
      <c r="X93" s="112">
        <v>236</v>
      </c>
      <c r="Y93" s="112">
        <v>243</v>
      </c>
      <c r="Z93" s="112">
        <v>265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473</v>
      </c>
      <c r="W94" s="112">
        <v>478</v>
      </c>
      <c r="X94" s="112">
        <v>507</v>
      </c>
      <c r="Y94" s="112">
        <v>515</v>
      </c>
      <c r="Z94" s="112">
        <v>557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130</v>
      </c>
      <c r="W95" s="112">
        <v>150</v>
      </c>
      <c r="X95" s="112">
        <v>159</v>
      </c>
      <c r="Y95" s="112">
        <v>170</v>
      </c>
      <c r="Z95" s="112">
        <v>167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491</v>
      </c>
      <c r="W96" s="112">
        <v>531</v>
      </c>
      <c r="X96" s="112">
        <v>545</v>
      </c>
      <c r="Y96" s="112">
        <v>568</v>
      </c>
      <c r="Z96" s="112">
        <v>597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545</v>
      </c>
      <c r="W97" s="112">
        <v>563</v>
      </c>
      <c r="X97" s="112">
        <v>578</v>
      </c>
      <c r="Y97" s="112">
        <v>549</v>
      </c>
      <c r="Z97" s="112">
        <v>569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393</v>
      </c>
      <c r="W98" s="112">
        <v>414</v>
      </c>
      <c r="X98" s="112">
        <v>417</v>
      </c>
      <c r="Y98" s="112">
        <v>420</v>
      </c>
      <c r="Z98" s="112">
        <v>425</v>
      </c>
    </row>
    <row r="99" spans="1:32" ht="15" customHeight="1" x14ac:dyDescent="0.25">
      <c r="S99" s="115" t="s">
        <v>145</v>
      </c>
      <c r="T99" s="115"/>
      <c r="U99" s="112"/>
      <c r="V99" s="112">
        <v>39</v>
      </c>
      <c r="W99" s="112">
        <v>39</v>
      </c>
      <c r="X99" s="112">
        <v>37</v>
      </c>
      <c r="Y99" s="112">
        <v>43</v>
      </c>
      <c r="Z99" s="112">
        <v>44</v>
      </c>
    </row>
    <row r="100" spans="1:32" ht="15" customHeight="1" x14ac:dyDescent="0.25">
      <c r="S100" s="115" t="s">
        <v>58</v>
      </c>
      <c r="T100" s="115"/>
      <c r="U100" s="112"/>
      <c r="V100" s="112">
        <v>343</v>
      </c>
      <c r="W100" s="112">
        <v>369</v>
      </c>
      <c r="X100" s="112">
        <v>371</v>
      </c>
      <c r="Y100" s="112">
        <v>363</v>
      </c>
      <c r="Z100" s="112">
        <v>368</v>
      </c>
    </row>
    <row r="101" spans="1:32" x14ac:dyDescent="0.25">
      <c r="A101" s="18"/>
      <c r="S101" s="118" t="s">
        <v>53</v>
      </c>
      <c r="T101" s="118"/>
      <c r="U101" s="112"/>
      <c r="V101" s="112">
        <v>3225</v>
      </c>
      <c r="W101" s="112">
        <v>3398</v>
      </c>
      <c r="X101" s="112">
        <v>3475</v>
      </c>
      <c r="Y101" s="112">
        <v>3462</v>
      </c>
      <c r="Z101" s="112">
        <v>3604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7224</v>
      </c>
      <c r="W104" s="112">
        <v>7555</v>
      </c>
      <c r="X104" s="112">
        <v>7727</v>
      </c>
      <c r="Y104" s="112">
        <v>8125</v>
      </c>
      <c r="Z104" s="112">
        <v>8125</v>
      </c>
      <c r="AB104" s="109" t="str">
        <f>TEXT(Z104,"###,###")</f>
        <v>8,125</v>
      </c>
      <c r="AD104" s="130">
        <f>Z104/($Z$4)*100</f>
        <v>74.644005512172711</v>
      </c>
      <c r="AF104" s="109"/>
    </row>
    <row r="105" spans="1:32" x14ac:dyDescent="0.25">
      <c r="S105" s="115" t="s">
        <v>17</v>
      </c>
      <c r="T105" s="115"/>
      <c r="U105" s="112"/>
      <c r="V105" s="112">
        <v>1469</v>
      </c>
      <c r="W105" s="112">
        <v>1480</v>
      </c>
      <c r="X105" s="112">
        <v>1595</v>
      </c>
      <c r="Y105" s="112">
        <v>1492</v>
      </c>
      <c r="Z105" s="112">
        <v>1550</v>
      </c>
      <c r="AB105" s="109" t="str">
        <f>TEXT(Z105,"###,###")</f>
        <v>1,550</v>
      </c>
      <c r="AD105" s="130">
        <f>Z105/($Z$4)*100</f>
        <v>14.23977951309141</v>
      </c>
      <c r="AF105" s="109"/>
    </row>
    <row r="106" spans="1:32" x14ac:dyDescent="0.25">
      <c r="S106" s="118" t="s">
        <v>53</v>
      </c>
      <c r="T106" s="118"/>
      <c r="U106" s="120"/>
      <c r="V106" s="120">
        <v>8693</v>
      </c>
      <c r="W106" s="120">
        <v>9035</v>
      </c>
      <c r="X106" s="120">
        <v>9322</v>
      </c>
      <c r="Y106" s="120">
        <v>9617</v>
      </c>
      <c r="Z106" s="120">
        <v>9675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1678</v>
      </c>
      <c r="W108" s="112">
        <v>1911</v>
      </c>
      <c r="X108" s="112">
        <v>1787</v>
      </c>
      <c r="Y108" s="112">
        <v>1700</v>
      </c>
      <c r="Z108" s="112">
        <v>1698</v>
      </c>
      <c r="AB108" s="109" t="str">
        <f>TEXT(Z108,"###,###")</f>
        <v>1,698</v>
      </c>
      <c r="AD108" s="130">
        <f>Z108/($Z$4)*100</f>
        <v>15.599448782728526</v>
      </c>
      <c r="AF108" s="109"/>
    </row>
    <row r="109" spans="1:32" x14ac:dyDescent="0.25">
      <c r="S109" s="115" t="s">
        <v>20</v>
      </c>
      <c r="T109" s="115"/>
      <c r="U109" s="112"/>
      <c r="V109" s="112">
        <v>1779</v>
      </c>
      <c r="W109" s="112">
        <v>1826</v>
      </c>
      <c r="X109" s="112">
        <v>1951</v>
      </c>
      <c r="Y109" s="112">
        <v>1920</v>
      </c>
      <c r="Z109" s="112">
        <v>2105</v>
      </c>
      <c r="AB109" s="109" t="str">
        <f>TEXT(Z109,"###,###")</f>
        <v>2,105</v>
      </c>
      <c r="AD109" s="130">
        <f>Z109/($Z$4)*100</f>
        <v>19.338539274230591</v>
      </c>
      <c r="AF109" s="109"/>
    </row>
    <row r="110" spans="1:32" x14ac:dyDescent="0.25">
      <c r="S110" s="115" t="s">
        <v>21</v>
      </c>
      <c r="T110" s="115"/>
      <c r="U110" s="112"/>
      <c r="V110" s="112">
        <v>2275</v>
      </c>
      <c r="W110" s="112">
        <v>2300</v>
      </c>
      <c r="X110" s="112">
        <v>2358</v>
      </c>
      <c r="Y110" s="112">
        <v>2258</v>
      </c>
      <c r="Z110" s="112">
        <v>2397</v>
      </c>
      <c r="AB110" s="109" t="str">
        <f>TEXT(Z110,"###,###")</f>
        <v>2,397</v>
      </c>
      <c r="AD110" s="130">
        <f>Z110/($Z$4)*100</f>
        <v>22.021129995406522</v>
      </c>
      <c r="AF110" s="109"/>
    </row>
    <row r="111" spans="1:32" x14ac:dyDescent="0.25">
      <c r="S111" s="115" t="s">
        <v>22</v>
      </c>
      <c r="T111" s="115"/>
      <c r="U111" s="112"/>
      <c r="V111" s="112">
        <v>2908</v>
      </c>
      <c r="W111" s="112">
        <v>3065</v>
      </c>
      <c r="X111" s="112">
        <v>3300</v>
      </c>
      <c r="Y111" s="112">
        <v>3223</v>
      </c>
      <c r="Z111" s="112">
        <v>3591</v>
      </c>
      <c r="AB111" s="109" t="str">
        <f>TEXT(Z111,"###,###")</f>
        <v>3,591</v>
      </c>
      <c r="AD111" s="130">
        <f>Z111/($Z$4)*100</f>
        <v>32.9903536977492</v>
      </c>
      <c r="AF111" s="109"/>
    </row>
    <row r="112" spans="1:32" x14ac:dyDescent="0.25">
      <c r="S112" s="118" t="s">
        <v>53</v>
      </c>
      <c r="T112" s="118"/>
      <c r="U112" s="112"/>
      <c r="V112" s="112">
        <v>9725</v>
      </c>
      <c r="W112" s="112">
        <v>10339</v>
      </c>
      <c r="X112" s="112">
        <v>10574</v>
      </c>
      <c r="Y112" s="112">
        <v>10270</v>
      </c>
      <c r="Z112" s="112">
        <v>10885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43.26</v>
      </c>
      <c r="W118" s="131">
        <v>43.09</v>
      </c>
      <c r="X118" s="131">
        <v>43</v>
      </c>
      <c r="Y118" s="131">
        <v>43.26</v>
      </c>
      <c r="Z118" s="131">
        <v>43.03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5559</v>
      </c>
      <c r="W120" s="112">
        <v>5986</v>
      </c>
      <c r="X120" s="112">
        <v>6050</v>
      </c>
      <c r="Y120" s="112">
        <v>6088</v>
      </c>
      <c r="Z120" s="112">
        <v>6316</v>
      </c>
      <c r="AB120" s="109" t="str">
        <f>TEXT(Z120,"###,###")</f>
        <v>6,316</v>
      </c>
    </row>
    <row r="121" spans="19:32" x14ac:dyDescent="0.25">
      <c r="S121" s="101" t="s">
        <v>101</v>
      </c>
      <c r="T121" s="112"/>
      <c r="U121" s="112"/>
      <c r="V121" s="112">
        <v>656</v>
      </c>
      <c r="W121" s="112">
        <v>664</v>
      </c>
      <c r="X121" s="112">
        <v>650</v>
      </c>
      <c r="Y121" s="112">
        <v>699</v>
      </c>
      <c r="Z121" s="112">
        <v>659</v>
      </c>
      <c r="AB121" s="109" t="str">
        <f>TEXT(Z121,"###,###")</f>
        <v>659</v>
      </c>
    </row>
    <row r="122" spans="19:32" x14ac:dyDescent="0.25">
      <c r="S122" s="101" t="s">
        <v>102</v>
      </c>
      <c r="T122" s="112"/>
      <c r="U122" s="112"/>
      <c r="V122" s="112">
        <v>570</v>
      </c>
      <c r="W122" s="112">
        <v>578</v>
      </c>
      <c r="X122" s="112">
        <v>585</v>
      </c>
      <c r="Y122" s="112">
        <v>552</v>
      </c>
      <c r="Z122" s="112">
        <v>591</v>
      </c>
      <c r="AB122" s="109" t="str">
        <f>TEXT(Z122,"###,###")</f>
        <v>591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6129</v>
      </c>
      <c r="W124" s="112">
        <v>6564</v>
      </c>
      <c r="X124" s="112">
        <v>6635</v>
      </c>
      <c r="Y124" s="112">
        <v>6640</v>
      </c>
      <c r="Z124" s="112">
        <v>6907</v>
      </c>
      <c r="AB124" s="109" t="str">
        <f>TEXT(Z124,"###,###")</f>
        <v>6,907</v>
      </c>
      <c r="AD124" s="127">
        <f>Z124/$Z$7*100</f>
        <v>91.277917272366864</v>
      </c>
    </row>
    <row r="125" spans="19:32" x14ac:dyDescent="0.25">
      <c r="S125" s="101" t="s">
        <v>104</v>
      </c>
      <c r="T125" s="112"/>
      <c r="U125" s="112"/>
      <c r="V125" s="112">
        <v>1226</v>
      </c>
      <c r="W125" s="112">
        <v>1242</v>
      </c>
      <c r="X125" s="112">
        <v>1235</v>
      </c>
      <c r="Y125" s="112">
        <v>1251</v>
      </c>
      <c r="Z125" s="112">
        <v>1250</v>
      </c>
      <c r="AB125" s="109" t="str">
        <f>TEXT(Z125,"###,###")</f>
        <v>1,250</v>
      </c>
      <c r="AD125" s="127">
        <f>Z125/$Z$7*100</f>
        <v>16.519096075062773</v>
      </c>
    </row>
    <row r="127" spans="19:32" x14ac:dyDescent="0.25">
      <c r="S127" s="101" t="s">
        <v>105</v>
      </c>
      <c r="T127" s="112"/>
      <c r="U127" s="112"/>
      <c r="V127" s="112">
        <v>3559</v>
      </c>
      <c r="W127" s="112">
        <v>3831</v>
      </c>
      <c r="X127" s="112">
        <v>3806</v>
      </c>
      <c r="Y127" s="112">
        <v>3871</v>
      </c>
      <c r="Z127" s="112">
        <v>3951</v>
      </c>
      <c r="AB127" s="109" t="str">
        <f>TEXT(Z127,"###,###")</f>
        <v>3,951</v>
      </c>
      <c r="AD127" s="127">
        <f>Z127/$Z$7*100</f>
        <v>52.213558874058407</v>
      </c>
    </row>
    <row r="128" spans="19:32" x14ac:dyDescent="0.25">
      <c r="S128" s="101" t="s">
        <v>106</v>
      </c>
      <c r="T128" s="112"/>
      <c r="U128" s="112"/>
      <c r="V128" s="112">
        <v>3226</v>
      </c>
      <c r="W128" s="112">
        <v>3397</v>
      </c>
      <c r="X128" s="112">
        <v>3470</v>
      </c>
      <c r="Y128" s="112">
        <v>3464</v>
      </c>
      <c r="Z128" s="112">
        <v>3605</v>
      </c>
      <c r="AB128" s="109" t="str">
        <f>TEXT(Z128,"###,###")</f>
        <v>3,605</v>
      </c>
      <c r="AD128" s="127">
        <f>Z128/$Z$7*100</f>
        <v>47.641073080481036</v>
      </c>
    </row>
    <row r="130" spans="19:20" x14ac:dyDescent="0.25">
      <c r="S130" s="101" t="s">
        <v>182</v>
      </c>
      <c r="T130" s="127">
        <v>83.467688648077171</v>
      </c>
    </row>
    <row r="131" spans="19:20" x14ac:dyDescent="0.25">
      <c r="S131" s="101" t="s">
        <v>183</v>
      </c>
      <c r="T131" s="127">
        <v>8.7088674507730932</v>
      </c>
    </row>
    <row r="132" spans="19:20" x14ac:dyDescent="0.25">
      <c r="S132" s="101" t="s">
        <v>184</v>
      </c>
      <c r="T132" s="127">
        <v>7.810228624289679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AD74C-7A15-411B-BA36-50752E369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12FCA10-0BB3-4007-9430-3FD3FBB1A6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3E9DC34-E273-42EA-9696-DCD1C99EC9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6AD4D12E-6A17-4837-84A3-567D690C36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14F7-B00E-444D-86A8-A27271A1D20B}">
  <sheetPr codeName="Sheet8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132</v>
      </c>
      <c r="T1" s="99"/>
      <c r="U1" s="99"/>
      <c r="V1" s="99"/>
      <c r="W1" s="99"/>
      <c r="X1" s="99"/>
      <c r="Y1" s="100" t="s">
        <v>171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132</v>
      </c>
      <c r="Y3" s="105" t="s">
        <v>171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12.24 Sorell,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10664</v>
      </c>
      <c r="W4" s="108">
        <v>11219</v>
      </c>
      <c r="X4" s="108">
        <v>11775</v>
      </c>
      <c r="Y4" s="108">
        <v>12000</v>
      </c>
      <c r="Z4" s="108">
        <v>12753</v>
      </c>
      <c r="AB4" s="109" t="str">
        <f>TEXT(Z4,"###,###")</f>
        <v>12,753</v>
      </c>
      <c r="AD4" s="110">
        <f>Z4/Y4-1</f>
        <v>6.2750000000000083E-2</v>
      </c>
      <c r="AF4" s="110">
        <f>Z4/V4-1</f>
        <v>0.1958927231807952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5388</v>
      </c>
      <c r="W5" s="108">
        <v>5699</v>
      </c>
      <c r="X5" s="108">
        <v>5962</v>
      </c>
      <c r="Y5" s="108">
        <v>6019</v>
      </c>
      <c r="Z5" s="108">
        <v>6448</v>
      </c>
      <c r="AB5" s="109" t="str">
        <f>TEXT(Z5,"###,###")</f>
        <v>6,448</v>
      </c>
      <c r="AD5" s="110">
        <f t="shared" ref="AD5:AD9" si="0">Z5/Y5-1</f>
        <v>7.1274298056155594E-2</v>
      </c>
      <c r="AF5" s="110">
        <f t="shared" ref="AF5:AF9" si="1">Z5/V5-1</f>
        <v>0.1967334818114328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5276</v>
      </c>
      <c r="W6" s="108">
        <v>5519</v>
      </c>
      <c r="X6" s="108">
        <v>5812</v>
      </c>
      <c r="Y6" s="108">
        <v>5983</v>
      </c>
      <c r="Z6" s="108">
        <v>6287</v>
      </c>
      <c r="AB6" s="109" t="str">
        <f>TEXT(Z6,"###,###")</f>
        <v>6,287</v>
      </c>
      <c r="AD6" s="110">
        <f t="shared" si="0"/>
        <v>5.0810630118669486E-2</v>
      </c>
      <c r="AF6" s="110">
        <f t="shared" si="1"/>
        <v>0.19162244124336625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7764</v>
      </c>
      <c r="W7" s="108">
        <v>8206</v>
      </c>
      <c r="X7" s="108">
        <v>8530</v>
      </c>
      <c r="Y7" s="108">
        <v>8918</v>
      </c>
      <c r="Z7" s="108">
        <v>9190</v>
      </c>
      <c r="AB7" s="109" t="str">
        <f>TEXT(Z7,"###,###")</f>
        <v>9,190</v>
      </c>
      <c r="AD7" s="110">
        <f t="shared" si="0"/>
        <v>3.0500112132765267E-2</v>
      </c>
      <c r="AF7" s="110">
        <f t="shared" si="1"/>
        <v>0.18366821226172081</v>
      </c>
    </row>
    <row r="8" spans="1:32" ht="17.25" customHeight="1" x14ac:dyDescent="0.25">
      <c r="A8" s="62" t="s">
        <v>12</v>
      </c>
      <c r="B8" s="63"/>
      <c r="C8" s="29"/>
      <c r="D8" s="64" t="str">
        <f>AB4</f>
        <v>12,753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9,190</v>
      </c>
      <c r="P8" s="65"/>
      <c r="S8" s="107" t="s">
        <v>84</v>
      </c>
      <c r="T8" s="108"/>
      <c r="U8" s="108"/>
      <c r="V8" s="108">
        <v>41262</v>
      </c>
      <c r="W8" s="108">
        <v>41921.64</v>
      </c>
      <c r="X8" s="108">
        <v>43972.19</v>
      </c>
      <c r="Y8" s="108">
        <v>44672.61</v>
      </c>
      <c r="Z8" s="108">
        <v>45323.63</v>
      </c>
      <c r="AB8" s="109" t="str">
        <f>TEXT(Z8,"$###,###")</f>
        <v>$45,324</v>
      </c>
      <c r="AD8" s="110">
        <f t="shared" si="0"/>
        <v>1.4573135529802217E-2</v>
      </c>
      <c r="AF8" s="110">
        <f t="shared" si="1"/>
        <v>9.8435121903931E-2</v>
      </c>
    </row>
    <row r="9" spans="1:32" x14ac:dyDescent="0.25">
      <c r="A9" s="30" t="s">
        <v>14</v>
      </c>
      <c r="B9" s="69"/>
      <c r="C9" s="70"/>
      <c r="D9" s="71">
        <f>AD104</f>
        <v>71.928173763036156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51.044613710554955</v>
      </c>
      <c r="P9" s="72" t="s">
        <v>85</v>
      </c>
      <c r="S9" s="107" t="s">
        <v>7</v>
      </c>
      <c r="T9" s="108"/>
      <c r="U9" s="108"/>
      <c r="V9" s="108">
        <v>368991473</v>
      </c>
      <c r="W9" s="108">
        <v>404446635</v>
      </c>
      <c r="X9" s="108">
        <v>438211174</v>
      </c>
      <c r="Y9" s="108">
        <v>467578504</v>
      </c>
      <c r="Z9" s="108">
        <v>493247773</v>
      </c>
      <c r="AB9" s="109" t="str">
        <f>TEXT(Z9/1000000,"$#,###.0")&amp;" mil"</f>
        <v>$493.2 mil</v>
      </c>
      <c r="AD9" s="110">
        <f t="shared" si="0"/>
        <v>5.489830858434841E-2</v>
      </c>
      <c r="AF9" s="110">
        <f t="shared" si="1"/>
        <v>0.33674572203461195</v>
      </c>
    </row>
    <row r="10" spans="1:32" x14ac:dyDescent="0.25">
      <c r="A10" s="30" t="s">
        <v>17</v>
      </c>
      <c r="B10" s="69"/>
      <c r="C10" s="70"/>
      <c r="D10" s="71">
        <f>AD105</f>
        <v>19.681643534854544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48.726877040261151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83.797606093579986</v>
      </c>
      <c r="P11" s="72" t="s">
        <v>85</v>
      </c>
      <c r="S11" s="107" t="s">
        <v>29</v>
      </c>
      <c r="T11" s="112"/>
      <c r="U11" s="112"/>
      <c r="V11" s="112">
        <v>9290</v>
      </c>
      <c r="W11" s="112">
        <v>9781</v>
      </c>
      <c r="X11" s="112">
        <v>10365</v>
      </c>
      <c r="Y11" s="112">
        <v>10569</v>
      </c>
      <c r="Z11" s="112">
        <v>11267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8.7268770402611544</v>
      </c>
      <c r="P12" s="72" t="s">
        <v>85</v>
      </c>
      <c r="S12" s="107" t="s">
        <v>30</v>
      </c>
      <c r="T12" s="112"/>
      <c r="U12" s="112"/>
      <c r="V12" s="112">
        <v>1374</v>
      </c>
      <c r="W12" s="112">
        <v>1435</v>
      </c>
      <c r="X12" s="112">
        <v>1407</v>
      </c>
      <c r="Y12" s="112">
        <v>1434</v>
      </c>
      <c r="Z12" s="112">
        <v>1486</v>
      </c>
    </row>
    <row r="13" spans="1:32" ht="15" customHeight="1" x14ac:dyDescent="0.25">
      <c r="A13" s="30" t="s">
        <v>19</v>
      </c>
      <c r="B13" s="70"/>
      <c r="C13" s="70"/>
      <c r="D13" s="71">
        <f>AD108</f>
        <v>15.21210695522622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7.4211099020674647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17.462557829530308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42.2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21.892887947933819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15.543703058669859</v>
      </c>
      <c r="P15" s="72" t="s">
        <v>85</v>
      </c>
      <c r="S15" s="115" t="s">
        <v>61</v>
      </c>
      <c r="T15" s="115"/>
      <c r="U15" s="116"/>
      <c r="V15" s="116">
        <v>442</v>
      </c>
      <c r="W15" s="116">
        <v>464</v>
      </c>
      <c r="X15" s="116">
        <v>562</v>
      </c>
      <c r="Y15" s="112">
        <v>506</v>
      </c>
      <c r="Z15" s="112">
        <v>578</v>
      </c>
      <c r="AB15" s="117">
        <f t="shared" ref="AB15:AB34" si="2">IF(Z15="np",0,Z15/$Z$34)</f>
        <v>4.5322669175880188E-2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38.171410648474868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84.456296941330152</v>
      </c>
      <c r="P16" s="37" t="s">
        <v>85</v>
      </c>
      <c r="S16" s="115" t="s">
        <v>62</v>
      </c>
      <c r="T16" s="115"/>
      <c r="U16" s="116"/>
      <c r="V16" s="116">
        <v>37</v>
      </c>
      <c r="W16" s="116">
        <v>31</v>
      </c>
      <c r="X16" s="116">
        <v>28</v>
      </c>
      <c r="Y16" s="112">
        <v>26</v>
      </c>
      <c r="Z16" s="112">
        <v>28</v>
      </c>
      <c r="AB16" s="117">
        <f t="shared" si="2"/>
        <v>2.1955618285893516E-3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665</v>
      </c>
      <c r="W17" s="116">
        <v>703</v>
      </c>
      <c r="X17" s="116">
        <v>742</v>
      </c>
      <c r="Y17" s="112">
        <v>740</v>
      </c>
      <c r="Z17" s="112">
        <v>772</v>
      </c>
      <c r="AB17" s="117">
        <f t="shared" si="2"/>
        <v>6.0534776131106409E-2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149</v>
      </c>
      <c r="W18" s="116">
        <v>160</v>
      </c>
      <c r="X18" s="116">
        <v>161</v>
      </c>
      <c r="Y18" s="112">
        <v>144</v>
      </c>
      <c r="Z18" s="112">
        <v>179</v>
      </c>
      <c r="AB18" s="117">
        <f t="shared" si="2"/>
        <v>1.4035913118481926E-2</v>
      </c>
    </row>
    <row r="19" spans="1:28" x14ac:dyDescent="0.25">
      <c r="A19" s="61" t="str">
        <f>$S$1&amp;" ("&amp;$V$2&amp;" to "&amp;$Z$2&amp;")"</f>
        <v>Sorell (2016-17 to 2020-21)</v>
      </c>
      <c r="B19" s="61"/>
      <c r="C19" s="61"/>
      <c r="D19" s="61"/>
      <c r="E19" s="61"/>
      <c r="F19" s="61"/>
      <c r="G19" s="61" t="str">
        <f>$S$1&amp;" ("&amp;$V$2&amp;" to "&amp;$Z$2&amp;")"</f>
        <v>Sorell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908</v>
      </c>
      <c r="W19" s="116">
        <v>1057</v>
      </c>
      <c r="X19" s="116">
        <v>1195</v>
      </c>
      <c r="Y19" s="112">
        <v>1256</v>
      </c>
      <c r="Z19" s="112">
        <v>1371</v>
      </c>
      <c r="AB19" s="117">
        <f t="shared" si="2"/>
        <v>0.1075041166784286</v>
      </c>
    </row>
    <row r="20" spans="1:28" x14ac:dyDescent="0.25">
      <c r="S20" s="115" t="s">
        <v>66</v>
      </c>
      <c r="T20" s="115"/>
      <c r="U20" s="116"/>
      <c r="V20" s="116">
        <v>297</v>
      </c>
      <c r="W20" s="116">
        <v>276</v>
      </c>
      <c r="X20" s="116">
        <v>306</v>
      </c>
      <c r="Y20" s="112">
        <v>298</v>
      </c>
      <c r="Z20" s="112">
        <v>296</v>
      </c>
      <c r="AB20" s="117">
        <f t="shared" si="2"/>
        <v>2.3210225045087431E-2</v>
      </c>
    </row>
    <row r="21" spans="1:28" x14ac:dyDescent="0.25">
      <c r="S21" s="115" t="s">
        <v>67</v>
      </c>
      <c r="T21" s="115"/>
      <c r="U21" s="116"/>
      <c r="V21" s="116">
        <v>1092</v>
      </c>
      <c r="W21" s="116">
        <v>1106</v>
      </c>
      <c r="X21" s="116">
        <v>1166</v>
      </c>
      <c r="Y21" s="112">
        <v>1162</v>
      </c>
      <c r="Z21" s="112">
        <v>1235</v>
      </c>
      <c r="AB21" s="117">
        <f t="shared" si="2"/>
        <v>9.6839959225280325E-2</v>
      </c>
    </row>
    <row r="22" spans="1:28" x14ac:dyDescent="0.25">
      <c r="S22" s="115" t="s">
        <v>68</v>
      </c>
      <c r="T22" s="115"/>
      <c r="U22" s="116"/>
      <c r="V22" s="116">
        <v>722</v>
      </c>
      <c r="W22" s="116">
        <v>831</v>
      </c>
      <c r="X22" s="116">
        <v>779</v>
      </c>
      <c r="Y22" s="112">
        <v>796</v>
      </c>
      <c r="Z22" s="112">
        <v>889</v>
      </c>
      <c r="AB22" s="117">
        <f t="shared" si="2"/>
        <v>6.9709088057711907E-2</v>
      </c>
    </row>
    <row r="23" spans="1:28" x14ac:dyDescent="0.25">
      <c r="S23" s="115" t="s">
        <v>69</v>
      </c>
      <c r="T23" s="115"/>
      <c r="U23" s="116"/>
      <c r="V23" s="116">
        <v>424</v>
      </c>
      <c r="W23" s="116">
        <v>494</v>
      </c>
      <c r="X23" s="116">
        <v>493</v>
      </c>
      <c r="Y23" s="112">
        <v>480</v>
      </c>
      <c r="Z23" s="112">
        <v>508</v>
      </c>
      <c r="AB23" s="117">
        <f t="shared" si="2"/>
        <v>3.9833764604406803E-2</v>
      </c>
    </row>
    <row r="24" spans="1:28" x14ac:dyDescent="0.25">
      <c r="S24" s="115" t="s">
        <v>70</v>
      </c>
      <c r="T24" s="115"/>
      <c r="U24" s="116"/>
      <c r="V24" s="116">
        <v>94</v>
      </c>
      <c r="W24" s="116">
        <v>92</v>
      </c>
      <c r="X24" s="116">
        <v>101</v>
      </c>
      <c r="Y24" s="112">
        <v>108</v>
      </c>
      <c r="Z24" s="112">
        <v>84</v>
      </c>
      <c r="AB24" s="117">
        <f t="shared" si="2"/>
        <v>6.5866854857680544E-3</v>
      </c>
    </row>
    <row r="25" spans="1:28" x14ac:dyDescent="0.25">
      <c r="S25" s="115" t="s">
        <v>71</v>
      </c>
      <c r="T25" s="115"/>
      <c r="U25" s="116"/>
      <c r="V25" s="116">
        <v>263</v>
      </c>
      <c r="W25" s="116">
        <v>336</v>
      </c>
      <c r="X25" s="116">
        <v>371</v>
      </c>
      <c r="Y25" s="112">
        <v>374</v>
      </c>
      <c r="Z25" s="112">
        <v>447</v>
      </c>
      <c r="AB25" s="117">
        <f t="shared" si="2"/>
        <v>3.5050576334980002E-2</v>
      </c>
    </row>
    <row r="26" spans="1:28" x14ac:dyDescent="0.25">
      <c r="S26" s="115" t="s">
        <v>72</v>
      </c>
      <c r="T26" s="115"/>
      <c r="U26" s="116"/>
      <c r="V26" s="116">
        <v>199</v>
      </c>
      <c r="W26" s="116">
        <v>225</v>
      </c>
      <c r="X26" s="116">
        <v>225</v>
      </c>
      <c r="Y26" s="112">
        <v>237</v>
      </c>
      <c r="Z26" s="112">
        <v>243</v>
      </c>
      <c r="AB26" s="117">
        <f t="shared" si="2"/>
        <v>1.9054340155257588E-2</v>
      </c>
    </row>
    <row r="27" spans="1:28" x14ac:dyDescent="0.25">
      <c r="S27" s="115" t="s">
        <v>73</v>
      </c>
      <c r="T27" s="115"/>
      <c r="U27" s="116"/>
      <c r="V27" s="116">
        <v>374</v>
      </c>
      <c r="W27" s="116">
        <v>469</v>
      </c>
      <c r="X27" s="116">
        <v>463</v>
      </c>
      <c r="Y27" s="112">
        <v>491</v>
      </c>
      <c r="Z27" s="112">
        <v>535</v>
      </c>
      <c r="AB27" s="117">
        <f t="shared" si="2"/>
        <v>4.1950913510546535E-2</v>
      </c>
    </row>
    <row r="28" spans="1:28" x14ac:dyDescent="0.25">
      <c r="S28" s="115" t="s">
        <v>74</v>
      </c>
      <c r="T28" s="115"/>
      <c r="U28" s="116"/>
      <c r="V28" s="116">
        <v>586</v>
      </c>
      <c r="W28" s="116">
        <v>719</v>
      </c>
      <c r="X28" s="116">
        <v>755</v>
      </c>
      <c r="Y28" s="112">
        <v>760</v>
      </c>
      <c r="Z28" s="112">
        <v>762</v>
      </c>
      <c r="AB28" s="117">
        <f t="shared" si="2"/>
        <v>5.9750646906610208E-2</v>
      </c>
    </row>
    <row r="29" spans="1:28" x14ac:dyDescent="0.25">
      <c r="S29" s="115" t="s">
        <v>75</v>
      </c>
      <c r="T29" s="115"/>
      <c r="U29" s="116"/>
      <c r="V29" s="116">
        <v>864</v>
      </c>
      <c r="W29" s="116">
        <v>828</v>
      </c>
      <c r="X29" s="116">
        <v>927</v>
      </c>
      <c r="Y29" s="112">
        <v>880</v>
      </c>
      <c r="Z29" s="112">
        <v>943</v>
      </c>
      <c r="AB29" s="117">
        <f t="shared" si="2"/>
        <v>7.3943385869991371E-2</v>
      </c>
    </row>
    <row r="30" spans="1:28" x14ac:dyDescent="0.25">
      <c r="S30" s="115" t="s">
        <v>76</v>
      </c>
      <c r="T30" s="115"/>
      <c r="U30" s="116"/>
      <c r="V30" s="116">
        <v>710</v>
      </c>
      <c r="W30" s="116">
        <v>769</v>
      </c>
      <c r="X30" s="116">
        <v>856</v>
      </c>
      <c r="Y30" s="112">
        <v>966</v>
      </c>
      <c r="Z30" s="112">
        <v>973</v>
      </c>
      <c r="AB30" s="117">
        <f t="shared" si="2"/>
        <v>7.6295773543479967E-2</v>
      </c>
    </row>
    <row r="31" spans="1:28" x14ac:dyDescent="0.25">
      <c r="S31" s="115" t="s">
        <v>77</v>
      </c>
      <c r="T31" s="115"/>
      <c r="U31" s="116"/>
      <c r="V31" s="116">
        <v>1180</v>
      </c>
      <c r="W31" s="116">
        <v>1256</v>
      </c>
      <c r="X31" s="116">
        <v>1386</v>
      </c>
      <c r="Y31" s="112">
        <v>1493</v>
      </c>
      <c r="Z31" s="112">
        <v>1634</v>
      </c>
      <c r="AB31" s="117">
        <f t="shared" si="2"/>
        <v>0.12812671528267858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171</v>
      </c>
      <c r="W32" s="116">
        <v>215</v>
      </c>
      <c r="X32" s="116">
        <v>260</v>
      </c>
      <c r="Y32" s="112">
        <v>264</v>
      </c>
      <c r="Z32" s="112">
        <v>288</v>
      </c>
      <c r="AB32" s="117">
        <f t="shared" si="2"/>
        <v>2.2582921665490474E-2</v>
      </c>
    </row>
    <row r="33" spans="19:32" x14ac:dyDescent="0.25">
      <c r="S33" s="115" t="s">
        <v>79</v>
      </c>
      <c r="T33" s="115"/>
      <c r="U33" s="116"/>
      <c r="V33" s="116">
        <v>429</v>
      </c>
      <c r="W33" s="116">
        <v>494</v>
      </c>
      <c r="X33" s="116">
        <v>473</v>
      </c>
      <c r="Y33" s="112">
        <v>503</v>
      </c>
      <c r="Z33" s="112">
        <v>557</v>
      </c>
      <c r="AB33" s="117">
        <f t="shared" si="2"/>
        <v>4.367599780443817E-2</v>
      </c>
    </row>
    <row r="34" spans="19:32" x14ac:dyDescent="0.25">
      <c r="S34" s="118" t="s">
        <v>53</v>
      </c>
      <c r="T34" s="118"/>
      <c r="U34" s="119"/>
      <c r="V34" s="119">
        <v>10666</v>
      </c>
      <c r="W34" s="119">
        <v>11217</v>
      </c>
      <c r="X34" s="119">
        <v>11777</v>
      </c>
      <c r="Y34" s="120">
        <v>12003</v>
      </c>
      <c r="Z34" s="120">
        <v>12753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6665</v>
      </c>
      <c r="W37" s="112">
        <v>7043</v>
      </c>
      <c r="X37" s="112">
        <v>7188</v>
      </c>
      <c r="Y37" s="112">
        <v>7546</v>
      </c>
      <c r="Z37" s="112">
        <v>7759</v>
      </c>
      <c r="AB37" s="132">
        <f>Z37/Z40*100</f>
        <v>84.456296941330152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1096</v>
      </c>
      <c r="W38" s="112">
        <v>1168</v>
      </c>
      <c r="X38" s="112">
        <v>1339</v>
      </c>
      <c r="Y38" s="112">
        <v>1368</v>
      </c>
      <c r="Z38" s="112">
        <v>1428</v>
      </c>
      <c r="AB38" s="132">
        <f>Z38/Z40*100</f>
        <v>15.543703058669859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7761</v>
      </c>
      <c r="W40" s="112">
        <v>8211</v>
      </c>
      <c r="X40" s="112">
        <v>8527</v>
      </c>
      <c r="Y40" s="112">
        <v>8914</v>
      </c>
      <c r="Z40" s="112">
        <v>9187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4</v>
      </c>
      <c r="X44" s="112">
        <v>3</v>
      </c>
      <c r="Y44" s="112">
        <v>0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108</v>
      </c>
      <c r="W45" s="112">
        <v>91</v>
      </c>
      <c r="X45" s="112">
        <v>111</v>
      </c>
      <c r="Y45" s="112">
        <v>133</v>
      </c>
      <c r="Z45" s="112">
        <v>154</v>
      </c>
    </row>
    <row r="46" spans="19:32" x14ac:dyDescent="0.25">
      <c r="S46" s="115" t="s">
        <v>38</v>
      </c>
      <c r="T46" s="115"/>
      <c r="U46" s="112"/>
      <c r="V46" s="112">
        <v>308</v>
      </c>
      <c r="W46" s="112">
        <v>359</v>
      </c>
      <c r="X46" s="112">
        <v>304</v>
      </c>
      <c r="Y46" s="112">
        <v>313</v>
      </c>
      <c r="Z46" s="112">
        <v>327</v>
      </c>
    </row>
    <row r="47" spans="19:32" x14ac:dyDescent="0.25">
      <c r="S47" s="115" t="s">
        <v>39</v>
      </c>
      <c r="T47" s="115"/>
      <c r="U47" s="112"/>
      <c r="V47" s="112">
        <v>422</v>
      </c>
      <c r="W47" s="112">
        <v>443</v>
      </c>
      <c r="X47" s="112">
        <v>461</v>
      </c>
      <c r="Y47" s="112">
        <v>439</v>
      </c>
      <c r="Z47" s="112">
        <v>485</v>
      </c>
    </row>
    <row r="48" spans="19:32" x14ac:dyDescent="0.25">
      <c r="S48" s="115" t="s">
        <v>40</v>
      </c>
      <c r="T48" s="115"/>
      <c r="U48" s="112"/>
      <c r="V48" s="112">
        <v>613</v>
      </c>
      <c r="W48" s="112">
        <v>669</v>
      </c>
      <c r="X48" s="112">
        <v>688</v>
      </c>
      <c r="Y48" s="112">
        <v>646</v>
      </c>
      <c r="Z48" s="112">
        <v>757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551</v>
      </c>
      <c r="W49" s="112">
        <v>598</v>
      </c>
      <c r="X49" s="112">
        <v>680</v>
      </c>
      <c r="Y49" s="112">
        <v>752</v>
      </c>
      <c r="Z49" s="112">
        <v>829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Sorell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509</v>
      </c>
      <c r="W50" s="112">
        <v>586</v>
      </c>
      <c r="X50" s="112">
        <v>629</v>
      </c>
      <c r="Y50" s="112">
        <v>630</v>
      </c>
      <c r="Z50" s="112">
        <v>697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527</v>
      </c>
      <c r="W51" s="112">
        <v>552</v>
      </c>
      <c r="X51" s="112">
        <v>567</v>
      </c>
      <c r="Y51" s="112">
        <v>588</v>
      </c>
      <c r="Z51" s="112">
        <v>557</v>
      </c>
    </row>
    <row r="52" spans="1:26" ht="15" customHeight="1" x14ac:dyDescent="0.25">
      <c r="S52" s="115" t="s">
        <v>44</v>
      </c>
      <c r="T52" s="115"/>
      <c r="U52" s="112"/>
      <c r="V52" s="112">
        <v>508</v>
      </c>
      <c r="W52" s="112">
        <v>512</v>
      </c>
      <c r="X52" s="112">
        <v>544</v>
      </c>
      <c r="Y52" s="112">
        <v>553</v>
      </c>
      <c r="Z52" s="112">
        <v>586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545</v>
      </c>
      <c r="W53" s="112">
        <v>502</v>
      </c>
      <c r="X53" s="112">
        <v>524</v>
      </c>
      <c r="Y53" s="112">
        <v>493</v>
      </c>
      <c r="Z53" s="112">
        <v>538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557</v>
      </c>
      <c r="W54" s="112">
        <v>621</v>
      </c>
      <c r="X54" s="112">
        <v>654</v>
      </c>
      <c r="Y54" s="112">
        <v>614</v>
      </c>
      <c r="Z54" s="112">
        <v>609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399</v>
      </c>
      <c r="W55" s="112">
        <v>406</v>
      </c>
      <c r="X55" s="112">
        <v>454</v>
      </c>
      <c r="Y55" s="112">
        <v>482</v>
      </c>
      <c r="Z55" s="112">
        <v>518</v>
      </c>
    </row>
    <row r="56" spans="1:26" ht="15" customHeight="1" x14ac:dyDescent="0.25">
      <c r="S56" s="115" t="s">
        <v>48</v>
      </c>
      <c r="T56" s="115"/>
      <c r="U56" s="112"/>
      <c r="V56" s="112">
        <v>214</v>
      </c>
      <c r="W56" s="112">
        <v>229</v>
      </c>
      <c r="X56" s="112">
        <v>225</v>
      </c>
      <c r="Y56" s="112">
        <v>215</v>
      </c>
      <c r="Z56" s="112">
        <v>239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88</v>
      </c>
      <c r="W57" s="112">
        <v>82</v>
      </c>
      <c r="X57" s="112">
        <v>91</v>
      </c>
      <c r="Y57" s="112">
        <v>100</v>
      </c>
      <c r="Z57" s="112">
        <v>105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19</v>
      </c>
      <c r="W58" s="112">
        <v>25</v>
      </c>
      <c r="X58" s="112">
        <v>20</v>
      </c>
      <c r="Y58" s="112">
        <v>21</v>
      </c>
      <c r="Z58" s="112">
        <v>31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11</v>
      </c>
      <c r="W59" s="112">
        <v>10</v>
      </c>
      <c r="X59" s="112">
        <v>9</v>
      </c>
      <c r="Y59" s="112">
        <v>10</v>
      </c>
      <c r="Z59" s="112">
        <v>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5</v>
      </c>
      <c r="W60" s="112">
        <v>4</v>
      </c>
      <c r="X60" s="112">
        <v>4</v>
      </c>
      <c r="Y60" s="112">
        <v>9</v>
      </c>
      <c r="Z60" s="112">
        <v>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5387</v>
      </c>
      <c r="W61" s="112">
        <v>5701</v>
      </c>
      <c r="X61" s="112">
        <v>5960</v>
      </c>
      <c r="Y61" s="112">
        <v>6022</v>
      </c>
      <c r="Z61" s="112">
        <v>6448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6</v>
      </c>
      <c r="X63" s="112">
        <v>8</v>
      </c>
      <c r="Y63" s="112">
        <v>5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122</v>
      </c>
      <c r="W64" s="112">
        <v>142</v>
      </c>
      <c r="X64" s="112">
        <v>125</v>
      </c>
      <c r="Y64" s="112">
        <v>137</v>
      </c>
      <c r="Z64" s="112">
        <v>171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Sorell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295</v>
      </c>
      <c r="W65" s="112">
        <v>319</v>
      </c>
      <c r="X65" s="112">
        <v>351</v>
      </c>
      <c r="Y65" s="112">
        <v>351</v>
      </c>
      <c r="Z65" s="112">
        <v>372</v>
      </c>
    </row>
    <row r="66" spans="1:26" x14ac:dyDescent="0.25">
      <c r="S66" s="115" t="s">
        <v>39</v>
      </c>
      <c r="T66" s="115"/>
      <c r="U66" s="112"/>
      <c r="V66" s="112">
        <v>435</v>
      </c>
      <c r="W66" s="112">
        <v>445</v>
      </c>
      <c r="X66" s="112">
        <v>444</v>
      </c>
      <c r="Y66" s="112">
        <v>473</v>
      </c>
      <c r="Z66" s="112">
        <v>533</v>
      </c>
    </row>
    <row r="67" spans="1:26" x14ac:dyDescent="0.25">
      <c r="S67" s="115" t="s">
        <v>40</v>
      </c>
      <c r="T67" s="115"/>
      <c r="U67" s="112"/>
      <c r="V67" s="112">
        <v>568</v>
      </c>
      <c r="W67" s="112">
        <v>618</v>
      </c>
      <c r="X67" s="112">
        <v>578</v>
      </c>
      <c r="Y67" s="112">
        <v>658</v>
      </c>
      <c r="Z67" s="112">
        <v>712</v>
      </c>
    </row>
    <row r="68" spans="1:26" x14ac:dyDescent="0.25">
      <c r="S68" s="115" t="s">
        <v>41</v>
      </c>
      <c r="T68" s="115"/>
      <c r="U68" s="112"/>
      <c r="V68" s="112">
        <v>537</v>
      </c>
      <c r="W68" s="112">
        <v>577</v>
      </c>
      <c r="X68" s="112">
        <v>439</v>
      </c>
      <c r="Y68" s="112">
        <v>682</v>
      </c>
      <c r="Z68" s="112">
        <v>738</v>
      </c>
    </row>
    <row r="69" spans="1:26" x14ac:dyDescent="0.25">
      <c r="S69" s="115" t="s">
        <v>42</v>
      </c>
      <c r="T69" s="115"/>
      <c r="U69" s="112"/>
      <c r="V69" s="112">
        <v>479</v>
      </c>
      <c r="W69" s="112">
        <v>544</v>
      </c>
      <c r="X69" s="112">
        <v>437</v>
      </c>
      <c r="Y69" s="112">
        <v>597</v>
      </c>
      <c r="Z69" s="112">
        <v>637</v>
      </c>
    </row>
    <row r="70" spans="1:26" x14ac:dyDescent="0.25">
      <c r="S70" s="115" t="s">
        <v>43</v>
      </c>
      <c r="T70" s="115"/>
      <c r="U70" s="112"/>
      <c r="V70" s="112">
        <v>526</v>
      </c>
      <c r="W70" s="112">
        <v>540</v>
      </c>
      <c r="X70" s="112">
        <v>386</v>
      </c>
      <c r="Y70" s="112">
        <v>578</v>
      </c>
      <c r="Z70" s="112">
        <v>597</v>
      </c>
    </row>
    <row r="71" spans="1:26" x14ac:dyDescent="0.25">
      <c r="S71" s="115" t="s">
        <v>44</v>
      </c>
      <c r="T71" s="115"/>
      <c r="U71" s="112"/>
      <c r="V71" s="112">
        <v>549</v>
      </c>
      <c r="W71" s="112">
        <v>549</v>
      </c>
      <c r="X71" s="112">
        <v>526</v>
      </c>
      <c r="Y71" s="112">
        <v>573</v>
      </c>
      <c r="Z71" s="112">
        <v>500</v>
      </c>
    </row>
    <row r="72" spans="1:26" x14ac:dyDescent="0.25">
      <c r="S72" s="115" t="s">
        <v>45</v>
      </c>
      <c r="T72" s="115"/>
      <c r="U72" s="112"/>
      <c r="V72" s="112">
        <v>624</v>
      </c>
      <c r="W72" s="112">
        <v>576</v>
      </c>
      <c r="X72" s="112">
        <v>535</v>
      </c>
      <c r="Y72" s="112">
        <v>557</v>
      </c>
      <c r="Z72" s="112">
        <v>590</v>
      </c>
    </row>
    <row r="73" spans="1:26" x14ac:dyDescent="0.25">
      <c r="S73" s="115" t="s">
        <v>46</v>
      </c>
      <c r="T73" s="115"/>
      <c r="U73" s="112"/>
      <c r="V73" s="112">
        <v>566</v>
      </c>
      <c r="W73" s="112">
        <v>622</v>
      </c>
      <c r="X73" s="112">
        <v>516</v>
      </c>
      <c r="Y73" s="112">
        <v>612</v>
      </c>
      <c r="Z73" s="112">
        <v>612</v>
      </c>
    </row>
    <row r="74" spans="1:26" x14ac:dyDescent="0.25">
      <c r="S74" s="115" t="s">
        <v>47</v>
      </c>
      <c r="T74" s="115"/>
      <c r="U74" s="112"/>
      <c r="V74" s="112">
        <v>350</v>
      </c>
      <c r="W74" s="112">
        <v>362</v>
      </c>
      <c r="X74" s="112">
        <v>406</v>
      </c>
      <c r="Y74" s="112">
        <v>490</v>
      </c>
      <c r="Z74" s="112">
        <v>511</v>
      </c>
    </row>
    <row r="75" spans="1:26" x14ac:dyDescent="0.25">
      <c r="S75" s="115" t="s">
        <v>48</v>
      </c>
      <c r="T75" s="115"/>
      <c r="U75" s="112"/>
      <c r="V75" s="112">
        <v>162</v>
      </c>
      <c r="W75" s="112">
        <v>159</v>
      </c>
      <c r="X75" s="112">
        <v>164</v>
      </c>
      <c r="Y75" s="112">
        <v>170</v>
      </c>
      <c r="Z75" s="112">
        <v>200</v>
      </c>
    </row>
    <row r="76" spans="1:26" x14ac:dyDescent="0.25">
      <c r="S76" s="115" t="s">
        <v>49</v>
      </c>
      <c r="T76" s="115"/>
      <c r="U76" s="112"/>
      <c r="V76" s="112">
        <v>35</v>
      </c>
      <c r="W76" s="112">
        <v>33</v>
      </c>
      <c r="X76" s="112">
        <v>80</v>
      </c>
      <c r="Y76" s="112">
        <v>63</v>
      </c>
      <c r="Z76" s="112">
        <v>75</v>
      </c>
    </row>
    <row r="77" spans="1:26" x14ac:dyDescent="0.25">
      <c r="S77" s="115" t="s">
        <v>50</v>
      </c>
      <c r="T77" s="115"/>
      <c r="U77" s="112"/>
      <c r="V77" s="112">
        <v>17</v>
      </c>
      <c r="W77" s="112">
        <v>20</v>
      </c>
      <c r="X77" s="112">
        <v>27</v>
      </c>
      <c r="Y77" s="112">
        <v>14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6</v>
      </c>
      <c r="X78" s="112">
        <v>12</v>
      </c>
      <c r="Y78" s="112">
        <v>5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7</v>
      </c>
      <c r="X79" s="112">
        <v>4</v>
      </c>
      <c r="Y79" s="112">
        <v>8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5282</v>
      </c>
      <c r="W80" s="112">
        <v>5517</v>
      </c>
      <c r="X80" s="112">
        <v>5020</v>
      </c>
      <c r="Y80" s="112">
        <v>5985</v>
      </c>
      <c r="Z80" s="112">
        <v>6287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Sorell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431</v>
      </c>
      <c r="W83" s="112">
        <v>479</v>
      </c>
      <c r="X83" s="112">
        <v>477</v>
      </c>
      <c r="Y83" s="112">
        <v>516</v>
      </c>
      <c r="Z83" s="112">
        <v>543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338</v>
      </c>
      <c r="W84" s="112">
        <v>353</v>
      </c>
      <c r="X84" s="112">
        <v>384</v>
      </c>
      <c r="Y84" s="112">
        <v>402</v>
      </c>
      <c r="Z84" s="112">
        <v>419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855</v>
      </c>
      <c r="W85" s="112">
        <v>928</v>
      </c>
      <c r="X85" s="112">
        <v>1007</v>
      </c>
      <c r="Y85" s="112">
        <v>1043</v>
      </c>
      <c r="Z85" s="112">
        <v>1067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12,753</v>
      </c>
      <c r="D86" s="94">
        <f t="shared" ref="D86:D91" si="4">AD4</f>
        <v>6.2750000000000083E-2</v>
      </c>
      <c r="E86" s="95">
        <f t="shared" ref="E86:E91" si="5">AD4</f>
        <v>6.2750000000000083E-2</v>
      </c>
      <c r="F86" s="94">
        <f t="shared" ref="F86:F91" si="6">AF4</f>
        <v>0.1958927231807952</v>
      </c>
      <c r="G86" s="95">
        <f t="shared" ref="G86:G91" si="7">AF4</f>
        <v>0.1958927231807952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241</v>
      </c>
      <c r="W86" s="112">
        <v>266</v>
      </c>
      <c r="X86" s="112">
        <v>271</v>
      </c>
      <c r="Y86" s="112">
        <v>278</v>
      </c>
      <c r="Z86" s="112">
        <v>320</v>
      </c>
    </row>
    <row r="87" spans="1:30" ht="15" customHeight="1" x14ac:dyDescent="0.25">
      <c r="A87" s="96" t="s">
        <v>4</v>
      </c>
      <c r="B87" s="49"/>
      <c r="C87" s="97" t="str">
        <f t="shared" si="3"/>
        <v>6,448</v>
      </c>
      <c r="D87" s="94">
        <f t="shared" si="4"/>
        <v>7.1274298056155594E-2</v>
      </c>
      <c r="E87" s="95">
        <f t="shared" si="5"/>
        <v>7.1274298056155594E-2</v>
      </c>
      <c r="F87" s="94">
        <f t="shared" si="6"/>
        <v>0.1967334818114328</v>
      </c>
      <c r="G87" s="95">
        <f t="shared" si="7"/>
        <v>0.1967334818114328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215</v>
      </c>
      <c r="W87" s="112">
        <v>224</v>
      </c>
      <c r="X87" s="112">
        <v>223</v>
      </c>
      <c r="Y87" s="112">
        <v>212</v>
      </c>
      <c r="Z87" s="112">
        <v>224</v>
      </c>
    </row>
    <row r="88" spans="1:30" ht="15" customHeight="1" x14ac:dyDescent="0.25">
      <c r="A88" s="96" t="s">
        <v>5</v>
      </c>
      <c r="B88" s="49"/>
      <c r="C88" s="97" t="str">
        <f t="shared" si="3"/>
        <v>6,287</v>
      </c>
      <c r="D88" s="94">
        <f t="shared" si="4"/>
        <v>5.0810630118669486E-2</v>
      </c>
      <c r="E88" s="95">
        <f t="shared" si="5"/>
        <v>5.0810630118669486E-2</v>
      </c>
      <c r="F88" s="94">
        <f t="shared" si="6"/>
        <v>0.19162244124336625</v>
      </c>
      <c r="G88" s="95">
        <f t="shared" si="7"/>
        <v>0.19162244124336625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224</v>
      </c>
      <c r="W88" s="112">
        <v>215</v>
      </c>
      <c r="X88" s="112">
        <v>235</v>
      </c>
      <c r="Y88" s="112">
        <v>230</v>
      </c>
      <c r="Z88" s="112">
        <v>228</v>
      </c>
    </row>
    <row r="89" spans="1:30" ht="15" customHeight="1" x14ac:dyDescent="0.25">
      <c r="A89" s="49" t="s">
        <v>6</v>
      </c>
      <c r="B89" s="49"/>
      <c r="C89" s="97" t="str">
        <f t="shared" si="3"/>
        <v>9,190</v>
      </c>
      <c r="D89" s="94">
        <f t="shared" si="4"/>
        <v>3.0500112132765267E-2</v>
      </c>
      <c r="E89" s="95">
        <f t="shared" si="5"/>
        <v>3.0500112132765267E-2</v>
      </c>
      <c r="F89" s="94">
        <f t="shared" si="6"/>
        <v>0.18366821226172081</v>
      </c>
      <c r="G89" s="95">
        <f t="shared" si="7"/>
        <v>0.18366821226172081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365</v>
      </c>
      <c r="W89" s="112">
        <v>403</v>
      </c>
      <c r="X89" s="112">
        <v>408</v>
      </c>
      <c r="Y89" s="112">
        <v>398</v>
      </c>
      <c r="Z89" s="112">
        <v>429</v>
      </c>
    </row>
    <row r="90" spans="1:30" ht="15" customHeight="1" x14ac:dyDescent="0.25">
      <c r="A90" s="49" t="s">
        <v>98</v>
      </c>
      <c r="B90" s="49"/>
      <c r="C90" s="97" t="str">
        <f t="shared" si="3"/>
        <v>$45,324</v>
      </c>
      <c r="D90" s="94">
        <f t="shared" si="4"/>
        <v>1.4573135529802217E-2</v>
      </c>
      <c r="E90" s="95">
        <f t="shared" si="5"/>
        <v>1.4573135529802217E-2</v>
      </c>
      <c r="F90" s="94">
        <f t="shared" si="6"/>
        <v>9.8435121903931E-2</v>
      </c>
      <c r="G90" s="95">
        <f t="shared" si="7"/>
        <v>9.8435121903931E-2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457</v>
      </c>
      <c r="W90" s="112">
        <v>500</v>
      </c>
      <c r="X90" s="112">
        <v>545</v>
      </c>
      <c r="Y90" s="112">
        <v>592</v>
      </c>
      <c r="Z90" s="112">
        <v>588</v>
      </c>
    </row>
    <row r="91" spans="1:30" ht="15" customHeight="1" x14ac:dyDescent="0.25">
      <c r="A91" s="49" t="s">
        <v>7</v>
      </c>
      <c r="B91" s="49"/>
      <c r="C91" s="97" t="str">
        <f t="shared" si="3"/>
        <v>$493.2 mil</v>
      </c>
      <c r="D91" s="94">
        <f t="shared" si="4"/>
        <v>5.489830858434841E-2</v>
      </c>
      <c r="E91" s="95">
        <f t="shared" si="5"/>
        <v>5.489830858434841E-2</v>
      </c>
      <c r="F91" s="94">
        <f t="shared" si="6"/>
        <v>0.33674572203461195</v>
      </c>
      <c r="G91" s="95">
        <f t="shared" si="7"/>
        <v>0.33674572203461195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3999</v>
      </c>
      <c r="W91" s="112">
        <v>4204</v>
      </c>
      <c r="X91" s="112">
        <v>4361</v>
      </c>
      <c r="Y91" s="112">
        <v>4560</v>
      </c>
      <c r="Z91" s="112">
        <v>4694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301</v>
      </c>
      <c r="W93" s="112">
        <v>336</v>
      </c>
      <c r="X93" s="112">
        <v>359</v>
      </c>
      <c r="Y93" s="112">
        <v>385</v>
      </c>
      <c r="Z93" s="112">
        <v>375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560</v>
      </c>
      <c r="W94" s="112">
        <v>619</v>
      </c>
      <c r="X94" s="112">
        <v>648</v>
      </c>
      <c r="Y94" s="112">
        <v>707</v>
      </c>
      <c r="Z94" s="112">
        <v>727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147</v>
      </c>
      <c r="W95" s="112">
        <v>157</v>
      </c>
      <c r="X95" s="112">
        <v>169</v>
      </c>
      <c r="Y95" s="112">
        <v>176</v>
      </c>
      <c r="Z95" s="112">
        <v>191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660</v>
      </c>
      <c r="W96" s="112">
        <v>737</v>
      </c>
      <c r="X96" s="112">
        <v>794</v>
      </c>
      <c r="Y96" s="112">
        <v>847</v>
      </c>
      <c r="Z96" s="112">
        <v>825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733</v>
      </c>
      <c r="W97" s="112">
        <v>767</v>
      </c>
      <c r="X97" s="112">
        <v>814</v>
      </c>
      <c r="Y97" s="112">
        <v>833</v>
      </c>
      <c r="Z97" s="112">
        <v>878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440</v>
      </c>
      <c r="W98" s="112">
        <v>462</v>
      </c>
      <c r="X98" s="112">
        <v>496</v>
      </c>
      <c r="Y98" s="112">
        <v>488</v>
      </c>
      <c r="Z98" s="112">
        <v>502</v>
      </c>
    </row>
    <row r="99" spans="1:32" ht="15" customHeight="1" x14ac:dyDescent="0.25">
      <c r="S99" s="115" t="s">
        <v>145</v>
      </c>
      <c r="T99" s="115"/>
      <c r="U99" s="112"/>
      <c r="V99" s="112">
        <v>31</v>
      </c>
      <c r="W99" s="112">
        <v>39</v>
      </c>
      <c r="X99" s="112">
        <v>37</v>
      </c>
      <c r="Y99" s="112">
        <v>38</v>
      </c>
      <c r="Z99" s="112">
        <v>38</v>
      </c>
    </row>
    <row r="100" spans="1:32" ht="15" customHeight="1" x14ac:dyDescent="0.25">
      <c r="S100" s="115" t="s">
        <v>58</v>
      </c>
      <c r="T100" s="115"/>
      <c r="U100" s="112"/>
      <c r="V100" s="112">
        <v>276</v>
      </c>
      <c r="W100" s="112">
        <v>294</v>
      </c>
      <c r="X100" s="112">
        <v>277</v>
      </c>
      <c r="Y100" s="112">
        <v>296</v>
      </c>
      <c r="Z100" s="112">
        <v>319</v>
      </c>
    </row>
    <row r="101" spans="1:32" x14ac:dyDescent="0.25">
      <c r="A101" s="18"/>
      <c r="S101" s="118" t="s">
        <v>53</v>
      </c>
      <c r="T101" s="118"/>
      <c r="U101" s="112"/>
      <c r="V101" s="112">
        <v>3766</v>
      </c>
      <c r="W101" s="112">
        <v>4005</v>
      </c>
      <c r="X101" s="112">
        <v>4173</v>
      </c>
      <c r="Y101" s="112">
        <v>4356</v>
      </c>
      <c r="Z101" s="112">
        <v>4478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7715</v>
      </c>
      <c r="W104" s="112">
        <v>8050</v>
      </c>
      <c r="X104" s="112">
        <v>8502</v>
      </c>
      <c r="Y104" s="112">
        <v>9173</v>
      </c>
      <c r="Z104" s="112">
        <v>9173</v>
      </c>
      <c r="AB104" s="109" t="str">
        <f>TEXT(Z104,"###,###")</f>
        <v>9,173</v>
      </c>
      <c r="AD104" s="130">
        <f>Z104/($Z$4)*100</f>
        <v>71.928173763036156</v>
      </c>
      <c r="AF104" s="109"/>
    </row>
    <row r="105" spans="1:32" x14ac:dyDescent="0.25">
      <c r="S105" s="115" t="s">
        <v>17</v>
      </c>
      <c r="T105" s="115"/>
      <c r="U105" s="112"/>
      <c r="V105" s="112">
        <v>2217</v>
      </c>
      <c r="W105" s="112">
        <v>2175</v>
      </c>
      <c r="X105" s="112">
        <v>2366</v>
      </c>
      <c r="Y105" s="112">
        <v>2444</v>
      </c>
      <c r="Z105" s="112">
        <v>2510</v>
      </c>
      <c r="AB105" s="109" t="str">
        <f>TEXT(Z105,"###,###")</f>
        <v>2,510</v>
      </c>
      <c r="AD105" s="130">
        <f>Z105/($Z$4)*100</f>
        <v>19.681643534854544</v>
      </c>
      <c r="AF105" s="109"/>
    </row>
    <row r="106" spans="1:32" x14ac:dyDescent="0.25">
      <c r="S106" s="118" t="s">
        <v>53</v>
      </c>
      <c r="T106" s="118"/>
      <c r="U106" s="120"/>
      <c r="V106" s="120">
        <v>9932</v>
      </c>
      <c r="W106" s="120">
        <v>10225</v>
      </c>
      <c r="X106" s="120">
        <v>10868</v>
      </c>
      <c r="Y106" s="120">
        <v>11617</v>
      </c>
      <c r="Z106" s="120">
        <v>11683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1490</v>
      </c>
      <c r="W108" s="112">
        <v>1745</v>
      </c>
      <c r="X108" s="112">
        <v>1746</v>
      </c>
      <c r="Y108" s="112">
        <v>1731</v>
      </c>
      <c r="Z108" s="112">
        <v>1940</v>
      </c>
      <c r="AB108" s="109" t="str">
        <f>TEXT(Z108,"###,###")</f>
        <v>1,940</v>
      </c>
      <c r="AD108" s="130">
        <f>Z108/($Z$4)*100</f>
        <v>15.21210695522622</v>
      </c>
      <c r="AF108" s="109"/>
    </row>
    <row r="109" spans="1:32" x14ac:dyDescent="0.25">
      <c r="S109" s="115" t="s">
        <v>20</v>
      </c>
      <c r="T109" s="115"/>
      <c r="U109" s="112"/>
      <c r="V109" s="112">
        <v>1639</v>
      </c>
      <c r="W109" s="112">
        <v>1748</v>
      </c>
      <c r="X109" s="112">
        <v>1858</v>
      </c>
      <c r="Y109" s="112">
        <v>1934</v>
      </c>
      <c r="Z109" s="112">
        <v>2227</v>
      </c>
      <c r="AB109" s="109" t="str">
        <f>TEXT(Z109,"###,###")</f>
        <v>2,227</v>
      </c>
      <c r="AD109" s="130">
        <f>Z109/($Z$4)*100</f>
        <v>17.462557829530308</v>
      </c>
      <c r="AF109" s="109"/>
    </row>
    <row r="110" spans="1:32" x14ac:dyDescent="0.25">
      <c r="S110" s="115" t="s">
        <v>21</v>
      </c>
      <c r="T110" s="115"/>
      <c r="U110" s="112"/>
      <c r="V110" s="112">
        <v>2452</v>
      </c>
      <c r="W110" s="112">
        <v>2359</v>
      </c>
      <c r="X110" s="112">
        <v>2654</v>
      </c>
      <c r="Y110" s="112">
        <v>2684</v>
      </c>
      <c r="Z110" s="112">
        <v>2792</v>
      </c>
      <c r="AB110" s="109" t="str">
        <f>TEXT(Z110,"###,###")</f>
        <v>2,792</v>
      </c>
      <c r="AD110" s="130">
        <f>Z110/($Z$4)*100</f>
        <v>21.892887947933819</v>
      </c>
      <c r="AF110" s="109"/>
    </row>
    <row r="111" spans="1:32" x14ac:dyDescent="0.25">
      <c r="S111" s="115" t="s">
        <v>22</v>
      </c>
      <c r="T111" s="115"/>
      <c r="U111" s="112"/>
      <c r="V111" s="112">
        <v>4064</v>
      </c>
      <c r="W111" s="112">
        <v>4277</v>
      </c>
      <c r="X111" s="112">
        <v>4577</v>
      </c>
      <c r="Y111" s="112">
        <v>4676</v>
      </c>
      <c r="Z111" s="112">
        <v>4868</v>
      </c>
      <c r="AB111" s="109" t="str">
        <f>TEXT(Z111,"###,###")</f>
        <v>4,868</v>
      </c>
      <c r="AD111" s="130">
        <f>Z111/($Z$4)*100</f>
        <v>38.171410648474868</v>
      </c>
      <c r="AF111" s="109"/>
    </row>
    <row r="112" spans="1:32" x14ac:dyDescent="0.25">
      <c r="S112" s="118" t="s">
        <v>53</v>
      </c>
      <c r="T112" s="118"/>
      <c r="U112" s="112"/>
      <c r="V112" s="112">
        <v>10662</v>
      </c>
      <c r="W112" s="112">
        <v>11219</v>
      </c>
      <c r="X112" s="112">
        <v>11774</v>
      </c>
      <c r="Y112" s="112">
        <v>12002</v>
      </c>
      <c r="Z112" s="112">
        <v>12753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42.4</v>
      </c>
      <c r="W118" s="131">
        <v>42.3</v>
      </c>
      <c r="X118" s="131">
        <v>42.31</v>
      </c>
      <c r="Y118" s="131">
        <v>42.27</v>
      </c>
      <c r="Z118" s="131">
        <v>42.18</v>
      </c>
      <c r="AB118" s="109" t="str">
        <f>TEXT(Z118,"##.0")</f>
        <v>42.2</v>
      </c>
    </row>
    <row r="120" spans="19:32" x14ac:dyDescent="0.25">
      <c r="S120" s="101" t="s">
        <v>100</v>
      </c>
      <c r="T120" s="112"/>
      <c r="U120" s="112"/>
      <c r="V120" s="112">
        <v>6390</v>
      </c>
      <c r="W120" s="112">
        <v>6777</v>
      </c>
      <c r="X120" s="112">
        <v>7127</v>
      </c>
      <c r="Y120" s="112">
        <v>7481</v>
      </c>
      <c r="Z120" s="112">
        <v>7701</v>
      </c>
      <c r="AB120" s="109" t="str">
        <f>TEXT(Z120,"###,###")</f>
        <v>7,701</v>
      </c>
    </row>
    <row r="121" spans="19:32" x14ac:dyDescent="0.25">
      <c r="S121" s="101" t="s">
        <v>101</v>
      </c>
      <c r="T121" s="112"/>
      <c r="U121" s="112"/>
      <c r="V121" s="112">
        <v>748</v>
      </c>
      <c r="W121" s="112">
        <v>745</v>
      </c>
      <c r="X121" s="112">
        <v>729</v>
      </c>
      <c r="Y121" s="112">
        <v>792</v>
      </c>
      <c r="Z121" s="112">
        <v>802</v>
      </c>
      <c r="AB121" s="109" t="str">
        <f>TEXT(Z121,"###,###")</f>
        <v>802</v>
      </c>
    </row>
    <row r="122" spans="19:32" x14ac:dyDescent="0.25">
      <c r="S122" s="101" t="s">
        <v>102</v>
      </c>
      <c r="T122" s="112"/>
      <c r="U122" s="112"/>
      <c r="V122" s="112">
        <v>625</v>
      </c>
      <c r="W122" s="112">
        <v>692</v>
      </c>
      <c r="X122" s="112">
        <v>683</v>
      </c>
      <c r="Y122" s="112">
        <v>645</v>
      </c>
      <c r="Z122" s="112">
        <v>682</v>
      </c>
      <c r="AB122" s="109" t="str">
        <f>TEXT(Z122,"###,###")</f>
        <v>682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7015</v>
      </c>
      <c r="W124" s="112">
        <v>7469</v>
      </c>
      <c r="X124" s="112">
        <v>7810</v>
      </c>
      <c r="Y124" s="112">
        <v>8126</v>
      </c>
      <c r="Z124" s="112">
        <v>8383</v>
      </c>
      <c r="AB124" s="109" t="str">
        <f>TEXT(Z124,"###,###")</f>
        <v>8,383</v>
      </c>
      <c r="AD124" s="127">
        <f>Z124/$Z$7*100</f>
        <v>91.218715995647443</v>
      </c>
    </row>
    <row r="125" spans="19:32" x14ac:dyDescent="0.25">
      <c r="S125" s="101" t="s">
        <v>104</v>
      </c>
      <c r="T125" s="112"/>
      <c r="U125" s="112"/>
      <c r="V125" s="112">
        <v>1373</v>
      </c>
      <c r="W125" s="112">
        <v>1437</v>
      </c>
      <c r="X125" s="112">
        <v>1412</v>
      </c>
      <c r="Y125" s="112">
        <v>1437</v>
      </c>
      <c r="Z125" s="112">
        <v>1484</v>
      </c>
      <c r="AB125" s="109" t="str">
        <f>TEXT(Z125,"###,###")</f>
        <v>1,484</v>
      </c>
      <c r="AD125" s="127">
        <f>Z125/$Z$7*100</f>
        <v>16.147986942328618</v>
      </c>
    </row>
    <row r="127" spans="19:32" x14ac:dyDescent="0.25">
      <c r="S127" s="101" t="s">
        <v>105</v>
      </c>
      <c r="T127" s="112"/>
      <c r="U127" s="112"/>
      <c r="V127" s="112">
        <v>3998</v>
      </c>
      <c r="W127" s="112">
        <v>4199</v>
      </c>
      <c r="X127" s="112">
        <v>4357</v>
      </c>
      <c r="Y127" s="112">
        <v>4557</v>
      </c>
      <c r="Z127" s="112">
        <v>4691</v>
      </c>
      <c r="AB127" s="109" t="str">
        <f>TEXT(Z127,"###,###")</f>
        <v>4,691</v>
      </c>
      <c r="AD127" s="127">
        <f>Z127/$Z$7*100</f>
        <v>51.044613710554955</v>
      </c>
    </row>
    <row r="128" spans="19:32" x14ac:dyDescent="0.25">
      <c r="S128" s="101" t="s">
        <v>106</v>
      </c>
      <c r="T128" s="112"/>
      <c r="U128" s="112"/>
      <c r="V128" s="112">
        <v>3769</v>
      </c>
      <c r="W128" s="112">
        <v>4008</v>
      </c>
      <c r="X128" s="112">
        <v>4173</v>
      </c>
      <c r="Y128" s="112">
        <v>4354</v>
      </c>
      <c r="Z128" s="112">
        <v>4478</v>
      </c>
      <c r="AB128" s="109" t="str">
        <f>TEXT(Z128,"###,###")</f>
        <v>4,478</v>
      </c>
      <c r="AD128" s="127">
        <f>Z128/$Z$7*100</f>
        <v>48.726877040261151</v>
      </c>
    </row>
    <row r="130" spans="19:20" x14ac:dyDescent="0.25">
      <c r="S130" s="101" t="s">
        <v>182</v>
      </c>
      <c r="T130" s="127">
        <v>83.797606093579986</v>
      </c>
    </row>
    <row r="131" spans="19:20" x14ac:dyDescent="0.25">
      <c r="S131" s="101" t="s">
        <v>183</v>
      </c>
      <c r="T131" s="127">
        <v>8.7268770402611544</v>
      </c>
    </row>
    <row r="132" spans="19:20" x14ac:dyDescent="0.25">
      <c r="S132" s="101" t="s">
        <v>184</v>
      </c>
      <c r="T132" s="127">
        <v>7.4211099020674647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B39B74-A32E-49D1-AC90-8C17A6BEFA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02911FD-1B14-4D58-8708-04CE0E14F7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F6B0A7B-7A6C-482B-BDB6-F3AA794657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DA90369-5B6A-470C-A63A-2F12260C38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E9D-5B26-40E9-8280-990EC76B5864}">
  <sheetPr codeName="Sheet8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133</v>
      </c>
      <c r="T1" s="99"/>
      <c r="U1" s="99"/>
      <c r="V1" s="99"/>
      <c r="W1" s="99"/>
      <c r="X1" s="99"/>
      <c r="Y1" s="100" t="s">
        <v>172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133</v>
      </c>
      <c r="Y3" s="105" t="s">
        <v>172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12.25 Southern Midlands,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4597</v>
      </c>
      <c r="W4" s="108">
        <v>4936</v>
      </c>
      <c r="X4" s="108">
        <v>4979</v>
      </c>
      <c r="Y4" s="108">
        <v>5014</v>
      </c>
      <c r="Z4" s="108">
        <v>5374</v>
      </c>
      <c r="AB4" s="109" t="str">
        <f>TEXT(Z4,"###,###")</f>
        <v>5,374</v>
      </c>
      <c r="AD4" s="110">
        <f>Z4/Y4-1</f>
        <v>7.1798962903869112E-2</v>
      </c>
      <c r="AF4" s="110">
        <f>Z4/V4-1</f>
        <v>0.16902327604959755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2513</v>
      </c>
      <c r="W5" s="108">
        <v>2712</v>
      </c>
      <c r="X5" s="108">
        <v>2738</v>
      </c>
      <c r="Y5" s="108">
        <v>2770</v>
      </c>
      <c r="Z5" s="108">
        <v>2937</v>
      </c>
      <c r="AB5" s="109" t="str">
        <f>TEXT(Z5,"###,###")</f>
        <v>2,937</v>
      </c>
      <c r="AD5" s="110">
        <f t="shared" ref="AD5:AD9" si="0">Z5/Y5-1</f>
        <v>6.0288808664259896E-2</v>
      </c>
      <c r="AF5" s="110">
        <f t="shared" ref="AF5:AF9" si="1">Z5/V5-1</f>
        <v>0.1687226422602468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2079</v>
      </c>
      <c r="W6" s="108">
        <v>2225</v>
      </c>
      <c r="X6" s="108">
        <v>2247</v>
      </c>
      <c r="Y6" s="108">
        <v>2240</v>
      </c>
      <c r="Z6" s="108">
        <v>2429</v>
      </c>
      <c r="AB6" s="109" t="str">
        <f>TEXT(Z6,"###,###")</f>
        <v>2,429</v>
      </c>
      <c r="AD6" s="110">
        <f t="shared" si="0"/>
        <v>8.4375000000000089E-2</v>
      </c>
      <c r="AF6" s="110">
        <f t="shared" si="1"/>
        <v>0.16835016835016825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3123</v>
      </c>
      <c r="W7" s="108">
        <v>3279</v>
      </c>
      <c r="X7" s="108">
        <v>3379</v>
      </c>
      <c r="Y7" s="108">
        <v>3501</v>
      </c>
      <c r="Z7" s="108">
        <v>3576</v>
      </c>
      <c r="AB7" s="109" t="str">
        <f>TEXT(Z7,"###,###")</f>
        <v>3,576</v>
      </c>
      <c r="AD7" s="110">
        <f t="shared" si="0"/>
        <v>2.1422450728363351E-2</v>
      </c>
      <c r="AF7" s="110">
        <f t="shared" si="1"/>
        <v>0.14505283381364076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5,374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3,576</v>
      </c>
      <c r="P8" s="65"/>
      <c r="S8" s="107" t="s">
        <v>84</v>
      </c>
      <c r="T8" s="108"/>
      <c r="U8" s="108"/>
      <c r="V8" s="108">
        <v>36087.599999999999</v>
      </c>
      <c r="W8" s="108">
        <v>34887</v>
      </c>
      <c r="X8" s="108">
        <v>37488.949999999997</v>
      </c>
      <c r="Y8" s="108">
        <v>39690.370000000003</v>
      </c>
      <c r="Z8" s="108">
        <v>39420</v>
      </c>
      <c r="AB8" s="109" t="str">
        <f>TEXT(Z8,"$###,###")</f>
        <v>$39,420</v>
      </c>
      <c r="AD8" s="110">
        <f t="shared" si="0"/>
        <v>-6.8119798328915016E-3</v>
      </c>
      <c r="AF8" s="110">
        <f t="shared" si="1"/>
        <v>9.2341967878163178E-2</v>
      </c>
    </row>
    <row r="9" spans="1:32" x14ac:dyDescent="0.25">
      <c r="A9" s="30" t="s">
        <v>14</v>
      </c>
      <c r="B9" s="69"/>
      <c r="C9" s="70"/>
      <c r="D9" s="71">
        <f>AD104</f>
        <v>68.38481577967994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53.803131991051458</v>
      </c>
      <c r="P9" s="72" t="s">
        <v>85</v>
      </c>
      <c r="S9" s="107" t="s">
        <v>7</v>
      </c>
      <c r="T9" s="108"/>
      <c r="U9" s="108"/>
      <c r="V9" s="108">
        <v>139948865</v>
      </c>
      <c r="W9" s="108">
        <v>157605850</v>
      </c>
      <c r="X9" s="108">
        <v>168623412</v>
      </c>
      <c r="Y9" s="108">
        <v>170038640</v>
      </c>
      <c r="Z9" s="108">
        <v>179762930</v>
      </c>
      <c r="AB9" s="109" t="str">
        <f>TEXT(Z9/1000000,"$#,###.0")&amp;" mil"</f>
        <v>$179.8 mil</v>
      </c>
      <c r="AD9" s="110">
        <f t="shared" si="0"/>
        <v>5.7188707225604762E-2</v>
      </c>
      <c r="AF9" s="110">
        <f t="shared" si="1"/>
        <v>0.28449008857628111</v>
      </c>
    </row>
    <row r="10" spans="1:32" x14ac:dyDescent="0.25">
      <c r="A10" s="30" t="s">
        <v>17</v>
      </c>
      <c r="B10" s="69"/>
      <c r="C10" s="70"/>
      <c r="D10" s="71">
        <f>AD105</f>
        <v>14.588760699665054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46.112975391498885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78.74720357941834</v>
      </c>
      <c r="P11" s="72" t="s">
        <v>85</v>
      </c>
      <c r="S11" s="107" t="s">
        <v>29</v>
      </c>
      <c r="T11" s="112"/>
      <c r="U11" s="112"/>
      <c r="V11" s="112">
        <v>3870</v>
      </c>
      <c r="W11" s="112">
        <v>4157</v>
      </c>
      <c r="X11" s="112">
        <v>4252</v>
      </c>
      <c r="Y11" s="112">
        <v>4251</v>
      </c>
      <c r="Z11" s="112">
        <v>4610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11.605145413870247</v>
      </c>
      <c r="P12" s="72" t="s">
        <v>85</v>
      </c>
      <c r="S12" s="107" t="s">
        <v>30</v>
      </c>
      <c r="T12" s="112"/>
      <c r="U12" s="112"/>
      <c r="V12" s="112">
        <v>732</v>
      </c>
      <c r="W12" s="112">
        <v>787</v>
      </c>
      <c r="X12" s="112">
        <v>729</v>
      </c>
      <c r="Y12" s="112">
        <v>756</v>
      </c>
      <c r="Z12" s="112">
        <v>764</v>
      </c>
    </row>
    <row r="13" spans="1:32" ht="15" customHeight="1" x14ac:dyDescent="0.25">
      <c r="A13" s="30" t="s">
        <v>19</v>
      </c>
      <c r="B13" s="70"/>
      <c r="C13" s="70"/>
      <c r="D13" s="71">
        <f>AD108</f>
        <v>13.788611834759957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9.7315436241610733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19.464086341644958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20.934127279493858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17.291550083939562</v>
      </c>
      <c r="P15" s="72" t="s">
        <v>85</v>
      </c>
      <c r="S15" s="115" t="s">
        <v>61</v>
      </c>
      <c r="T15" s="115"/>
      <c r="U15" s="116"/>
      <c r="V15" s="116">
        <v>695</v>
      </c>
      <c r="W15" s="116">
        <v>754</v>
      </c>
      <c r="X15" s="116">
        <v>799</v>
      </c>
      <c r="Y15" s="112">
        <v>784</v>
      </c>
      <c r="Z15" s="112">
        <v>890</v>
      </c>
      <c r="AB15" s="117">
        <f t="shared" ref="AB15:AB34" si="2">IF(Z15="np",0,Z15/$Z$34)</f>
        <v>0.16561220692221809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29.270561965016746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82.708449916060431</v>
      </c>
      <c r="P16" s="37" t="s">
        <v>85</v>
      </c>
      <c r="S16" s="115" t="s">
        <v>62</v>
      </c>
      <c r="T16" s="115"/>
      <c r="U16" s="116"/>
      <c r="V16" s="116">
        <v>12</v>
      </c>
      <c r="W16" s="116">
        <v>8</v>
      </c>
      <c r="X16" s="116">
        <v>19</v>
      </c>
      <c r="Y16" s="112">
        <v>23</v>
      </c>
      <c r="Z16" s="112">
        <v>25</v>
      </c>
      <c r="AB16" s="117">
        <f t="shared" si="2"/>
        <v>4.6520282843319685E-3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269</v>
      </c>
      <c r="W17" s="116">
        <v>322</v>
      </c>
      <c r="X17" s="116">
        <v>321</v>
      </c>
      <c r="Y17" s="112">
        <v>344</v>
      </c>
      <c r="Z17" s="112">
        <v>358</v>
      </c>
      <c r="AB17" s="117">
        <f t="shared" si="2"/>
        <v>6.6617045031633793E-2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44</v>
      </c>
      <c r="W18" s="116">
        <v>47</v>
      </c>
      <c r="X18" s="116">
        <v>61</v>
      </c>
      <c r="Y18" s="112">
        <v>48</v>
      </c>
      <c r="Z18" s="112">
        <v>60</v>
      </c>
      <c r="AB18" s="117">
        <f t="shared" si="2"/>
        <v>1.1164867882396725E-2</v>
      </c>
    </row>
    <row r="19" spans="1:28" x14ac:dyDescent="0.25">
      <c r="A19" s="61" t="str">
        <f>$S$1&amp;" ("&amp;$V$2&amp;" to "&amp;$Z$2&amp;")"</f>
        <v>Southern Midlands (2016-17 to 2020-21)</v>
      </c>
      <c r="B19" s="61"/>
      <c r="C19" s="61"/>
      <c r="D19" s="61"/>
      <c r="E19" s="61"/>
      <c r="F19" s="61"/>
      <c r="G19" s="61" t="str">
        <f>$S$1&amp;" ("&amp;$V$2&amp;" to "&amp;$Z$2&amp;")"</f>
        <v>Southern Midlands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344</v>
      </c>
      <c r="W19" s="116">
        <v>367</v>
      </c>
      <c r="X19" s="116">
        <v>424</v>
      </c>
      <c r="Y19" s="112">
        <v>419</v>
      </c>
      <c r="Z19" s="112">
        <v>454</v>
      </c>
      <c r="AB19" s="117">
        <f t="shared" si="2"/>
        <v>8.4480833643468548E-2</v>
      </c>
    </row>
    <row r="20" spans="1:28" x14ac:dyDescent="0.25">
      <c r="S20" s="115" t="s">
        <v>66</v>
      </c>
      <c r="T20" s="115"/>
      <c r="U20" s="116"/>
      <c r="V20" s="116">
        <v>179</v>
      </c>
      <c r="W20" s="116">
        <v>187</v>
      </c>
      <c r="X20" s="116">
        <v>190</v>
      </c>
      <c r="Y20" s="112">
        <v>180</v>
      </c>
      <c r="Z20" s="112">
        <v>236</v>
      </c>
      <c r="AB20" s="117">
        <f t="shared" si="2"/>
        <v>4.3915147004093782E-2</v>
      </c>
    </row>
    <row r="21" spans="1:28" x14ac:dyDescent="0.25">
      <c r="S21" s="115" t="s">
        <v>67</v>
      </c>
      <c r="T21" s="115"/>
      <c r="U21" s="116"/>
      <c r="V21" s="116">
        <v>363</v>
      </c>
      <c r="W21" s="116">
        <v>353</v>
      </c>
      <c r="X21" s="116">
        <v>381</v>
      </c>
      <c r="Y21" s="112">
        <v>374</v>
      </c>
      <c r="Z21" s="112">
        <v>377</v>
      </c>
      <c r="AB21" s="117">
        <f t="shared" si="2"/>
        <v>7.0152586527726088E-2</v>
      </c>
    </row>
    <row r="22" spans="1:28" x14ac:dyDescent="0.25">
      <c r="S22" s="115" t="s">
        <v>68</v>
      </c>
      <c r="T22" s="115"/>
      <c r="U22" s="116"/>
      <c r="V22" s="116">
        <v>204</v>
      </c>
      <c r="W22" s="116">
        <v>231</v>
      </c>
      <c r="X22" s="116">
        <v>225</v>
      </c>
      <c r="Y22" s="112">
        <v>207</v>
      </c>
      <c r="Z22" s="112">
        <v>227</v>
      </c>
      <c r="AB22" s="117">
        <f t="shared" si="2"/>
        <v>4.2240416821734274E-2</v>
      </c>
    </row>
    <row r="23" spans="1:28" x14ac:dyDescent="0.25">
      <c r="S23" s="115" t="s">
        <v>69</v>
      </c>
      <c r="T23" s="115"/>
      <c r="U23" s="116"/>
      <c r="V23" s="116">
        <v>153</v>
      </c>
      <c r="W23" s="116">
        <v>183</v>
      </c>
      <c r="X23" s="116">
        <v>183</v>
      </c>
      <c r="Y23" s="112">
        <v>183</v>
      </c>
      <c r="Z23" s="112">
        <v>187</v>
      </c>
      <c r="AB23" s="117">
        <f t="shared" si="2"/>
        <v>3.4797171566803127E-2</v>
      </c>
    </row>
    <row r="24" spans="1:28" x14ac:dyDescent="0.25">
      <c r="S24" s="115" t="s">
        <v>70</v>
      </c>
      <c r="T24" s="115"/>
      <c r="U24" s="116"/>
      <c r="V24" s="116">
        <v>22</v>
      </c>
      <c r="W24" s="116">
        <v>23</v>
      </c>
      <c r="X24" s="116">
        <v>21</v>
      </c>
      <c r="Y24" s="112">
        <v>21</v>
      </c>
      <c r="Z24" s="112">
        <v>17</v>
      </c>
      <c r="AB24" s="117">
        <f t="shared" si="2"/>
        <v>3.1633792333457386E-3</v>
      </c>
    </row>
    <row r="25" spans="1:28" x14ac:dyDescent="0.25">
      <c r="S25" s="115" t="s">
        <v>71</v>
      </c>
      <c r="T25" s="115"/>
      <c r="U25" s="116"/>
      <c r="V25" s="116">
        <v>88</v>
      </c>
      <c r="W25" s="116">
        <v>110</v>
      </c>
      <c r="X25" s="116">
        <v>96</v>
      </c>
      <c r="Y25" s="112">
        <v>119</v>
      </c>
      <c r="Z25" s="112">
        <v>124</v>
      </c>
      <c r="AB25" s="117">
        <f t="shared" si="2"/>
        <v>2.3074060290286566E-2</v>
      </c>
    </row>
    <row r="26" spans="1:28" x14ac:dyDescent="0.25">
      <c r="S26" s="115" t="s">
        <v>72</v>
      </c>
      <c r="T26" s="115"/>
      <c r="U26" s="116"/>
      <c r="V26" s="116">
        <v>70</v>
      </c>
      <c r="W26" s="116">
        <v>90</v>
      </c>
      <c r="X26" s="116">
        <v>111</v>
      </c>
      <c r="Y26" s="112">
        <v>114</v>
      </c>
      <c r="Z26" s="112">
        <v>99</v>
      </c>
      <c r="AB26" s="117">
        <f t="shared" si="2"/>
        <v>1.8422032005954596E-2</v>
      </c>
    </row>
    <row r="27" spans="1:28" x14ac:dyDescent="0.25">
      <c r="S27" s="115" t="s">
        <v>73</v>
      </c>
      <c r="T27" s="115"/>
      <c r="U27" s="116"/>
      <c r="V27" s="116">
        <v>129</v>
      </c>
      <c r="W27" s="116">
        <v>128</v>
      </c>
      <c r="X27" s="116">
        <v>132</v>
      </c>
      <c r="Y27" s="112">
        <v>137</v>
      </c>
      <c r="Z27" s="112">
        <v>168</v>
      </c>
      <c r="AB27" s="117">
        <f t="shared" si="2"/>
        <v>3.1261630070710832E-2</v>
      </c>
    </row>
    <row r="28" spans="1:28" x14ac:dyDescent="0.25">
      <c r="S28" s="115" t="s">
        <v>74</v>
      </c>
      <c r="T28" s="115"/>
      <c r="U28" s="116"/>
      <c r="V28" s="116">
        <v>248</v>
      </c>
      <c r="W28" s="116">
        <v>291</v>
      </c>
      <c r="X28" s="116">
        <v>263</v>
      </c>
      <c r="Y28" s="112">
        <v>256</v>
      </c>
      <c r="Z28" s="112">
        <v>276</v>
      </c>
      <c r="AB28" s="117">
        <f t="shared" si="2"/>
        <v>5.1358392259024936E-2</v>
      </c>
    </row>
    <row r="29" spans="1:28" x14ac:dyDescent="0.25">
      <c r="S29" s="115" t="s">
        <v>75</v>
      </c>
      <c r="T29" s="115"/>
      <c r="U29" s="116"/>
      <c r="V29" s="116">
        <v>267</v>
      </c>
      <c r="W29" s="116">
        <v>294</v>
      </c>
      <c r="X29" s="116">
        <v>287</v>
      </c>
      <c r="Y29" s="112">
        <v>247</v>
      </c>
      <c r="Z29" s="112">
        <v>286</v>
      </c>
      <c r="AB29" s="117">
        <f t="shared" si="2"/>
        <v>5.3219203572757723E-2</v>
      </c>
    </row>
    <row r="30" spans="1:28" x14ac:dyDescent="0.25">
      <c r="S30" s="115" t="s">
        <v>76</v>
      </c>
      <c r="T30" s="115"/>
      <c r="U30" s="116"/>
      <c r="V30" s="116">
        <v>262</v>
      </c>
      <c r="W30" s="116">
        <v>263</v>
      </c>
      <c r="X30" s="116">
        <v>287</v>
      </c>
      <c r="Y30" s="112">
        <v>302</v>
      </c>
      <c r="Z30" s="112">
        <v>303</v>
      </c>
      <c r="AB30" s="117">
        <f t="shared" si="2"/>
        <v>5.6382582806103462E-2</v>
      </c>
    </row>
    <row r="31" spans="1:28" x14ac:dyDescent="0.25">
      <c r="S31" s="115" t="s">
        <v>77</v>
      </c>
      <c r="T31" s="115"/>
      <c r="U31" s="116"/>
      <c r="V31" s="116">
        <v>420</v>
      </c>
      <c r="W31" s="116">
        <v>473</v>
      </c>
      <c r="X31" s="116">
        <v>466</v>
      </c>
      <c r="Y31" s="112">
        <v>506</v>
      </c>
      <c r="Z31" s="112">
        <v>548</v>
      </c>
      <c r="AB31" s="117">
        <f t="shared" si="2"/>
        <v>0.10197245999255676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49</v>
      </c>
      <c r="W32" s="116">
        <v>65</v>
      </c>
      <c r="X32" s="116">
        <v>68</v>
      </c>
      <c r="Y32" s="112">
        <v>84</v>
      </c>
      <c r="Z32" s="112">
        <v>97</v>
      </c>
      <c r="AB32" s="117">
        <f t="shared" si="2"/>
        <v>1.804986974320804E-2</v>
      </c>
    </row>
    <row r="33" spans="19:32" x14ac:dyDescent="0.25">
      <c r="S33" s="115" t="s">
        <v>79</v>
      </c>
      <c r="T33" s="115"/>
      <c r="U33" s="116"/>
      <c r="V33" s="116">
        <v>161</v>
      </c>
      <c r="W33" s="116">
        <v>169</v>
      </c>
      <c r="X33" s="116">
        <v>176</v>
      </c>
      <c r="Y33" s="112">
        <v>196</v>
      </c>
      <c r="Z33" s="112">
        <v>197</v>
      </c>
      <c r="AB33" s="117">
        <f t="shared" si="2"/>
        <v>3.6657982880535914E-2</v>
      </c>
    </row>
    <row r="34" spans="19:32" x14ac:dyDescent="0.25">
      <c r="S34" s="118" t="s">
        <v>53</v>
      </c>
      <c r="T34" s="118"/>
      <c r="U34" s="119"/>
      <c r="V34" s="119">
        <v>4598</v>
      </c>
      <c r="W34" s="119">
        <v>4936</v>
      </c>
      <c r="X34" s="119">
        <v>4984</v>
      </c>
      <c r="Y34" s="120">
        <v>5014</v>
      </c>
      <c r="Z34" s="120">
        <v>5374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2600</v>
      </c>
      <c r="W37" s="112">
        <v>2741</v>
      </c>
      <c r="X37" s="112">
        <v>2831</v>
      </c>
      <c r="Y37" s="112">
        <v>2942</v>
      </c>
      <c r="Z37" s="112">
        <v>2956</v>
      </c>
      <c r="AB37" s="132">
        <f>Z37/Z40*100</f>
        <v>82.708449916060431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522</v>
      </c>
      <c r="W38" s="112">
        <v>542</v>
      </c>
      <c r="X38" s="112">
        <v>552</v>
      </c>
      <c r="Y38" s="112">
        <v>552</v>
      </c>
      <c r="Z38" s="112">
        <v>618</v>
      </c>
      <c r="AB38" s="132">
        <f>Z38/Z40*100</f>
        <v>17.291550083939562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3122</v>
      </c>
      <c r="W40" s="112">
        <v>3283</v>
      </c>
      <c r="X40" s="112">
        <v>3383</v>
      </c>
      <c r="Y40" s="112">
        <v>3494</v>
      </c>
      <c r="Z40" s="112">
        <v>3574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0</v>
      </c>
      <c r="X44" s="112">
        <v>4</v>
      </c>
      <c r="Y44" s="112">
        <v>0</v>
      </c>
      <c r="Z44" s="112">
        <v>5</v>
      </c>
    </row>
    <row r="45" spans="19:32" x14ac:dyDescent="0.25">
      <c r="S45" s="115" t="s">
        <v>37</v>
      </c>
      <c r="T45" s="115"/>
      <c r="U45" s="112"/>
      <c r="V45" s="112">
        <v>52</v>
      </c>
      <c r="W45" s="112">
        <v>71</v>
      </c>
      <c r="X45" s="112">
        <v>53</v>
      </c>
      <c r="Y45" s="112">
        <v>55</v>
      </c>
      <c r="Z45" s="112">
        <v>68</v>
      </c>
    </row>
    <row r="46" spans="19:32" x14ac:dyDescent="0.25">
      <c r="S46" s="115" t="s">
        <v>38</v>
      </c>
      <c r="T46" s="115"/>
      <c r="U46" s="112"/>
      <c r="V46" s="112">
        <v>153</v>
      </c>
      <c r="W46" s="112">
        <v>161</v>
      </c>
      <c r="X46" s="112">
        <v>173</v>
      </c>
      <c r="Y46" s="112">
        <v>146</v>
      </c>
      <c r="Z46" s="112">
        <v>185</v>
      </c>
    </row>
    <row r="47" spans="19:32" x14ac:dyDescent="0.25">
      <c r="S47" s="115" t="s">
        <v>39</v>
      </c>
      <c r="T47" s="115"/>
      <c r="U47" s="112"/>
      <c r="V47" s="112">
        <v>205</v>
      </c>
      <c r="W47" s="112">
        <v>234</v>
      </c>
      <c r="X47" s="112">
        <v>240</v>
      </c>
      <c r="Y47" s="112">
        <v>239</v>
      </c>
      <c r="Z47" s="112">
        <v>245</v>
      </c>
    </row>
    <row r="48" spans="19:32" x14ac:dyDescent="0.25">
      <c r="S48" s="115" t="s">
        <v>40</v>
      </c>
      <c r="T48" s="115"/>
      <c r="U48" s="112"/>
      <c r="V48" s="112">
        <v>233</v>
      </c>
      <c r="W48" s="112">
        <v>246</v>
      </c>
      <c r="X48" s="112">
        <v>242</v>
      </c>
      <c r="Y48" s="112">
        <v>264</v>
      </c>
      <c r="Z48" s="112">
        <v>276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244</v>
      </c>
      <c r="W49" s="112">
        <v>243</v>
      </c>
      <c r="X49" s="112">
        <v>243</v>
      </c>
      <c r="Y49" s="112">
        <v>235</v>
      </c>
      <c r="Z49" s="112">
        <v>300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Southern Midlands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198</v>
      </c>
      <c r="W50" s="112">
        <v>222</v>
      </c>
      <c r="X50" s="112">
        <v>249</v>
      </c>
      <c r="Y50" s="112">
        <v>281</v>
      </c>
      <c r="Z50" s="112">
        <v>279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251</v>
      </c>
      <c r="W51" s="112">
        <v>224</v>
      </c>
      <c r="X51" s="112">
        <v>241</v>
      </c>
      <c r="Y51" s="112">
        <v>227</v>
      </c>
      <c r="Z51" s="112">
        <v>237</v>
      </c>
    </row>
    <row r="52" spans="1:26" ht="15" customHeight="1" x14ac:dyDescent="0.25">
      <c r="S52" s="115" t="s">
        <v>44</v>
      </c>
      <c r="T52" s="115"/>
      <c r="U52" s="112"/>
      <c r="V52" s="112">
        <v>261</v>
      </c>
      <c r="W52" s="112">
        <v>314</v>
      </c>
      <c r="X52" s="112">
        <v>291</v>
      </c>
      <c r="Y52" s="112">
        <v>262</v>
      </c>
      <c r="Z52" s="112">
        <v>266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298</v>
      </c>
      <c r="W53" s="112">
        <v>305</v>
      </c>
      <c r="X53" s="112">
        <v>315</v>
      </c>
      <c r="Y53" s="112">
        <v>324</v>
      </c>
      <c r="Z53" s="112">
        <v>305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248</v>
      </c>
      <c r="W54" s="112">
        <v>283</v>
      </c>
      <c r="X54" s="112">
        <v>284</v>
      </c>
      <c r="Y54" s="112">
        <v>270</v>
      </c>
      <c r="Z54" s="112">
        <v>298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200</v>
      </c>
      <c r="W55" s="112">
        <v>203</v>
      </c>
      <c r="X55" s="112">
        <v>217</v>
      </c>
      <c r="Y55" s="112">
        <v>247</v>
      </c>
      <c r="Z55" s="112">
        <v>237</v>
      </c>
    </row>
    <row r="56" spans="1:26" ht="15" customHeight="1" x14ac:dyDescent="0.25">
      <c r="S56" s="115" t="s">
        <v>48</v>
      </c>
      <c r="T56" s="115"/>
      <c r="U56" s="112"/>
      <c r="V56" s="112">
        <v>101</v>
      </c>
      <c r="W56" s="112">
        <v>122</v>
      </c>
      <c r="X56" s="112">
        <v>127</v>
      </c>
      <c r="Y56" s="112">
        <v>123</v>
      </c>
      <c r="Z56" s="112">
        <v>142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47</v>
      </c>
      <c r="W57" s="112">
        <v>41</v>
      </c>
      <c r="X57" s="112">
        <v>41</v>
      </c>
      <c r="Y57" s="112">
        <v>53</v>
      </c>
      <c r="Z57" s="112">
        <v>48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26</v>
      </c>
      <c r="W58" s="112">
        <v>30</v>
      </c>
      <c r="X58" s="112">
        <v>21</v>
      </c>
      <c r="Y58" s="112">
        <v>32</v>
      </c>
      <c r="Z58" s="112">
        <v>34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7</v>
      </c>
      <c r="X59" s="112">
        <v>8</v>
      </c>
      <c r="Y59" s="112">
        <v>4</v>
      </c>
      <c r="Z59" s="112">
        <v>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</v>
      </c>
      <c r="W60" s="112">
        <v>7</v>
      </c>
      <c r="X60" s="112">
        <v>4</v>
      </c>
      <c r="Y60" s="112">
        <v>6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2517</v>
      </c>
      <c r="W61" s="112">
        <v>2715</v>
      </c>
      <c r="X61" s="112">
        <v>2734</v>
      </c>
      <c r="Y61" s="112">
        <v>2769</v>
      </c>
      <c r="Z61" s="112">
        <v>2937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6</v>
      </c>
      <c r="W63" s="112">
        <v>0</v>
      </c>
      <c r="X63" s="112">
        <v>5</v>
      </c>
      <c r="Y63" s="112">
        <v>3</v>
      </c>
      <c r="Z63" s="112">
        <v>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50</v>
      </c>
      <c r="W64" s="112">
        <v>61</v>
      </c>
      <c r="X64" s="112">
        <v>150</v>
      </c>
      <c r="Y64" s="112">
        <v>55</v>
      </c>
      <c r="Z64" s="112">
        <v>76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Southern Midlands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158</v>
      </c>
      <c r="W65" s="112">
        <v>148</v>
      </c>
      <c r="X65" s="112">
        <v>363</v>
      </c>
      <c r="Y65" s="112">
        <v>110</v>
      </c>
      <c r="Z65" s="112">
        <v>152</v>
      </c>
    </row>
    <row r="66" spans="1:26" x14ac:dyDescent="0.25">
      <c r="S66" s="115" t="s">
        <v>39</v>
      </c>
      <c r="T66" s="115"/>
      <c r="U66" s="112"/>
      <c r="V66" s="112">
        <v>174</v>
      </c>
      <c r="W66" s="112">
        <v>194</v>
      </c>
      <c r="X66" s="112">
        <v>435</v>
      </c>
      <c r="Y66" s="112">
        <v>224</v>
      </c>
      <c r="Z66" s="112">
        <v>254</v>
      </c>
    </row>
    <row r="67" spans="1:26" x14ac:dyDescent="0.25">
      <c r="S67" s="115" t="s">
        <v>40</v>
      </c>
      <c r="T67" s="115"/>
      <c r="U67" s="112"/>
      <c r="V67" s="112">
        <v>194</v>
      </c>
      <c r="W67" s="112">
        <v>208</v>
      </c>
      <c r="X67" s="112">
        <v>614</v>
      </c>
      <c r="Y67" s="112">
        <v>219</v>
      </c>
      <c r="Z67" s="112">
        <v>235</v>
      </c>
    </row>
    <row r="68" spans="1:26" x14ac:dyDescent="0.25">
      <c r="S68" s="115" t="s">
        <v>41</v>
      </c>
      <c r="T68" s="115"/>
      <c r="U68" s="112"/>
      <c r="V68" s="112">
        <v>195</v>
      </c>
      <c r="W68" s="112">
        <v>215</v>
      </c>
      <c r="X68" s="112">
        <v>638</v>
      </c>
      <c r="Y68" s="112">
        <v>217</v>
      </c>
      <c r="Z68" s="112">
        <v>243</v>
      </c>
    </row>
    <row r="69" spans="1:26" x14ac:dyDescent="0.25">
      <c r="S69" s="115" t="s">
        <v>42</v>
      </c>
      <c r="T69" s="115"/>
      <c r="U69" s="112"/>
      <c r="V69" s="112">
        <v>165</v>
      </c>
      <c r="W69" s="112">
        <v>176</v>
      </c>
      <c r="X69" s="112">
        <v>579</v>
      </c>
      <c r="Y69" s="112">
        <v>195</v>
      </c>
      <c r="Z69" s="112">
        <v>217</v>
      </c>
    </row>
    <row r="70" spans="1:26" x14ac:dyDescent="0.25">
      <c r="S70" s="115" t="s">
        <v>43</v>
      </c>
      <c r="T70" s="115"/>
      <c r="U70" s="112"/>
      <c r="V70" s="112">
        <v>192</v>
      </c>
      <c r="W70" s="112">
        <v>220</v>
      </c>
      <c r="X70" s="112">
        <v>561</v>
      </c>
      <c r="Y70" s="112">
        <v>200</v>
      </c>
      <c r="Z70" s="112">
        <v>198</v>
      </c>
    </row>
    <row r="71" spans="1:26" x14ac:dyDescent="0.25">
      <c r="S71" s="115" t="s">
        <v>44</v>
      </c>
      <c r="T71" s="115"/>
      <c r="U71" s="112"/>
      <c r="V71" s="112">
        <v>286</v>
      </c>
      <c r="W71" s="112">
        <v>283</v>
      </c>
      <c r="X71" s="112">
        <v>561</v>
      </c>
      <c r="Y71" s="112">
        <v>239</v>
      </c>
      <c r="Z71" s="112">
        <v>214</v>
      </c>
    </row>
    <row r="72" spans="1:26" x14ac:dyDescent="0.25">
      <c r="S72" s="115" t="s">
        <v>45</v>
      </c>
      <c r="T72" s="115"/>
      <c r="U72" s="112"/>
      <c r="V72" s="112">
        <v>233</v>
      </c>
      <c r="W72" s="112">
        <v>241</v>
      </c>
      <c r="X72" s="112">
        <v>585</v>
      </c>
      <c r="Y72" s="112">
        <v>294</v>
      </c>
      <c r="Z72" s="112">
        <v>298</v>
      </c>
    </row>
    <row r="73" spans="1:26" x14ac:dyDescent="0.25">
      <c r="S73" s="115" t="s">
        <v>46</v>
      </c>
      <c r="T73" s="115"/>
      <c r="U73" s="112"/>
      <c r="V73" s="112">
        <v>191</v>
      </c>
      <c r="W73" s="112">
        <v>226</v>
      </c>
      <c r="X73" s="112">
        <v>636</v>
      </c>
      <c r="Y73" s="112">
        <v>219</v>
      </c>
      <c r="Z73" s="112">
        <v>247</v>
      </c>
    </row>
    <row r="74" spans="1:26" x14ac:dyDescent="0.25">
      <c r="S74" s="115" t="s">
        <v>47</v>
      </c>
      <c r="T74" s="115"/>
      <c r="U74" s="112"/>
      <c r="V74" s="112">
        <v>143</v>
      </c>
      <c r="W74" s="112">
        <v>139</v>
      </c>
      <c r="X74" s="112">
        <v>441</v>
      </c>
      <c r="Y74" s="112">
        <v>164</v>
      </c>
      <c r="Z74" s="112">
        <v>177</v>
      </c>
    </row>
    <row r="75" spans="1:26" x14ac:dyDescent="0.25">
      <c r="S75" s="115" t="s">
        <v>48</v>
      </c>
      <c r="T75" s="115"/>
      <c r="U75" s="112"/>
      <c r="V75" s="112">
        <v>60</v>
      </c>
      <c r="W75" s="112">
        <v>72</v>
      </c>
      <c r="X75" s="112">
        <v>176</v>
      </c>
      <c r="Y75" s="112">
        <v>55</v>
      </c>
      <c r="Z75" s="112">
        <v>62</v>
      </c>
    </row>
    <row r="76" spans="1:26" x14ac:dyDescent="0.25">
      <c r="S76" s="115" t="s">
        <v>49</v>
      </c>
      <c r="T76" s="115"/>
      <c r="U76" s="112"/>
      <c r="V76" s="112">
        <v>29</v>
      </c>
      <c r="W76" s="112">
        <v>27</v>
      </c>
      <c r="X76" s="112">
        <v>46</v>
      </c>
      <c r="Y76" s="112">
        <v>35</v>
      </c>
      <c r="Z76" s="112">
        <v>35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6</v>
      </c>
      <c r="X77" s="112">
        <v>14</v>
      </c>
      <c r="Y77" s="112">
        <v>12</v>
      </c>
      <c r="Z77" s="112">
        <v>12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5</v>
      </c>
      <c r="X78" s="112">
        <v>6</v>
      </c>
      <c r="Y78" s="112">
        <v>4</v>
      </c>
      <c r="Z78" s="112">
        <v>2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5</v>
      </c>
      <c r="X79" s="112">
        <v>7</v>
      </c>
      <c r="Y79" s="112">
        <v>0</v>
      </c>
      <c r="Z79" s="112">
        <v>2</v>
      </c>
    </row>
    <row r="80" spans="1:26" x14ac:dyDescent="0.25">
      <c r="S80" s="118" t="s">
        <v>53</v>
      </c>
      <c r="T80" s="118"/>
      <c r="U80" s="112"/>
      <c r="V80" s="112">
        <v>2083</v>
      </c>
      <c r="W80" s="112">
        <v>2230</v>
      </c>
      <c r="X80" s="112">
        <v>5809</v>
      </c>
      <c r="Y80" s="112">
        <v>2246</v>
      </c>
      <c r="Z80" s="112">
        <v>2429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Southern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148</v>
      </c>
      <c r="W83" s="112">
        <v>156</v>
      </c>
      <c r="X83" s="112">
        <v>162</v>
      </c>
      <c r="Y83" s="112">
        <v>166</v>
      </c>
      <c r="Z83" s="112">
        <v>166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81</v>
      </c>
      <c r="W84" s="112">
        <v>75</v>
      </c>
      <c r="X84" s="112">
        <v>85</v>
      </c>
      <c r="Y84" s="112">
        <v>88</v>
      </c>
      <c r="Z84" s="112">
        <v>95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366</v>
      </c>
      <c r="W85" s="112">
        <v>386</v>
      </c>
      <c r="X85" s="112">
        <v>417</v>
      </c>
      <c r="Y85" s="112">
        <v>428</v>
      </c>
      <c r="Z85" s="112">
        <v>438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5,374</v>
      </c>
      <c r="D86" s="94">
        <f t="shared" ref="D86:D91" si="4">AD4</f>
        <v>7.1798962903869112E-2</v>
      </c>
      <c r="E86" s="95">
        <f t="shared" ref="E86:E91" si="5">AD4</f>
        <v>7.1798962903869112E-2</v>
      </c>
      <c r="F86" s="94">
        <f t="shared" ref="F86:F91" si="6">AF4</f>
        <v>0.16902327604959755</v>
      </c>
      <c r="G86" s="95">
        <f t="shared" ref="G86:G91" si="7">AF4</f>
        <v>0.16902327604959755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56</v>
      </c>
      <c r="W86" s="112">
        <v>63</v>
      </c>
      <c r="X86" s="112">
        <v>66</v>
      </c>
      <c r="Y86" s="112">
        <v>73</v>
      </c>
      <c r="Z86" s="112">
        <v>74</v>
      </c>
    </row>
    <row r="87" spans="1:30" ht="15" customHeight="1" x14ac:dyDescent="0.25">
      <c r="A87" s="96" t="s">
        <v>4</v>
      </c>
      <c r="B87" s="49"/>
      <c r="C87" s="97" t="str">
        <f t="shared" si="3"/>
        <v>2,937</v>
      </c>
      <c r="D87" s="94">
        <f t="shared" si="4"/>
        <v>6.0288808664259896E-2</v>
      </c>
      <c r="E87" s="95">
        <f t="shared" si="5"/>
        <v>6.0288808664259896E-2</v>
      </c>
      <c r="F87" s="94">
        <f t="shared" si="6"/>
        <v>0.1687226422602468</v>
      </c>
      <c r="G87" s="95">
        <f t="shared" si="7"/>
        <v>0.1687226422602468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44</v>
      </c>
      <c r="W87" s="112">
        <v>49</v>
      </c>
      <c r="X87" s="112">
        <v>51</v>
      </c>
      <c r="Y87" s="112">
        <v>43</v>
      </c>
      <c r="Z87" s="112">
        <v>47</v>
      </c>
    </row>
    <row r="88" spans="1:30" ht="15" customHeight="1" x14ac:dyDescent="0.25">
      <c r="A88" s="96" t="s">
        <v>5</v>
      </c>
      <c r="B88" s="49"/>
      <c r="C88" s="97" t="str">
        <f t="shared" si="3"/>
        <v>2,429</v>
      </c>
      <c r="D88" s="94">
        <f t="shared" si="4"/>
        <v>8.4375000000000089E-2</v>
      </c>
      <c r="E88" s="95">
        <f t="shared" si="5"/>
        <v>8.4375000000000089E-2</v>
      </c>
      <c r="F88" s="94">
        <f t="shared" si="6"/>
        <v>0.16835016835016825</v>
      </c>
      <c r="G88" s="95">
        <f t="shared" si="7"/>
        <v>0.16835016835016825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61</v>
      </c>
      <c r="W88" s="112">
        <v>56</v>
      </c>
      <c r="X88" s="112">
        <v>64</v>
      </c>
      <c r="Y88" s="112">
        <v>78</v>
      </c>
      <c r="Z88" s="112">
        <v>81</v>
      </c>
    </row>
    <row r="89" spans="1:30" ht="15" customHeight="1" x14ac:dyDescent="0.25">
      <c r="A89" s="49" t="s">
        <v>6</v>
      </c>
      <c r="B89" s="49"/>
      <c r="C89" s="97" t="str">
        <f t="shared" si="3"/>
        <v>3,576</v>
      </c>
      <c r="D89" s="94">
        <f t="shared" si="4"/>
        <v>2.1422450728363351E-2</v>
      </c>
      <c r="E89" s="95">
        <f t="shared" si="5"/>
        <v>2.1422450728363351E-2</v>
      </c>
      <c r="F89" s="94">
        <f t="shared" si="6"/>
        <v>0.14505283381364076</v>
      </c>
      <c r="G89" s="95">
        <f t="shared" si="7"/>
        <v>0.14505283381364076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211</v>
      </c>
      <c r="W89" s="112">
        <v>216</v>
      </c>
      <c r="X89" s="112">
        <v>236</v>
      </c>
      <c r="Y89" s="112">
        <v>251</v>
      </c>
      <c r="Z89" s="112">
        <v>258</v>
      </c>
    </row>
    <row r="90" spans="1:30" ht="15" customHeight="1" x14ac:dyDescent="0.25">
      <c r="A90" s="49" t="s">
        <v>98</v>
      </c>
      <c r="B90" s="49"/>
      <c r="C90" s="97" t="str">
        <f t="shared" si="3"/>
        <v>$39,420</v>
      </c>
      <c r="D90" s="94">
        <f t="shared" si="4"/>
        <v>-6.8119798328915016E-3</v>
      </c>
      <c r="E90" s="95">
        <f t="shared" si="5"/>
        <v>-6.8119798328915016E-3</v>
      </c>
      <c r="F90" s="94">
        <f t="shared" si="6"/>
        <v>9.2341967878163178E-2</v>
      </c>
      <c r="G90" s="95">
        <f t="shared" si="7"/>
        <v>9.2341967878163178E-2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295</v>
      </c>
      <c r="W90" s="112">
        <v>324</v>
      </c>
      <c r="X90" s="112">
        <v>339</v>
      </c>
      <c r="Y90" s="112">
        <v>334</v>
      </c>
      <c r="Z90" s="112">
        <v>327</v>
      </c>
    </row>
    <row r="91" spans="1:30" ht="15" customHeight="1" x14ac:dyDescent="0.25">
      <c r="A91" s="49" t="s">
        <v>7</v>
      </c>
      <c r="B91" s="49"/>
      <c r="C91" s="97" t="str">
        <f t="shared" si="3"/>
        <v>$179.8 mil</v>
      </c>
      <c r="D91" s="94">
        <f t="shared" si="4"/>
        <v>5.7188707225604762E-2</v>
      </c>
      <c r="E91" s="95">
        <f t="shared" si="5"/>
        <v>5.7188707225604762E-2</v>
      </c>
      <c r="F91" s="94">
        <f t="shared" si="6"/>
        <v>0.28449008857628111</v>
      </c>
      <c r="G91" s="95">
        <f t="shared" si="7"/>
        <v>0.28449008857628111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1693</v>
      </c>
      <c r="W91" s="112">
        <v>1778</v>
      </c>
      <c r="X91" s="112">
        <v>1846</v>
      </c>
      <c r="Y91" s="112">
        <v>1899</v>
      </c>
      <c r="Z91" s="112">
        <v>1922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99</v>
      </c>
      <c r="W93" s="112">
        <v>108</v>
      </c>
      <c r="X93" s="112">
        <v>108</v>
      </c>
      <c r="Y93" s="112">
        <v>121</v>
      </c>
      <c r="Z93" s="112">
        <v>111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148</v>
      </c>
      <c r="W94" s="112">
        <v>177</v>
      </c>
      <c r="X94" s="112">
        <v>178</v>
      </c>
      <c r="Y94" s="112">
        <v>185</v>
      </c>
      <c r="Z94" s="112">
        <v>194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62</v>
      </c>
      <c r="W95" s="112">
        <v>58</v>
      </c>
      <c r="X95" s="112">
        <v>67</v>
      </c>
      <c r="Y95" s="112">
        <v>80</v>
      </c>
      <c r="Z95" s="112">
        <v>83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269</v>
      </c>
      <c r="W96" s="112">
        <v>297</v>
      </c>
      <c r="X96" s="112">
        <v>314</v>
      </c>
      <c r="Y96" s="112">
        <v>319</v>
      </c>
      <c r="Z96" s="112">
        <v>341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230</v>
      </c>
      <c r="W97" s="112">
        <v>236</v>
      </c>
      <c r="X97" s="112">
        <v>242</v>
      </c>
      <c r="Y97" s="112">
        <v>244</v>
      </c>
      <c r="Z97" s="112">
        <v>259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184</v>
      </c>
      <c r="W98" s="112">
        <v>188</v>
      </c>
      <c r="X98" s="112">
        <v>199</v>
      </c>
      <c r="Y98" s="112">
        <v>197</v>
      </c>
      <c r="Z98" s="112">
        <v>203</v>
      </c>
    </row>
    <row r="99" spans="1:32" ht="15" customHeight="1" x14ac:dyDescent="0.25">
      <c r="S99" s="115" t="s">
        <v>145</v>
      </c>
      <c r="T99" s="115"/>
      <c r="U99" s="112"/>
      <c r="V99" s="112">
        <v>7</v>
      </c>
      <c r="W99" s="112">
        <v>12</v>
      </c>
      <c r="X99" s="112">
        <v>13</v>
      </c>
      <c r="Y99" s="112">
        <v>20</v>
      </c>
      <c r="Z99" s="112">
        <v>14</v>
      </c>
    </row>
    <row r="100" spans="1:32" ht="15" customHeight="1" x14ac:dyDescent="0.25">
      <c r="S100" s="115" t="s">
        <v>58</v>
      </c>
      <c r="T100" s="115"/>
      <c r="U100" s="112"/>
      <c r="V100" s="112">
        <v>173</v>
      </c>
      <c r="W100" s="112">
        <v>165</v>
      </c>
      <c r="X100" s="112">
        <v>168</v>
      </c>
      <c r="Y100" s="112">
        <v>175</v>
      </c>
      <c r="Z100" s="112">
        <v>177</v>
      </c>
    </row>
    <row r="101" spans="1:32" x14ac:dyDescent="0.25">
      <c r="A101" s="18"/>
      <c r="S101" s="118" t="s">
        <v>53</v>
      </c>
      <c r="T101" s="118"/>
      <c r="U101" s="112"/>
      <c r="V101" s="112">
        <v>1429</v>
      </c>
      <c r="W101" s="112">
        <v>1497</v>
      </c>
      <c r="X101" s="112">
        <v>1533</v>
      </c>
      <c r="Y101" s="112">
        <v>1597</v>
      </c>
      <c r="Z101" s="112">
        <v>1645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3174</v>
      </c>
      <c r="W104" s="112">
        <v>3247</v>
      </c>
      <c r="X104" s="112">
        <v>3332</v>
      </c>
      <c r="Y104" s="112">
        <v>3675</v>
      </c>
      <c r="Z104" s="112">
        <v>3675</v>
      </c>
      <c r="AB104" s="109" t="str">
        <f>TEXT(Z104,"###,###")</f>
        <v>3,675</v>
      </c>
      <c r="AD104" s="130">
        <f>Z104/($Z$4)*100</f>
        <v>68.38481577967994</v>
      </c>
      <c r="AF104" s="109"/>
    </row>
    <row r="105" spans="1:32" x14ac:dyDescent="0.25">
      <c r="S105" s="115" t="s">
        <v>17</v>
      </c>
      <c r="T105" s="115"/>
      <c r="U105" s="112"/>
      <c r="V105" s="112">
        <v>737</v>
      </c>
      <c r="W105" s="112">
        <v>743</v>
      </c>
      <c r="X105" s="112">
        <v>753</v>
      </c>
      <c r="Y105" s="112">
        <v>737</v>
      </c>
      <c r="Z105" s="112">
        <v>784</v>
      </c>
      <c r="AB105" s="109" t="str">
        <f>TEXT(Z105,"###,###")</f>
        <v>784</v>
      </c>
      <c r="AD105" s="130">
        <f>Z105/($Z$4)*100</f>
        <v>14.588760699665054</v>
      </c>
      <c r="AF105" s="109"/>
    </row>
    <row r="106" spans="1:32" x14ac:dyDescent="0.25">
      <c r="S106" s="118" t="s">
        <v>53</v>
      </c>
      <c r="T106" s="118"/>
      <c r="U106" s="120"/>
      <c r="V106" s="120">
        <v>3911</v>
      </c>
      <c r="W106" s="120">
        <v>3990</v>
      </c>
      <c r="X106" s="120">
        <v>4085</v>
      </c>
      <c r="Y106" s="120">
        <v>4412</v>
      </c>
      <c r="Z106" s="120">
        <v>4459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779</v>
      </c>
      <c r="W108" s="112">
        <v>796</v>
      </c>
      <c r="X108" s="112">
        <v>688</v>
      </c>
      <c r="Y108" s="112">
        <v>720</v>
      </c>
      <c r="Z108" s="112">
        <v>741</v>
      </c>
      <c r="AB108" s="109" t="str">
        <f>TEXT(Z108,"###,###")</f>
        <v>741</v>
      </c>
      <c r="AD108" s="130">
        <f>Z108/($Z$4)*100</f>
        <v>13.788611834759957</v>
      </c>
      <c r="AF108" s="109"/>
    </row>
    <row r="109" spans="1:32" x14ac:dyDescent="0.25">
      <c r="S109" s="115" t="s">
        <v>20</v>
      </c>
      <c r="T109" s="115"/>
      <c r="U109" s="112"/>
      <c r="V109" s="112">
        <v>843</v>
      </c>
      <c r="W109" s="112">
        <v>811</v>
      </c>
      <c r="X109" s="112">
        <v>958</v>
      </c>
      <c r="Y109" s="112">
        <v>867</v>
      </c>
      <c r="Z109" s="112">
        <v>1046</v>
      </c>
      <c r="AB109" s="109" t="str">
        <f>TEXT(Z109,"###,###")</f>
        <v>1,046</v>
      </c>
      <c r="AD109" s="130">
        <f>Z109/($Z$4)*100</f>
        <v>19.464086341644958</v>
      </c>
      <c r="AF109" s="109"/>
    </row>
    <row r="110" spans="1:32" x14ac:dyDescent="0.25">
      <c r="S110" s="115" t="s">
        <v>21</v>
      </c>
      <c r="T110" s="115"/>
      <c r="U110" s="112"/>
      <c r="V110" s="112">
        <v>937</v>
      </c>
      <c r="W110" s="112">
        <v>986</v>
      </c>
      <c r="X110" s="112">
        <v>1019</v>
      </c>
      <c r="Y110" s="112">
        <v>1089</v>
      </c>
      <c r="Z110" s="112">
        <v>1125</v>
      </c>
      <c r="AB110" s="109" t="str">
        <f>TEXT(Z110,"###,###")</f>
        <v>1,125</v>
      </c>
      <c r="AD110" s="130">
        <f>Z110/($Z$4)*100</f>
        <v>20.934127279493858</v>
      </c>
      <c r="AF110" s="109"/>
    </row>
    <row r="111" spans="1:32" x14ac:dyDescent="0.25">
      <c r="S111" s="115" t="s">
        <v>22</v>
      </c>
      <c r="T111" s="115"/>
      <c r="U111" s="112"/>
      <c r="V111" s="112">
        <v>1354</v>
      </c>
      <c r="W111" s="112">
        <v>1425</v>
      </c>
      <c r="X111" s="112">
        <v>1465</v>
      </c>
      <c r="Y111" s="112">
        <v>1499</v>
      </c>
      <c r="Z111" s="112">
        <v>1573</v>
      </c>
      <c r="AB111" s="109" t="str">
        <f>TEXT(Z111,"###,###")</f>
        <v>1,573</v>
      </c>
      <c r="AD111" s="130">
        <f>Z111/($Z$4)*100</f>
        <v>29.270561965016746</v>
      </c>
      <c r="AF111" s="109"/>
    </row>
    <row r="112" spans="1:32" x14ac:dyDescent="0.25">
      <c r="S112" s="118" t="s">
        <v>53</v>
      </c>
      <c r="T112" s="118"/>
      <c r="U112" s="112"/>
      <c r="V112" s="112">
        <v>4595</v>
      </c>
      <c r="W112" s="112">
        <v>4937</v>
      </c>
      <c r="X112" s="112">
        <v>4984</v>
      </c>
      <c r="Y112" s="112">
        <v>5014</v>
      </c>
      <c r="Z112" s="112">
        <v>5374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43.02</v>
      </c>
      <c r="W118" s="131">
        <v>43.43</v>
      </c>
      <c r="X118" s="131">
        <v>42.92</v>
      </c>
      <c r="Y118" s="131">
        <v>43.08</v>
      </c>
      <c r="Z118" s="131">
        <v>43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2396</v>
      </c>
      <c r="W120" s="112">
        <v>2493</v>
      </c>
      <c r="X120" s="112">
        <v>2648</v>
      </c>
      <c r="Y120" s="112">
        <v>2744</v>
      </c>
      <c r="Z120" s="112">
        <v>2816</v>
      </c>
      <c r="AB120" s="109" t="str">
        <f>TEXT(Z120,"###,###")</f>
        <v>2,816</v>
      </c>
    </row>
    <row r="121" spans="19:32" x14ac:dyDescent="0.25">
      <c r="S121" s="101" t="s">
        <v>101</v>
      </c>
      <c r="T121" s="112"/>
      <c r="U121" s="112"/>
      <c r="V121" s="112">
        <v>402</v>
      </c>
      <c r="W121" s="112">
        <v>435</v>
      </c>
      <c r="X121" s="112">
        <v>407</v>
      </c>
      <c r="Y121" s="112">
        <v>421</v>
      </c>
      <c r="Z121" s="112">
        <v>415</v>
      </c>
      <c r="AB121" s="109" t="str">
        <f>TEXT(Z121,"###,###")</f>
        <v>415</v>
      </c>
    </row>
    <row r="122" spans="19:32" x14ac:dyDescent="0.25">
      <c r="S122" s="101" t="s">
        <v>102</v>
      </c>
      <c r="T122" s="112"/>
      <c r="U122" s="112"/>
      <c r="V122" s="112">
        <v>325</v>
      </c>
      <c r="W122" s="112">
        <v>347</v>
      </c>
      <c r="X122" s="112">
        <v>323</v>
      </c>
      <c r="Y122" s="112">
        <v>338</v>
      </c>
      <c r="Z122" s="112">
        <v>348</v>
      </c>
      <c r="AB122" s="109" t="str">
        <f>TEXT(Z122,"###,###")</f>
        <v>348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2721</v>
      </c>
      <c r="W124" s="112">
        <v>2840</v>
      </c>
      <c r="X124" s="112">
        <v>2971</v>
      </c>
      <c r="Y124" s="112">
        <v>3082</v>
      </c>
      <c r="Z124" s="112">
        <v>3164</v>
      </c>
      <c r="AB124" s="109" t="str">
        <f>TEXT(Z124,"###,###")</f>
        <v>3,164</v>
      </c>
      <c r="AD124" s="127">
        <f>Z124/$Z$7*100</f>
        <v>88.478747203579417</v>
      </c>
    </row>
    <row r="125" spans="19:32" x14ac:dyDescent="0.25">
      <c r="S125" s="101" t="s">
        <v>104</v>
      </c>
      <c r="T125" s="112"/>
      <c r="U125" s="112"/>
      <c r="V125" s="112">
        <v>727</v>
      </c>
      <c r="W125" s="112">
        <v>782</v>
      </c>
      <c r="X125" s="112">
        <v>730</v>
      </c>
      <c r="Y125" s="112">
        <v>759</v>
      </c>
      <c r="Z125" s="112">
        <v>763</v>
      </c>
      <c r="AB125" s="109" t="str">
        <f>TEXT(Z125,"###,###")</f>
        <v>763</v>
      </c>
      <c r="AD125" s="127">
        <f>Z125/$Z$7*100</f>
        <v>21.33668903803132</v>
      </c>
    </row>
    <row r="127" spans="19:32" x14ac:dyDescent="0.25">
      <c r="S127" s="101" t="s">
        <v>105</v>
      </c>
      <c r="T127" s="112"/>
      <c r="U127" s="112"/>
      <c r="V127" s="112">
        <v>1693</v>
      </c>
      <c r="W127" s="112">
        <v>1783</v>
      </c>
      <c r="X127" s="112">
        <v>1847</v>
      </c>
      <c r="Y127" s="112">
        <v>1902</v>
      </c>
      <c r="Z127" s="112">
        <v>1924</v>
      </c>
      <c r="AB127" s="109" t="str">
        <f>TEXT(Z127,"###,###")</f>
        <v>1,924</v>
      </c>
      <c r="AD127" s="127">
        <f>Z127/$Z$7*100</f>
        <v>53.803131991051458</v>
      </c>
    </row>
    <row r="128" spans="19:32" x14ac:dyDescent="0.25">
      <c r="S128" s="101" t="s">
        <v>106</v>
      </c>
      <c r="T128" s="112"/>
      <c r="U128" s="112"/>
      <c r="V128" s="112">
        <v>1432</v>
      </c>
      <c r="W128" s="112">
        <v>1502</v>
      </c>
      <c r="X128" s="112">
        <v>1533</v>
      </c>
      <c r="Y128" s="112">
        <v>1598</v>
      </c>
      <c r="Z128" s="112">
        <v>1649</v>
      </c>
      <c r="AB128" s="109" t="str">
        <f>TEXT(Z128,"###,###")</f>
        <v>1,649</v>
      </c>
      <c r="AD128" s="127">
        <f>Z128/$Z$7*100</f>
        <v>46.112975391498885</v>
      </c>
    </row>
    <row r="130" spans="19:20" x14ac:dyDescent="0.25">
      <c r="S130" s="101" t="s">
        <v>182</v>
      </c>
      <c r="T130" s="127">
        <v>78.74720357941834</v>
      </c>
    </row>
    <row r="131" spans="19:20" x14ac:dyDescent="0.25">
      <c r="S131" s="101" t="s">
        <v>183</v>
      </c>
      <c r="T131" s="127">
        <v>11.605145413870247</v>
      </c>
    </row>
    <row r="132" spans="19:20" x14ac:dyDescent="0.25">
      <c r="S132" s="101" t="s">
        <v>184</v>
      </c>
      <c r="T132" s="127">
        <v>9.7315436241610733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27C6B4-08DF-40E1-9BE7-1BBCE3B519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E87A54-4ECF-4C63-9A42-0FDE28B9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299E93-687B-44C3-9DCD-954D5922B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CC8359E-596F-4257-BC63-CDFE7C5E67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3ED1-1D7E-4715-AF8F-64DA8C283362}">
  <sheetPr codeName="Sheet9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134</v>
      </c>
      <c r="T1" s="99"/>
      <c r="U1" s="99"/>
      <c r="V1" s="99"/>
      <c r="W1" s="99"/>
      <c r="X1" s="99"/>
      <c r="Y1" s="100" t="s">
        <v>173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134</v>
      </c>
      <c r="Y3" s="105" t="s">
        <v>173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12.26 Tasman,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1535</v>
      </c>
      <c r="W4" s="108">
        <v>1611</v>
      </c>
      <c r="X4" s="108">
        <v>1581</v>
      </c>
      <c r="Y4" s="108">
        <v>1536</v>
      </c>
      <c r="Z4" s="108">
        <v>1620</v>
      </c>
      <c r="AB4" s="109" t="str">
        <f>TEXT(Z4,"###,###")</f>
        <v>1,620</v>
      </c>
      <c r="AD4" s="110">
        <f>Z4/Y4-1</f>
        <v>5.46875E-2</v>
      </c>
      <c r="AF4" s="110">
        <f>Z4/V4-1</f>
        <v>5.5374592833876246E-2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746</v>
      </c>
      <c r="W5" s="108">
        <v>831</v>
      </c>
      <c r="X5" s="108">
        <v>813</v>
      </c>
      <c r="Y5" s="108">
        <v>770</v>
      </c>
      <c r="Z5" s="108">
        <v>818</v>
      </c>
      <c r="AB5" s="109" t="str">
        <f>TEXT(Z5,"###,###")</f>
        <v>818</v>
      </c>
      <c r="AD5" s="110">
        <f t="shared" ref="AD5:AD9" si="0">Z5/Y5-1</f>
        <v>6.2337662337662358E-2</v>
      </c>
      <c r="AF5" s="110">
        <f t="shared" ref="AF5:AF9" si="1">Z5/V5-1</f>
        <v>9.6514745308311056E-2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786</v>
      </c>
      <c r="W6" s="108">
        <v>778</v>
      </c>
      <c r="X6" s="108">
        <v>770</v>
      </c>
      <c r="Y6" s="108">
        <v>765</v>
      </c>
      <c r="Z6" s="108">
        <v>802</v>
      </c>
      <c r="AB6" s="109" t="str">
        <f>TEXT(Z6,"###,###")</f>
        <v>802</v>
      </c>
      <c r="AD6" s="110">
        <f t="shared" si="0"/>
        <v>4.8366013071895475E-2</v>
      </c>
      <c r="AF6" s="110">
        <f t="shared" si="1"/>
        <v>2.0356234096692072E-2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1102</v>
      </c>
      <c r="W7" s="108">
        <v>1169</v>
      </c>
      <c r="X7" s="108">
        <v>1141</v>
      </c>
      <c r="Y7" s="108">
        <v>1184</v>
      </c>
      <c r="Z7" s="108">
        <v>1200</v>
      </c>
      <c r="AB7" s="109" t="str">
        <f>TEXT(Z7,"###,###")</f>
        <v>1,200</v>
      </c>
      <c r="AD7" s="110">
        <f t="shared" si="0"/>
        <v>1.3513513513513598E-2</v>
      </c>
      <c r="AF7" s="110">
        <f t="shared" si="1"/>
        <v>8.8929219600725862E-2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1,620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1,200</v>
      </c>
      <c r="P8" s="65"/>
      <c r="S8" s="107" t="s">
        <v>84</v>
      </c>
      <c r="T8" s="108"/>
      <c r="U8" s="108"/>
      <c r="V8" s="108">
        <v>31324</v>
      </c>
      <c r="W8" s="108">
        <v>30117.18</v>
      </c>
      <c r="X8" s="108">
        <v>33965</v>
      </c>
      <c r="Y8" s="108">
        <v>33162.14</v>
      </c>
      <c r="Z8" s="108">
        <v>36707.75</v>
      </c>
      <c r="AB8" s="109" t="str">
        <f>TEXT(Z8,"$###,###")</f>
        <v>$36,708</v>
      </c>
      <c r="AD8" s="110">
        <f t="shared" si="0"/>
        <v>0.10691740641587066</v>
      </c>
      <c r="AF8" s="110">
        <f t="shared" si="1"/>
        <v>0.1718730047248116</v>
      </c>
    </row>
    <row r="9" spans="1:32" x14ac:dyDescent="0.25">
      <c r="A9" s="30" t="s">
        <v>14</v>
      </c>
      <c r="B9" s="69"/>
      <c r="C9" s="70"/>
      <c r="D9" s="71">
        <f>AD104</f>
        <v>63.209876543209873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50.749999999999993</v>
      </c>
      <c r="P9" s="72" t="s">
        <v>85</v>
      </c>
      <c r="S9" s="107" t="s">
        <v>7</v>
      </c>
      <c r="T9" s="108"/>
      <c r="U9" s="108"/>
      <c r="V9" s="108">
        <v>42212669</v>
      </c>
      <c r="W9" s="108">
        <v>47264529</v>
      </c>
      <c r="X9" s="108">
        <v>46384697</v>
      </c>
      <c r="Y9" s="108">
        <v>48559377</v>
      </c>
      <c r="Z9" s="108">
        <v>51641157</v>
      </c>
      <c r="AB9" s="109" t="str">
        <f>TEXT(Z9/1000000,"$#,###.0")&amp;" mil"</f>
        <v>$51.6 mil</v>
      </c>
      <c r="AD9" s="110">
        <f t="shared" si="0"/>
        <v>6.3464158529052073E-2</v>
      </c>
      <c r="AF9" s="110">
        <f t="shared" si="1"/>
        <v>0.22335683157110964</v>
      </c>
    </row>
    <row r="10" spans="1:32" x14ac:dyDescent="0.25">
      <c r="A10" s="30" t="s">
        <v>17</v>
      </c>
      <c r="B10" s="69"/>
      <c r="C10" s="70"/>
      <c r="D10" s="71">
        <f>AD105</f>
        <v>21.111111111111111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49.166666666666664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69.833333333333343</v>
      </c>
      <c r="P11" s="72" t="s">
        <v>85</v>
      </c>
      <c r="S11" s="107" t="s">
        <v>29</v>
      </c>
      <c r="T11" s="112"/>
      <c r="U11" s="112"/>
      <c r="V11" s="112">
        <v>1227</v>
      </c>
      <c r="W11" s="112">
        <v>1285</v>
      </c>
      <c r="X11" s="112">
        <v>1253</v>
      </c>
      <c r="Y11" s="112">
        <v>1210</v>
      </c>
      <c r="Z11" s="112">
        <v>1257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18.083333333333336</v>
      </c>
      <c r="P12" s="72" t="s">
        <v>85</v>
      </c>
      <c r="S12" s="107" t="s">
        <v>30</v>
      </c>
      <c r="T12" s="112"/>
      <c r="U12" s="112"/>
      <c r="V12" s="112">
        <v>312</v>
      </c>
      <c r="W12" s="112">
        <v>325</v>
      </c>
      <c r="X12" s="112">
        <v>332</v>
      </c>
      <c r="Y12" s="112">
        <v>331</v>
      </c>
      <c r="Z12" s="112">
        <v>363</v>
      </c>
    </row>
    <row r="13" spans="1:32" ht="15" customHeight="1" x14ac:dyDescent="0.25">
      <c r="A13" s="30" t="s">
        <v>19</v>
      </c>
      <c r="B13" s="70"/>
      <c r="C13" s="70"/>
      <c r="D13" s="71">
        <f>AD108</f>
        <v>20.679012345679013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12.166666666666668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18.209876543209877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47.9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21.049382716049383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12.282157676348547</v>
      </c>
      <c r="P15" s="72" t="s">
        <v>85</v>
      </c>
      <c r="S15" s="115" t="s">
        <v>61</v>
      </c>
      <c r="T15" s="115"/>
      <c r="U15" s="116"/>
      <c r="V15" s="116">
        <v>196</v>
      </c>
      <c r="W15" s="116">
        <v>189</v>
      </c>
      <c r="X15" s="116">
        <v>182</v>
      </c>
      <c r="Y15" s="112">
        <v>161</v>
      </c>
      <c r="Z15" s="112">
        <v>152</v>
      </c>
      <c r="AB15" s="117">
        <f t="shared" ref="AB15:AB34" si="2">IF(Z15="np",0,Z15/$Z$34)</f>
        <v>9.3827160493827166E-2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25.802469135802468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87.717842323651453</v>
      </c>
      <c r="P16" s="37" t="s">
        <v>85</v>
      </c>
      <c r="S16" s="115" t="s">
        <v>62</v>
      </c>
      <c r="T16" s="115"/>
      <c r="U16" s="116"/>
      <c r="V16" s="116">
        <v>8</v>
      </c>
      <c r="W16" s="116">
        <v>7</v>
      </c>
      <c r="X16" s="116">
        <v>13</v>
      </c>
      <c r="Y16" s="112">
        <v>14</v>
      </c>
      <c r="Z16" s="112">
        <v>19</v>
      </c>
      <c r="AB16" s="117">
        <f t="shared" si="2"/>
        <v>1.1728395061728396E-2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62</v>
      </c>
      <c r="W17" s="116">
        <v>88</v>
      </c>
      <c r="X17" s="116">
        <v>86</v>
      </c>
      <c r="Y17" s="112">
        <v>73</v>
      </c>
      <c r="Z17" s="112">
        <v>75</v>
      </c>
      <c r="AB17" s="117">
        <f t="shared" si="2"/>
        <v>4.6296296296296294E-2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7</v>
      </c>
      <c r="W18" s="116">
        <v>11</v>
      </c>
      <c r="X18" s="116">
        <v>5</v>
      </c>
      <c r="Y18" s="112">
        <v>12</v>
      </c>
      <c r="Z18" s="112">
        <v>13</v>
      </c>
      <c r="AB18" s="117">
        <f t="shared" si="2"/>
        <v>8.024691358024692E-3</v>
      </c>
    </row>
    <row r="19" spans="1:28" x14ac:dyDescent="0.25">
      <c r="A19" s="61" t="str">
        <f>$S$1&amp;" ("&amp;$V$2&amp;" to "&amp;$Z$2&amp;")"</f>
        <v>Tasman (2016-17 to 2020-21)</v>
      </c>
      <c r="B19" s="61"/>
      <c r="C19" s="61"/>
      <c r="D19" s="61"/>
      <c r="E19" s="61"/>
      <c r="F19" s="61"/>
      <c r="G19" s="61" t="str">
        <f>$S$1&amp;" ("&amp;$V$2&amp;" to "&amp;$Z$2&amp;")"</f>
        <v>Tasman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75</v>
      </c>
      <c r="W19" s="116">
        <v>128</v>
      </c>
      <c r="X19" s="116">
        <v>84</v>
      </c>
      <c r="Y19" s="112">
        <v>104</v>
      </c>
      <c r="Z19" s="112">
        <v>115</v>
      </c>
      <c r="AB19" s="117">
        <f t="shared" si="2"/>
        <v>7.098765432098765E-2</v>
      </c>
    </row>
    <row r="20" spans="1:28" x14ac:dyDescent="0.25">
      <c r="S20" s="115" t="s">
        <v>66</v>
      </c>
      <c r="T20" s="115"/>
      <c r="U20" s="116"/>
      <c r="V20" s="116">
        <v>15</v>
      </c>
      <c r="W20" s="116">
        <v>10</v>
      </c>
      <c r="X20" s="116">
        <v>18</v>
      </c>
      <c r="Y20" s="112">
        <v>15</v>
      </c>
      <c r="Z20" s="112">
        <v>22</v>
      </c>
      <c r="AB20" s="117">
        <f t="shared" si="2"/>
        <v>1.3580246913580247E-2</v>
      </c>
    </row>
    <row r="21" spans="1:28" x14ac:dyDescent="0.25">
      <c r="S21" s="115" t="s">
        <v>67</v>
      </c>
      <c r="T21" s="115"/>
      <c r="U21" s="116"/>
      <c r="V21" s="116">
        <v>64</v>
      </c>
      <c r="W21" s="116">
        <v>86</v>
      </c>
      <c r="X21" s="116">
        <v>74</v>
      </c>
      <c r="Y21" s="112">
        <v>84</v>
      </c>
      <c r="Z21" s="112">
        <v>108</v>
      </c>
      <c r="AB21" s="117">
        <f t="shared" si="2"/>
        <v>6.6666666666666666E-2</v>
      </c>
    </row>
    <row r="22" spans="1:28" x14ac:dyDescent="0.25">
      <c r="S22" s="115" t="s">
        <v>68</v>
      </c>
      <c r="T22" s="115"/>
      <c r="U22" s="116"/>
      <c r="V22" s="116">
        <v>126</v>
      </c>
      <c r="W22" s="116">
        <v>157</v>
      </c>
      <c r="X22" s="116">
        <v>207</v>
      </c>
      <c r="Y22" s="112">
        <v>171</v>
      </c>
      <c r="Z22" s="112">
        <v>186</v>
      </c>
      <c r="AB22" s="117">
        <f t="shared" si="2"/>
        <v>0.11481481481481481</v>
      </c>
    </row>
    <row r="23" spans="1:28" x14ac:dyDescent="0.25">
      <c r="S23" s="115" t="s">
        <v>69</v>
      </c>
      <c r="T23" s="115"/>
      <c r="U23" s="116"/>
      <c r="V23" s="116">
        <v>53</v>
      </c>
      <c r="W23" s="116">
        <v>64</v>
      </c>
      <c r="X23" s="116">
        <v>59</v>
      </c>
      <c r="Y23" s="112">
        <v>61</v>
      </c>
      <c r="Z23" s="112">
        <v>49</v>
      </c>
      <c r="AB23" s="117">
        <f t="shared" si="2"/>
        <v>3.0246913580246913E-2</v>
      </c>
    </row>
    <row r="24" spans="1:28" x14ac:dyDescent="0.25">
      <c r="S24" s="115" t="s">
        <v>70</v>
      </c>
      <c r="T24" s="115"/>
      <c r="U24" s="116"/>
      <c r="V24" s="116">
        <v>8</v>
      </c>
      <c r="W24" s="116">
        <v>7</v>
      </c>
      <c r="X24" s="116">
        <v>12</v>
      </c>
      <c r="Y24" s="112">
        <v>14</v>
      </c>
      <c r="Z24" s="112">
        <v>12</v>
      </c>
      <c r="AB24" s="117">
        <f t="shared" si="2"/>
        <v>7.4074074074074077E-3</v>
      </c>
    </row>
    <row r="25" spans="1:28" x14ac:dyDescent="0.25">
      <c r="S25" s="115" t="s">
        <v>71</v>
      </c>
      <c r="T25" s="115"/>
      <c r="U25" s="116"/>
      <c r="V25" s="116">
        <v>22</v>
      </c>
      <c r="W25" s="116">
        <v>35</v>
      </c>
      <c r="X25" s="116">
        <v>23</v>
      </c>
      <c r="Y25" s="112">
        <v>34</v>
      </c>
      <c r="Z25" s="112">
        <v>38</v>
      </c>
      <c r="AB25" s="117">
        <f t="shared" si="2"/>
        <v>2.3456790123456792E-2</v>
      </c>
    </row>
    <row r="26" spans="1:28" x14ac:dyDescent="0.25">
      <c r="S26" s="115" t="s">
        <v>72</v>
      </c>
      <c r="T26" s="115"/>
      <c r="U26" s="116"/>
      <c r="V26" s="116">
        <v>20</v>
      </c>
      <c r="W26" s="116">
        <v>19</v>
      </c>
      <c r="X26" s="116">
        <v>18</v>
      </c>
      <c r="Y26" s="112">
        <v>15</v>
      </c>
      <c r="Z26" s="112">
        <v>18</v>
      </c>
      <c r="AB26" s="117">
        <f t="shared" si="2"/>
        <v>1.1111111111111112E-2</v>
      </c>
    </row>
    <row r="27" spans="1:28" x14ac:dyDescent="0.25">
      <c r="S27" s="115" t="s">
        <v>73</v>
      </c>
      <c r="T27" s="115"/>
      <c r="U27" s="116"/>
      <c r="V27" s="116">
        <v>52</v>
      </c>
      <c r="W27" s="116">
        <v>60</v>
      </c>
      <c r="X27" s="116">
        <v>61</v>
      </c>
      <c r="Y27" s="112">
        <v>73</v>
      </c>
      <c r="Z27" s="112">
        <v>81</v>
      </c>
      <c r="AB27" s="117">
        <f t="shared" si="2"/>
        <v>0.05</v>
      </c>
    </row>
    <row r="28" spans="1:28" x14ac:dyDescent="0.25">
      <c r="S28" s="115" t="s">
        <v>74</v>
      </c>
      <c r="T28" s="115"/>
      <c r="U28" s="116"/>
      <c r="V28" s="116">
        <v>69</v>
      </c>
      <c r="W28" s="116">
        <v>81</v>
      </c>
      <c r="X28" s="116">
        <v>78</v>
      </c>
      <c r="Y28" s="112">
        <v>95</v>
      </c>
      <c r="Z28" s="112">
        <v>98</v>
      </c>
      <c r="AB28" s="117">
        <f t="shared" si="2"/>
        <v>6.0493827160493827E-2</v>
      </c>
    </row>
    <row r="29" spans="1:28" x14ac:dyDescent="0.25">
      <c r="S29" s="115" t="s">
        <v>75</v>
      </c>
      <c r="T29" s="115"/>
      <c r="U29" s="116"/>
      <c r="V29" s="116">
        <v>83</v>
      </c>
      <c r="W29" s="116">
        <v>78</v>
      </c>
      <c r="X29" s="116">
        <v>82</v>
      </c>
      <c r="Y29" s="112">
        <v>63</v>
      </c>
      <c r="Z29" s="112">
        <v>73</v>
      </c>
      <c r="AB29" s="117">
        <f t="shared" si="2"/>
        <v>4.5061728395061729E-2</v>
      </c>
    </row>
    <row r="30" spans="1:28" x14ac:dyDescent="0.25">
      <c r="S30" s="115" t="s">
        <v>76</v>
      </c>
      <c r="T30" s="115"/>
      <c r="U30" s="116"/>
      <c r="V30" s="116">
        <v>108</v>
      </c>
      <c r="W30" s="116">
        <v>114</v>
      </c>
      <c r="X30" s="116">
        <v>107</v>
      </c>
      <c r="Y30" s="112">
        <v>112</v>
      </c>
      <c r="Z30" s="112">
        <v>116</v>
      </c>
      <c r="AB30" s="117">
        <f t="shared" si="2"/>
        <v>7.160493827160494E-2</v>
      </c>
    </row>
    <row r="31" spans="1:28" x14ac:dyDescent="0.25">
      <c r="S31" s="115" t="s">
        <v>77</v>
      </c>
      <c r="T31" s="115"/>
      <c r="U31" s="116"/>
      <c r="V31" s="116">
        <v>174</v>
      </c>
      <c r="W31" s="116">
        <v>118</v>
      </c>
      <c r="X31" s="116">
        <v>126</v>
      </c>
      <c r="Y31" s="112">
        <v>122</v>
      </c>
      <c r="Z31" s="112">
        <v>143</v>
      </c>
      <c r="AB31" s="117">
        <f t="shared" si="2"/>
        <v>8.8271604938271603E-2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141</v>
      </c>
      <c r="W32" s="116">
        <v>151</v>
      </c>
      <c r="X32" s="116">
        <v>160</v>
      </c>
      <c r="Y32" s="112">
        <v>170</v>
      </c>
      <c r="Z32" s="112">
        <v>138</v>
      </c>
      <c r="AB32" s="117">
        <f t="shared" si="2"/>
        <v>8.5185185185185183E-2</v>
      </c>
    </row>
    <row r="33" spans="19:32" x14ac:dyDescent="0.25">
      <c r="S33" s="115" t="s">
        <v>79</v>
      </c>
      <c r="T33" s="115"/>
      <c r="U33" s="116"/>
      <c r="V33" s="116">
        <v>24</v>
      </c>
      <c r="W33" s="116">
        <v>25</v>
      </c>
      <c r="X33" s="116">
        <v>33</v>
      </c>
      <c r="Y33" s="112">
        <v>36</v>
      </c>
      <c r="Z33" s="112">
        <v>40</v>
      </c>
      <c r="AB33" s="117">
        <f t="shared" si="2"/>
        <v>2.4691358024691357E-2</v>
      </c>
    </row>
    <row r="34" spans="19:32" x14ac:dyDescent="0.25">
      <c r="S34" s="118" t="s">
        <v>53</v>
      </c>
      <c r="T34" s="118"/>
      <c r="U34" s="119"/>
      <c r="V34" s="119">
        <v>1535</v>
      </c>
      <c r="W34" s="119">
        <v>1612</v>
      </c>
      <c r="X34" s="119">
        <v>1581</v>
      </c>
      <c r="Y34" s="120">
        <v>1542</v>
      </c>
      <c r="Z34" s="120">
        <v>1620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951</v>
      </c>
      <c r="W37" s="112">
        <v>1003</v>
      </c>
      <c r="X37" s="112">
        <v>966</v>
      </c>
      <c r="Y37" s="112">
        <v>1033</v>
      </c>
      <c r="Z37" s="112">
        <v>1057</v>
      </c>
      <c r="AB37" s="132">
        <f>Z37/Z40*100</f>
        <v>87.717842323651453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148</v>
      </c>
      <c r="W38" s="112">
        <v>170</v>
      </c>
      <c r="X38" s="112">
        <v>175</v>
      </c>
      <c r="Y38" s="112">
        <v>145</v>
      </c>
      <c r="Z38" s="112">
        <v>148</v>
      </c>
      <c r="AB38" s="132">
        <f>Z38/Z40*100</f>
        <v>12.282157676348547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1099</v>
      </c>
      <c r="W40" s="112">
        <v>1173</v>
      </c>
      <c r="X40" s="112">
        <v>1141</v>
      </c>
      <c r="Y40" s="112">
        <v>1178</v>
      </c>
      <c r="Z40" s="112">
        <v>1205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4</v>
      </c>
      <c r="Y44" s="112">
        <v>0</v>
      </c>
      <c r="Z44" s="112">
        <v>1</v>
      </c>
    </row>
    <row r="45" spans="19:32" x14ac:dyDescent="0.25">
      <c r="S45" s="115" t="s">
        <v>37</v>
      </c>
      <c r="T45" s="115"/>
      <c r="U45" s="112"/>
      <c r="V45" s="112">
        <v>10</v>
      </c>
      <c r="W45" s="112">
        <v>15</v>
      </c>
      <c r="X45" s="112">
        <v>19</v>
      </c>
      <c r="Y45" s="112">
        <v>15</v>
      </c>
      <c r="Z45" s="112">
        <v>15</v>
      </c>
    </row>
    <row r="46" spans="19:32" x14ac:dyDescent="0.25">
      <c r="S46" s="115" t="s">
        <v>38</v>
      </c>
      <c r="T46" s="115"/>
      <c r="U46" s="112"/>
      <c r="V46" s="112">
        <v>39</v>
      </c>
      <c r="W46" s="112">
        <v>42</v>
      </c>
      <c r="X46" s="112">
        <v>38</v>
      </c>
      <c r="Y46" s="112">
        <v>33</v>
      </c>
      <c r="Z46" s="112">
        <v>30</v>
      </c>
    </row>
    <row r="47" spans="19:32" x14ac:dyDescent="0.25">
      <c r="S47" s="115" t="s">
        <v>39</v>
      </c>
      <c r="T47" s="115"/>
      <c r="U47" s="112"/>
      <c r="V47" s="112">
        <v>51</v>
      </c>
      <c r="W47" s="112">
        <v>59</v>
      </c>
      <c r="X47" s="112">
        <v>37</v>
      </c>
      <c r="Y47" s="112">
        <v>38</v>
      </c>
      <c r="Z47" s="112">
        <v>53</v>
      </c>
    </row>
    <row r="48" spans="19:32" x14ac:dyDescent="0.25">
      <c r="S48" s="115" t="s">
        <v>40</v>
      </c>
      <c r="T48" s="115"/>
      <c r="U48" s="112"/>
      <c r="V48" s="112">
        <v>63</v>
      </c>
      <c r="W48" s="112">
        <v>74</v>
      </c>
      <c r="X48" s="112">
        <v>69</v>
      </c>
      <c r="Y48" s="112">
        <v>52</v>
      </c>
      <c r="Z48" s="112">
        <v>58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46</v>
      </c>
      <c r="W49" s="112">
        <v>65</v>
      </c>
      <c r="X49" s="112">
        <v>80</v>
      </c>
      <c r="Y49" s="112">
        <v>57</v>
      </c>
      <c r="Z49" s="112">
        <v>58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Tasman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51</v>
      </c>
      <c r="W50" s="112">
        <v>51</v>
      </c>
      <c r="X50" s="112">
        <v>46</v>
      </c>
      <c r="Y50" s="112">
        <v>72</v>
      </c>
      <c r="Z50" s="112">
        <v>92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58</v>
      </c>
      <c r="W51" s="112">
        <v>62</v>
      </c>
      <c r="X51" s="112">
        <v>59</v>
      </c>
      <c r="Y51" s="112">
        <v>44</v>
      </c>
      <c r="Z51" s="112">
        <v>49</v>
      </c>
    </row>
    <row r="52" spans="1:26" ht="15" customHeight="1" x14ac:dyDescent="0.25">
      <c r="S52" s="115" t="s">
        <v>44</v>
      </c>
      <c r="T52" s="115"/>
      <c r="U52" s="112"/>
      <c r="V52" s="112">
        <v>79</v>
      </c>
      <c r="W52" s="112">
        <v>87</v>
      </c>
      <c r="X52" s="112">
        <v>78</v>
      </c>
      <c r="Y52" s="112">
        <v>80</v>
      </c>
      <c r="Z52" s="112">
        <v>74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88</v>
      </c>
      <c r="W53" s="112">
        <v>74</v>
      </c>
      <c r="X53" s="112">
        <v>79</v>
      </c>
      <c r="Y53" s="112">
        <v>75</v>
      </c>
      <c r="Z53" s="112">
        <v>66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87</v>
      </c>
      <c r="W54" s="112">
        <v>117</v>
      </c>
      <c r="X54" s="112">
        <v>109</v>
      </c>
      <c r="Y54" s="112">
        <v>104</v>
      </c>
      <c r="Z54" s="112">
        <v>109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100</v>
      </c>
      <c r="W55" s="112">
        <v>109</v>
      </c>
      <c r="X55" s="112">
        <v>106</v>
      </c>
      <c r="Y55" s="112">
        <v>97</v>
      </c>
      <c r="Z55" s="112">
        <v>90</v>
      </c>
    </row>
    <row r="56" spans="1:26" ht="15" customHeight="1" x14ac:dyDescent="0.25">
      <c r="S56" s="115" t="s">
        <v>48</v>
      </c>
      <c r="T56" s="115"/>
      <c r="U56" s="112"/>
      <c r="V56" s="112">
        <v>45</v>
      </c>
      <c r="W56" s="112">
        <v>44</v>
      </c>
      <c r="X56" s="112">
        <v>58</v>
      </c>
      <c r="Y56" s="112">
        <v>68</v>
      </c>
      <c r="Z56" s="112">
        <v>73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23</v>
      </c>
      <c r="W57" s="112">
        <v>22</v>
      </c>
      <c r="X57" s="112">
        <v>18</v>
      </c>
      <c r="Y57" s="112">
        <v>26</v>
      </c>
      <c r="Z57" s="112">
        <v>33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8</v>
      </c>
      <c r="W58" s="112">
        <v>7</v>
      </c>
      <c r="X58" s="112">
        <v>12</v>
      </c>
      <c r="Y58" s="112">
        <v>12</v>
      </c>
      <c r="Z58" s="112">
        <v>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3</v>
      </c>
      <c r="X59" s="112">
        <v>6</v>
      </c>
      <c r="Y59" s="112">
        <v>6</v>
      </c>
      <c r="Z59" s="112">
        <v>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751</v>
      </c>
      <c r="W61" s="112">
        <v>837</v>
      </c>
      <c r="X61" s="112">
        <v>812</v>
      </c>
      <c r="Y61" s="112">
        <v>774</v>
      </c>
      <c r="Z61" s="112">
        <v>818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8</v>
      </c>
      <c r="W63" s="112">
        <v>5</v>
      </c>
      <c r="X63" s="112">
        <v>6</v>
      </c>
      <c r="Y63" s="112">
        <v>0</v>
      </c>
      <c r="Z63" s="112">
        <v>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22</v>
      </c>
      <c r="W64" s="112">
        <v>29</v>
      </c>
      <c r="X64" s="112">
        <v>66</v>
      </c>
      <c r="Y64" s="112">
        <v>22</v>
      </c>
      <c r="Z64" s="112">
        <v>22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Tasman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27</v>
      </c>
      <c r="W65" s="112">
        <v>43</v>
      </c>
      <c r="X65" s="112">
        <v>135</v>
      </c>
      <c r="Y65" s="112">
        <v>41</v>
      </c>
      <c r="Z65" s="112">
        <v>41</v>
      </c>
    </row>
    <row r="66" spans="1:26" x14ac:dyDescent="0.25">
      <c r="S66" s="115" t="s">
        <v>39</v>
      </c>
      <c r="T66" s="115"/>
      <c r="U66" s="112"/>
      <c r="V66" s="112">
        <v>37</v>
      </c>
      <c r="W66" s="112">
        <v>50</v>
      </c>
      <c r="X66" s="112">
        <v>209</v>
      </c>
      <c r="Y66" s="112">
        <v>20</v>
      </c>
      <c r="Z66" s="112">
        <v>21</v>
      </c>
    </row>
    <row r="67" spans="1:26" x14ac:dyDescent="0.25">
      <c r="S67" s="115" t="s">
        <v>40</v>
      </c>
      <c r="T67" s="115"/>
      <c r="U67" s="112"/>
      <c r="V67" s="112">
        <v>59</v>
      </c>
      <c r="W67" s="112">
        <v>51</v>
      </c>
      <c r="X67" s="112">
        <v>230</v>
      </c>
      <c r="Y67" s="112">
        <v>60</v>
      </c>
      <c r="Z67" s="112">
        <v>59</v>
      </c>
    </row>
    <row r="68" spans="1:26" x14ac:dyDescent="0.25">
      <c r="S68" s="115" t="s">
        <v>41</v>
      </c>
      <c r="T68" s="115"/>
      <c r="U68" s="112"/>
      <c r="V68" s="112">
        <v>47</v>
      </c>
      <c r="W68" s="112">
        <v>50</v>
      </c>
      <c r="X68" s="112">
        <v>194</v>
      </c>
      <c r="Y68" s="112">
        <v>40</v>
      </c>
      <c r="Z68" s="112">
        <v>54</v>
      </c>
    </row>
    <row r="69" spans="1:26" x14ac:dyDescent="0.25">
      <c r="S69" s="115" t="s">
        <v>42</v>
      </c>
      <c r="T69" s="115"/>
      <c r="U69" s="112"/>
      <c r="V69" s="112">
        <v>90</v>
      </c>
      <c r="W69" s="112">
        <v>61</v>
      </c>
      <c r="X69" s="112">
        <v>179</v>
      </c>
      <c r="Y69" s="112">
        <v>68</v>
      </c>
      <c r="Z69" s="112">
        <v>63</v>
      </c>
    </row>
    <row r="70" spans="1:26" x14ac:dyDescent="0.25">
      <c r="S70" s="115" t="s">
        <v>43</v>
      </c>
      <c r="T70" s="115"/>
      <c r="U70" s="112"/>
      <c r="V70" s="112">
        <v>65</v>
      </c>
      <c r="W70" s="112">
        <v>57</v>
      </c>
      <c r="X70" s="112">
        <v>228</v>
      </c>
      <c r="Y70" s="112">
        <v>79</v>
      </c>
      <c r="Z70" s="112">
        <v>72</v>
      </c>
    </row>
    <row r="71" spans="1:26" x14ac:dyDescent="0.25">
      <c r="S71" s="115" t="s">
        <v>44</v>
      </c>
      <c r="T71" s="115"/>
      <c r="U71" s="112"/>
      <c r="V71" s="112">
        <v>82</v>
      </c>
      <c r="W71" s="112">
        <v>85</v>
      </c>
      <c r="X71" s="112">
        <v>257</v>
      </c>
      <c r="Y71" s="112">
        <v>76</v>
      </c>
      <c r="Z71" s="112">
        <v>74</v>
      </c>
    </row>
    <row r="72" spans="1:26" x14ac:dyDescent="0.25">
      <c r="S72" s="115" t="s">
        <v>45</v>
      </c>
      <c r="T72" s="115"/>
      <c r="U72" s="112"/>
      <c r="V72" s="112">
        <v>99</v>
      </c>
      <c r="W72" s="112">
        <v>91</v>
      </c>
      <c r="X72" s="112">
        <v>274</v>
      </c>
      <c r="Y72" s="112">
        <v>89</v>
      </c>
      <c r="Z72" s="112">
        <v>82</v>
      </c>
    </row>
    <row r="73" spans="1:26" x14ac:dyDescent="0.25">
      <c r="S73" s="115" t="s">
        <v>46</v>
      </c>
      <c r="T73" s="115"/>
      <c r="U73" s="112"/>
      <c r="V73" s="112">
        <v>102</v>
      </c>
      <c r="W73" s="112">
        <v>104</v>
      </c>
      <c r="X73" s="112">
        <v>219</v>
      </c>
      <c r="Y73" s="112">
        <v>87</v>
      </c>
      <c r="Z73" s="112">
        <v>111</v>
      </c>
    </row>
    <row r="74" spans="1:26" x14ac:dyDescent="0.25">
      <c r="S74" s="115" t="s">
        <v>47</v>
      </c>
      <c r="T74" s="115"/>
      <c r="U74" s="112"/>
      <c r="V74" s="112">
        <v>89</v>
      </c>
      <c r="W74" s="112">
        <v>94</v>
      </c>
      <c r="X74" s="112">
        <v>144</v>
      </c>
      <c r="Y74" s="112">
        <v>107</v>
      </c>
      <c r="Z74" s="112">
        <v>112</v>
      </c>
    </row>
    <row r="75" spans="1:26" x14ac:dyDescent="0.25">
      <c r="S75" s="115" t="s">
        <v>48</v>
      </c>
      <c r="T75" s="115"/>
      <c r="U75" s="112"/>
      <c r="V75" s="112">
        <v>43</v>
      </c>
      <c r="W75" s="112">
        <v>46</v>
      </c>
      <c r="X75" s="112">
        <v>61</v>
      </c>
      <c r="Y75" s="112">
        <v>37</v>
      </c>
      <c r="Z75" s="112">
        <v>45</v>
      </c>
    </row>
    <row r="76" spans="1:26" x14ac:dyDescent="0.25">
      <c r="S76" s="115" t="s">
        <v>49</v>
      </c>
      <c r="T76" s="115"/>
      <c r="U76" s="112"/>
      <c r="V76" s="112">
        <v>20</v>
      </c>
      <c r="W76" s="112">
        <v>16</v>
      </c>
      <c r="X76" s="112">
        <v>26</v>
      </c>
      <c r="Y76" s="112">
        <v>21</v>
      </c>
      <c r="Z76" s="112">
        <v>27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3</v>
      </c>
      <c r="X77" s="112">
        <v>5</v>
      </c>
      <c r="Y77" s="112">
        <v>12</v>
      </c>
      <c r="Z77" s="112">
        <v>9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4</v>
      </c>
      <c r="Y78" s="112">
        <v>0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3</v>
      </c>
      <c r="W79" s="112">
        <v>6</v>
      </c>
      <c r="X79" s="112">
        <v>0</v>
      </c>
      <c r="Y79" s="112">
        <v>0</v>
      </c>
      <c r="Z79" s="112">
        <v>2</v>
      </c>
    </row>
    <row r="80" spans="1:26" x14ac:dyDescent="0.25">
      <c r="S80" s="118" t="s">
        <v>53</v>
      </c>
      <c r="T80" s="118"/>
      <c r="U80" s="112"/>
      <c r="V80" s="112">
        <v>787</v>
      </c>
      <c r="W80" s="112">
        <v>776</v>
      </c>
      <c r="X80" s="112">
        <v>2243</v>
      </c>
      <c r="Y80" s="112">
        <v>764</v>
      </c>
      <c r="Z80" s="112">
        <v>802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Tasman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48</v>
      </c>
      <c r="W83" s="112">
        <v>59</v>
      </c>
      <c r="X83" s="112">
        <v>55</v>
      </c>
      <c r="Y83" s="112">
        <v>58</v>
      </c>
      <c r="Z83" s="112">
        <v>59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47</v>
      </c>
      <c r="W84" s="112">
        <v>51</v>
      </c>
      <c r="X84" s="112">
        <v>41</v>
      </c>
      <c r="Y84" s="112">
        <v>50</v>
      </c>
      <c r="Z84" s="112">
        <v>55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82</v>
      </c>
      <c r="W85" s="112">
        <v>84</v>
      </c>
      <c r="X85" s="112">
        <v>89</v>
      </c>
      <c r="Y85" s="112">
        <v>91</v>
      </c>
      <c r="Z85" s="112">
        <v>76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1,620</v>
      </c>
      <c r="D86" s="94">
        <f t="shared" ref="D86:D91" si="4">AD4</f>
        <v>5.46875E-2</v>
      </c>
      <c r="E86" s="95">
        <f t="shared" ref="E86:E91" si="5">AD4</f>
        <v>5.46875E-2</v>
      </c>
      <c r="F86" s="94">
        <f t="shared" ref="F86:F91" si="6">AF4</f>
        <v>5.5374592833876246E-2</v>
      </c>
      <c r="G86" s="95">
        <f t="shared" ref="G86:G91" si="7">AF4</f>
        <v>5.5374592833876246E-2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43</v>
      </c>
      <c r="W86" s="112">
        <v>42</v>
      </c>
      <c r="X86" s="112">
        <v>47</v>
      </c>
      <c r="Y86" s="112">
        <v>45</v>
      </c>
      <c r="Z86" s="112">
        <v>46</v>
      </c>
    </row>
    <row r="87" spans="1:30" ht="15" customHeight="1" x14ac:dyDescent="0.25">
      <c r="A87" s="96" t="s">
        <v>4</v>
      </c>
      <c r="B87" s="49"/>
      <c r="C87" s="97" t="str">
        <f t="shared" si="3"/>
        <v>818</v>
      </c>
      <c r="D87" s="94">
        <f t="shared" si="4"/>
        <v>6.2337662337662358E-2</v>
      </c>
      <c r="E87" s="95">
        <f t="shared" si="5"/>
        <v>6.2337662337662358E-2</v>
      </c>
      <c r="F87" s="94">
        <f t="shared" si="6"/>
        <v>9.6514745308311056E-2</v>
      </c>
      <c r="G87" s="95">
        <f t="shared" si="7"/>
        <v>9.6514745308311056E-2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7</v>
      </c>
      <c r="W87" s="112">
        <v>10</v>
      </c>
      <c r="X87" s="112">
        <v>8</v>
      </c>
      <c r="Y87" s="112">
        <v>9</v>
      </c>
      <c r="Z87" s="112">
        <v>12</v>
      </c>
    </row>
    <row r="88" spans="1:30" ht="15" customHeight="1" x14ac:dyDescent="0.25">
      <c r="A88" s="96" t="s">
        <v>5</v>
      </c>
      <c r="B88" s="49"/>
      <c r="C88" s="97" t="str">
        <f t="shared" si="3"/>
        <v>802</v>
      </c>
      <c r="D88" s="94">
        <f t="shared" si="4"/>
        <v>4.8366013071895475E-2</v>
      </c>
      <c r="E88" s="95">
        <f t="shared" si="5"/>
        <v>4.8366013071895475E-2</v>
      </c>
      <c r="F88" s="94">
        <f t="shared" si="6"/>
        <v>2.0356234096692072E-2</v>
      </c>
      <c r="G88" s="95">
        <f t="shared" si="7"/>
        <v>2.0356234096692072E-2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6</v>
      </c>
      <c r="W88" s="112">
        <v>9</v>
      </c>
      <c r="X88" s="112">
        <v>7</v>
      </c>
      <c r="Y88" s="112">
        <v>6</v>
      </c>
      <c r="Z88" s="112">
        <v>6</v>
      </c>
    </row>
    <row r="89" spans="1:30" ht="15" customHeight="1" x14ac:dyDescent="0.25">
      <c r="A89" s="49" t="s">
        <v>6</v>
      </c>
      <c r="B89" s="49"/>
      <c r="C89" s="97" t="str">
        <f t="shared" si="3"/>
        <v>1,200</v>
      </c>
      <c r="D89" s="94">
        <f t="shared" si="4"/>
        <v>1.3513513513513598E-2</v>
      </c>
      <c r="E89" s="95">
        <f t="shared" si="5"/>
        <v>1.3513513513513598E-2</v>
      </c>
      <c r="F89" s="94">
        <f t="shared" si="6"/>
        <v>8.8929219600725862E-2</v>
      </c>
      <c r="G89" s="95">
        <f t="shared" si="7"/>
        <v>8.8929219600725862E-2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27</v>
      </c>
      <c r="W89" s="112">
        <v>47</v>
      </c>
      <c r="X89" s="112">
        <v>43</v>
      </c>
      <c r="Y89" s="112">
        <v>43</v>
      </c>
      <c r="Z89" s="112">
        <v>48</v>
      </c>
    </row>
    <row r="90" spans="1:30" ht="15" customHeight="1" x14ac:dyDescent="0.25">
      <c r="A90" s="49" t="s">
        <v>98</v>
      </c>
      <c r="B90" s="49"/>
      <c r="C90" s="97" t="str">
        <f t="shared" si="3"/>
        <v>$36,708</v>
      </c>
      <c r="D90" s="94">
        <f t="shared" si="4"/>
        <v>0.10691740641587066</v>
      </c>
      <c r="E90" s="95">
        <f t="shared" si="5"/>
        <v>0.10691740641587066</v>
      </c>
      <c r="F90" s="94">
        <f t="shared" si="6"/>
        <v>0.1718730047248116</v>
      </c>
      <c r="G90" s="95">
        <f t="shared" si="7"/>
        <v>0.1718730047248116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93</v>
      </c>
      <c r="W90" s="112">
        <v>108</v>
      </c>
      <c r="X90" s="112">
        <v>102</v>
      </c>
      <c r="Y90" s="112">
        <v>108</v>
      </c>
      <c r="Z90" s="112">
        <v>121</v>
      </c>
    </row>
    <row r="91" spans="1:30" ht="15" customHeight="1" x14ac:dyDescent="0.25">
      <c r="A91" s="49" t="s">
        <v>7</v>
      </c>
      <c r="B91" s="49"/>
      <c r="C91" s="97" t="str">
        <f t="shared" si="3"/>
        <v>$51.6 mil</v>
      </c>
      <c r="D91" s="94">
        <f t="shared" si="4"/>
        <v>6.3464158529052073E-2</v>
      </c>
      <c r="E91" s="95">
        <f t="shared" si="5"/>
        <v>6.3464158529052073E-2</v>
      </c>
      <c r="F91" s="94">
        <f t="shared" si="6"/>
        <v>0.22335683157110964</v>
      </c>
      <c r="G91" s="95">
        <f t="shared" si="7"/>
        <v>0.22335683157110964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554</v>
      </c>
      <c r="W91" s="112">
        <v>609</v>
      </c>
      <c r="X91" s="112">
        <v>589</v>
      </c>
      <c r="Y91" s="112">
        <v>608</v>
      </c>
      <c r="Z91" s="112">
        <v>612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28</v>
      </c>
      <c r="W93" s="112">
        <v>32</v>
      </c>
      <c r="X93" s="112">
        <v>37</v>
      </c>
      <c r="Y93" s="112">
        <v>42</v>
      </c>
      <c r="Z93" s="112">
        <v>39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86</v>
      </c>
      <c r="W94" s="112">
        <v>84</v>
      </c>
      <c r="X94" s="112">
        <v>81</v>
      </c>
      <c r="Y94" s="112">
        <v>86</v>
      </c>
      <c r="Z94" s="112">
        <v>107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18</v>
      </c>
      <c r="W95" s="112">
        <v>21</v>
      </c>
      <c r="X95" s="112">
        <v>21</v>
      </c>
      <c r="Y95" s="112">
        <v>23</v>
      </c>
      <c r="Z95" s="112">
        <v>25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85</v>
      </c>
      <c r="W96" s="112">
        <v>95</v>
      </c>
      <c r="X96" s="112">
        <v>105</v>
      </c>
      <c r="Y96" s="112">
        <v>111</v>
      </c>
      <c r="Z96" s="112">
        <v>103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67</v>
      </c>
      <c r="W97" s="112">
        <v>69</v>
      </c>
      <c r="X97" s="112">
        <v>59</v>
      </c>
      <c r="Y97" s="112">
        <v>63</v>
      </c>
      <c r="Z97" s="112">
        <v>66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34</v>
      </c>
      <c r="W98" s="112">
        <v>38</v>
      </c>
      <c r="X98" s="112">
        <v>32</v>
      </c>
      <c r="Y98" s="112">
        <v>42</v>
      </c>
      <c r="Z98" s="112">
        <v>38</v>
      </c>
    </row>
    <row r="99" spans="1:32" ht="15" customHeight="1" x14ac:dyDescent="0.25">
      <c r="S99" s="115" t="s">
        <v>145</v>
      </c>
      <c r="T99" s="115"/>
      <c r="U99" s="112"/>
      <c r="V99" s="112">
        <v>5</v>
      </c>
      <c r="W99" s="112">
        <v>9</v>
      </c>
      <c r="X99" s="112">
        <v>5</v>
      </c>
      <c r="Y99" s="112">
        <v>0</v>
      </c>
      <c r="Z99" s="112">
        <v>0</v>
      </c>
    </row>
    <row r="100" spans="1:32" ht="15" customHeight="1" x14ac:dyDescent="0.25">
      <c r="S100" s="115" t="s">
        <v>58</v>
      </c>
      <c r="T100" s="115"/>
      <c r="U100" s="112"/>
      <c r="V100" s="112">
        <v>61</v>
      </c>
      <c r="W100" s="112">
        <v>59</v>
      </c>
      <c r="X100" s="112">
        <v>71</v>
      </c>
      <c r="Y100" s="112">
        <v>66</v>
      </c>
      <c r="Z100" s="112">
        <v>64</v>
      </c>
    </row>
    <row r="101" spans="1:32" x14ac:dyDescent="0.25">
      <c r="A101" s="18"/>
      <c r="S101" s="118" t="s">
        <v>53</v>
      </c>
      <c r="T101" s="118"/>
      <c r="U101" s="112"/>
      <c r="V101" s="112">
        <v>547</v>
      </c>
      <c r="W101" s="112">
        <v>556</v>
      </c>
      <c r="X101" s="112">
        <v>551</v>
      </c>
      <c r="Y101" s="112">
        <v>570</v>
      </c>
      <c r="Z101" s="112">
        <v>590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915</v>
      </c>
      <c r="W104" s="112">
        <v>1000</v>
      </c>
      <c r="X104" s="112">
        <v>975</v>
      </c>
      <c r="Y104" s="112">
        <v>1024</v>
      </c>
      <c r="Z104" s="112">
        <v>1024</v>
      </c>
      <c r="AB104" s="109" t="str">
        <f>TEXT(Z104,"###,###")</f>
        <v>1,024</v>
      </c>
      <c r="AD104" s="130">
        <f>Z104/($Z$4)*100</f>
        <v>63.209876543209873</v>
      </c>
      <c r="AF104" s="109"/>
    </row>
    <row r="105" spans="1:32" x14ac:dyDescent="0.25">
      <c r="S105" s="115" t="s">
        <v>17</v>
      </c>
      <c r="T105" s="115"/>
      <c r="U105" s="112"/>
      <c r="V105" s="112">
        <v>394</v>
      </c>
      <c r="W105" s="112">
        <v>337</v>
      </c>
      <c r="X105" s="112">
        <v>331</v>
      </c>
      <c r="Y105" s="112">
        <v>331</v>
      </c>
      <c r="Z105" s="112">
        <v>342</v>
      </c>
      <c r="AB105" s="109" t="str">
        <f>TEXT(Z105,"###,###")</f>
        <v>342</v>
      </c>
      <c r="AD105" s="130">
        <f>Z105/($Z$4)*100</f>
        <v>21.111111111111111</v>
      </c>
      <c r="AF105" s="109"/>
    </row>
    <row r="106" spans="1:32" x14ac:dyDescent="0.25">
      <c r="S106" s="118" t="s">
        <v>53</v>
      </c>
      <c r="T106" s="118"/>
      <c r="U106" s="120"/>
      <c r="V106" s="120">
        <v>1309</v>
      </c>
      <c r="W106" s="120">
        <v>1337</v>
      </c>
      <c r="X106" s="120">
        <v>1306</v>
      </c>
      <c r="Y106" s="120">
        <v>1355</v>
      </c>
      <c r="Z106" s="120">
        <v>1366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284</v>
      </c>
      <c r="W108" s="112">
        <v>357</v>
      </c>
      <c r="X108" s="112">
        <v>256</v>
      </c>
      <c r="Y108" s="112">
        <v>282</v>
      </c>
      <c r="Z108" s="112">
        <v>335</v>
      </c>
      <c r="AB108" s="109" t="str">
        <f>TEXT(Z108,"###,###")</f>
        <v>335</v>
      </c>
      <c r="AD108" s="130">
        <f>Z108/($Z$4)*100</f>
        <v>20.679012345679013</v>
      </c>
      <c r="AF108" s="109"/>
    </row>
    <row r="109" spans="1:32" x14ac:dyDescent="0.25">
      <c r="S109" s="115" t="s">
        <v>20</v>
      </c>
      <c r="T109" s="115"/>
      <c r="U109" s="112"/>
      <c r="V109" s="112">
        <v>224</v>
      </c>
      <c r="W109" s="112">
        <v>206</v>
      </c>
      <c r="X109" s="112">
        <v>286</v>
      </c>
      <c r="Y109" s="112">
        <v>264</v>
      </c>
      <c r="Z109" s="112">
        <v>295</v>
      </c>
      <c r="AB109" s="109" t="str">
        <f>TEXT(Z109,"###,###")</f>
        <v>295</v>
      </c>
      <c r="AD109" s="130">
        <f>Z109/($Z$4)*100</f>
        <v>18.209876543209877</v>
      </c>
      <c r="AF109" s="109"/>
    </row>
    <row r="110" spans="1:32" x14ac:dyDescent="0.25">
      <c r="S110" s="115" t="s">
        <v>21</v>
      </c>
      <c r="T110" s="115"/>
      <c r="U110" s="112"/>
      <c r="V110" s="112">
        <v>435</v>
      </c>
      <c r="W110" s="112">
        <v>433</v>
      </c>
      <c r="X110" s="112">
        <v>414</v>
      </c>
      <c r="Y110" s="112">
        <v>397</v>
      </c>
      <c r="Z110" s="112">
        <v>341</v>
      </c>
      <c r="AB110" s="109" t="str">
        <f>TEXT(Z110,"###,###")</f>
        <v>341</v>
      </c>
      <c r="AD110" s="130">
        <f>Z110/($Z$4)*100</f>
        <v>21.049382716049383</v>
      </c>
      <c r="AF110" s="109"/>
    </row>
    <row r="111" spans="1:32" x14ac:dyDescent="0.25">
      <c r="S111" s="115" t="s">
        <v>22</v>
      </c>
      <c r="T111" s="115"/>
      <c r="U111" s="112"/>
      <c r="V111" s="112">
        <v>369</v>
      </c>
      <c r="W111" s="112">
        <v>369</v>
      </c>
      <c r="X111" s="112">
        <v>383</v>
      </c>
      <c r="Y111" s="112">
        <v>377</v>
      </c>
      <c r="Z111" s="112">
        <v>418</v>
      </c>
      <c r="AB111" s="109" t="str">
        <f>TEXT(Z111,"###,###")</f>
        <v>418</v>
      </c>
      <c r="AD111" s="130">
        <f>Z111/($Z$4)*100</f>
        <v>25.802469135802468</v>
      </c>
      <c r="AF111" s="109"/>
    </row>
    <row r="112" spans="1:32" x14ac:dyDescent="0.25">
      <c r="S112" s="118" t="s">
        <v>53</v>
      </c>
      <c r="T112" s="118"/>
      <c r="U112" s="112"/>
      <c r="V112" s="112">
        <v>1534</v>
      </c>
      <c r="W112" s="112">
        <v>1612</v>
      </c>
      <c r="X112" s="112">
        <v>1583</v>
      </c>
      <c r="Y112" s="112">
        <v>1541</v>
      </c>
      <c r="Z112" s="112">
        <v>1620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47.07</v>
      </c>
      <c r="W118" s="131">
        <v>46.83</v>
      </c>
      <c r="X118" s="131">
        <v>47.26</v>
      </c>
      <c r="Y118" s="131">
        <v>47.53</v>
      </c>
      <c r="Z118" s="131">
        <v>47.88</v>
      </c>
      <c r="AB118" s="109" t="str">
        <f>TEXT(Z118,"##.0")</f>
        <v>47.9</v>
      </c>
    </row>
    <row r="120" spans="19:32" x14ac:dyDescent="0.25">
      <c r="S120" s="101" t="s">
        <v>100</v>
      </c>
      <c r="T120" s="112"/>
      <c r="U120" s="112"/>
      <c r="V120" s="112">
        <v>793</v>
      </c>
      <c r="W120" s="112">
        <v>847</v>
      </c>
      <c r="X120" s="112">
        <v>810</v>
      </c>
      <c r="Y120" s="112">
        <v>851</v>
      </c>
      <c r="Z120" s="112">
        <v>838</v>
      </c>
      <c r="AB120" s="109" t="str">
        <f>TEXT(Z120,"###,###")</f>
        <v>838</v>
      </c>
    </row>
    <row r="121" spans="19:32" x14ac:dyDescent="0.25">
      <c r="S121" s="101" t="s">
        <v>101</v>
      </c>
      <c r="T121" s="112"/>
      <c r="U121" s="112"/>
      <c r="V121" s="112">
        <v>197</v>
      </c>
      <c r="W121" s="112">
        <v>202</v>
      </c>
      <c r="X121" s="112">
        <v>205</v>
      </c>
      <c r="Y121" s="112">
        <v>201</v>
      </c>
      <c r="Z121" s="112">
        <v>217</v>
      </c>
      <c r="AB121" s="109" t="str">
        <f>TEXT(Z121,"###,###")</f>
        <v>217</v>
      </c>
    </row>
    <row r="122" spans="19:32" x14ac:dyDescent="0.25">
      <c r="S122" s="101" t="s">
        <v>102</v>
      </c>
      <c r="T122" s="112"/>
      <c r="U122" s="112"/>
      <c r="V122" s="112">
        <v>110</v>
      </c>
      <c r="W122" s="112">
        <v>122</v>
      </c>
      <c r="X122" s="112">
        <v>120</v>
      </c>
      <c r="Y122" s="112">
        <v>122</v>
      </c>
      <c r="Z122" s="112">
        <v>146</v>
      </c>
      <c r="AB122" s="109" t="str">
        <f>TEXT(Z122,"###,###")</f>
        <v>146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903</v>
      </c>
      <c r="W124" s="112">
        <v>969</v>
      </c>
      <c r="X124" s="112">
        <v>930</v>
      </c>
      <c r="Y124" s="112">
        <v>973</v>
      </c>
      <c r="Z124" s="112">
        <v>984</v>
      </c>
      <c r="AB124" s="109" t="str">
        <f>TEXT(Z124,"###,###")</f>
        <v>984</v>
      </c>
      <c r="AD124" s="127">
        <f>Z124/$Z$7*100</f>
        <v>82</v>
      </c>
    </row>
    <row r="125" spans="19:32" x14ac:dyDescent="0.25">
      <c r="S125" s="101" t="s">
        <v>104</v>
      </c>
      <c r="T125" s="112"/>
      <c r="U125" s="112"/>
      <c r="V125" s="112">
        <v>307</v>
      </c>
      <c r="W125" s="112">
        <v>324</v>
      </c>
      <c r="X125" s="112">
        <v>325</v>
      </c>
      <c r="Y125" s="112">
        <v>323</v>
      </c>
      <c r="Z125" s="112">
        <v>363</v>
      </c>
      <c r="AB125" s="109" t="str">
        <f>TEXT(Z125,"###,###")</f>
        <v>363</v>
      </c>
      <c r="AD125" s="127">
        <f>Z125/$Z$7*100</f>
        <v>30.25</v>
      </c>
    </row>
    <row r="127" spans="19:32" x14ac:dyDescent="0.25">
      <c r="S127" s="101" t="s">
        <v>105</v>
      </c>
      <c r="T127" s="112"/>
      <c r="U127" s="112"/>
      <c r="V127" s="112">
        <v>554</v>
      </c>
      <c r="W127" s="112">
        <v>610</v>
      </c>
      <c r="X127" s="112">
        <v>587</v>
      </c>
      <c r="Y127" s="112">
        <v>609</v>
      </c>
      <c r="Z127" s="112">
        <v>609</v>
      </c>
      <c r="AB127" s="109" t="str">
        <f>TEXT(Z127,"###,###")</f>
        <v>609</v>
      </c>
      <c r="AD127" s="127">
        <f>Z127/$Z$7*100</f>
        <v>50.749999999999993</v>
      </c>
    </row>
    <row r="128" spans="19:32" x14ac:dyDescent="0.25">
      <c r="S128" s="101" t="s">
        <v>106</v>
      </c>
      <c r="T128" s="112"/>
      <c r="U128" s="112"/>
      <c r="V128" s="112">
        <v>553</v>
      </c>
      <c r="W128" s="112">
        <v>558</v>
      </c>
      <c r="X128" s="112">
        <v>552</v>
      </c>
      <c r="Y128" s="112">
        <v>572</v>
      </c>
      <c r="Z128" s="112">
        <v>590</v>
      </c>
      <c r="AB128" s="109" t="str">
        <f>TEXT(Z128,"###,###")</f>
        <v>590</v>
      </c>
      <c r="AD128" s="127">
        <f>Z128/$Z$7*100</f>
        <v>49.166666666666664</v>
      </c>
    </row>
    <row r="130" spans="19:20" x14ac:dyDescent="0.25">
      <c r="S130" s="101" t="s">
        <v>182</v>
      </c>
      <c r="T130" s="127">
        <v>69.833333333333343</v>
      </c>
    </row>
    <row r="131" spans="19:20" x14ac:dyDescent="0.25">
      <c r="S131" s="101" t="s">
        <v>183</v>
      </c>
      <c r="T131" s="127">
        <v>18.083333333333336</v>
      </c>
    </row>
    <row r="132" spans="19:20" x14ac:dyDescent="0.25">
      <c r="S132" s="101" t="s">
        <v>184</v>
      </c>
      <c r="T132" s="127">
        <v>12.166666666666668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97BCC-5246-4DA5-85F9-686A352CD4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6979C4B-DE12-490C-AB39-1F4EE8EF4F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8ECD373-C08F-43B8-9175-D00E31A8316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F5BCEB-A486-4493-A834-145AAB67B3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1C0-2983-4A23-9F02-6828307CC82F}">
  <sheetPr codeName="Sheet9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135</v>
      </c>
      <c r="T1" s="99"/>
      <c r="U1" s="99"/>
      <c r="V1" s="99"/>
      <c r="W1" s="99"/>
      <c r="X1" s="99"/>
      <c r="Y1" s="100" t="s">
        <v>174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135</v>
      </c>
      <c r="Y3" s="105" t="s">
        <v>174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12.27 Waratah/Wynyard,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9216</v>
      </c>
      <c r="W4" s="108">
        <v>9429</v>
      </c>
      <c r="X4" s="108">
        <v>9520</v>
      </c>
      <c r="Y4" s="108">
        <v>9574</v>
      </c>
      <c r="Z4" s="108">
        <v>9895</v>
      </c>
      <c r="AB4" s="109" t="str">
        <f>TEXT(Z4,"###,###")</f>
        <v>9,895</v>
      </c>
      <c r="AD4" s="110">
        <f>Z4/Y4-1</f>
        <v>3.3528305828284921E-2</v>
      </c>
      <c r="AF4" s="110">
        <f>Z4/V4-1</f>
        <v>7.3676215277777679E-2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4762</v>
      </c>
      <c r="W5" s="108">
        <v>4967</v>
      </c>
      <c r="X5" s="108">
        <v>4936</v>
      </c>
      <c r="Y5" s="108">
        <v>4995</v>
      </c>
      <c r="Z5" s="108">
        <v>5048</v>
      </c>
      <c r="AB5" s="109" t="str">
        <f>TEXT(Z5,"###,###")</f>
        <v>5,048</v>
      </c>
      <c r="AD5" s="110">
        <f t="shared" ref="AD5:AD9" si="0">Z5/Y5-1</f>
        <v>1.0610610610610527E-2</v>
      </c>
      <c r="AF5" s="110">
        <f t="shared" ref="AF5:AF9" si="1">Z5/V5-1</f>
        <v>6.005879882402354E-2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4456</v>
      </c>
      <c r="W6" s="108">
        <v>4464</v>
      </c>
      <c r="X6" s="108">
        <v>4584</v>
      </c>
      <c r="Y6" s="108">
        <v>4580</v>
      </c>
      <c r="Z6" s="108">
        <v>4842</v>
      </c>
      <c r="AB6" s="109" t="str">
        <f>TEXT(Z6,"###,###")</f>
        <v>4,842</v>
      </c>
      <c r="AD6" s="110">
        <f t="shared" si="0"/>
        <v>5.7205240174672545E-2</v>
      </c>
      <c r="AF6" s="110">
        <f t="shared" si="1"/>
        <v>8.6624775583483027E-2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6672</v>
      </c>
      <c r="W7" s="108">
        <v>6779</v>
      </c>
      <c r="X7" s="108">
        <v>6877</v>
      </c>
      <c r="Y7" s="108">
        <v>6960</v>
      </c>
      <c r="Z7" s="108">
        <v>7072</v>
      </c>
      <c r="AB7" s="109" t="str">
        <f>TEXT(Z7,"###,###")</f>
        <v>7,072</v>
      </c>
      <c r="AD7" s="110">
        <f t="shared" si="0"/>
        <v>1.6091954022988464E-2</v>
      </c>
      <c r="AF7" s="110">
        <f t="shared" si="1"/>
        <v>5.9952038369304628E-2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9,895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7,072</v>
      </c>
      <c r="P8" s="65"/>
      <c r="S8" s="107" t="s">
        <v>84</v>
      </c>
      <c r="T8" s="108"/>
      <c r="U8" s="108"/>
      <c r="V8" s="108">
        <v>38007</v>
      </c>
      <c r="W8" s="108">
        <v>40757</v>
      </c>
      <c r="X8" s="108">
        <v>42412.62</v>
      </c>
      <c r="Y8" s="108">
        <v>43763.1</v>
      </c>
      <c r="Z8" s="108">
        <v>44049</v>
      </c>
      <c r="AB8" s="109" t="str">
        <f>TEXT(Z8,"$###,###")</f>
        <v>$44,049</v>
      </c>
      <c r="AD8" s="110">
        <f t="shared" si="0"/>
        <v>6.5329010056418557E-3</v>
      </c>
      <c r="AF8" s="110">
        <f t="shared" si="1"/>
        <v>0.1589707159207514</v>
      </c>
    </row>
    <row r="9" spans="1:32" x14ac:dyDescent="0.25">
      <c r="A9" s="30" t="s">
        <v>14</v>
      </c>
      <c r="B9" s="69"/>
      <c r="C9" s="70"/>
      <c r="D9" s="71">
        <f>AD104</f>
        <v>73.936331480545732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51.838235294117652</v>
      </c>
      <c r="P9" s="72" t="s">
        <v>85</v>
      </c>
      <c r="S9" s="107" t="s">
        <v>7</v>
      </c>
      <c r="T9" s="108"/>
      <c r="U9" s="108"/>
      <c r="V9" s="108">
        <v>323441018</v>
      </c>
      <c r="W9" s="108">
        <v>343413175</v>
      </c>
      <c r="X9" s="108">
        <v>364241157</v>
      </c>
      <c r="Y9" s="108">
        <v>385057153</v>
      </c>
      <c r="Z9" s="108">
        <v>399709255</v>
      </c>
      <c r="AB9" s="109" t="str">
        <f>TEXT(Z9/1000000,"$#,###.0")&amp;" mil"</f>
        <v>$399.7 mil</v>
      </c>
      <c r="AD9" s="110">
        <f t="shared" si="0"/>
        <v>3.8051759033288279E-2</v>
      </c>
      <c r="AF9" s="110">
        <f t="shared" si="1"/>
        <v>0.23580261239469635</v>
      </c>
    </row>
    <row r="10" spans="1:32" x14ac:dyDescent="0.25">
      <c r="A10" s="30" t="s">
        <v>17</v>
      </c>
      <c r="B10" s="69"/>
      <c r="C10" s="70"/>
      <c r="D10" s="71">
        <f>AD105</f>
        <v>17.635169277412835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48.105203619909503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84.318438914027155</v>
      </c>
      <c r="P11" s="72" t="s">
        <v>85</v>
      </c>
      <c r="S11" s="107" t="s">
        <v>29</v>
      </c>
      <c r="T11" s="112"/>
      <c r="U11" s="112"/>
      <c r="V11" s="112">
        <v>8169</v>
      </c>
      <c r="W11" s="112">
        <v>8322</v>
      </c>
      <c r="X11" s="112">
        <v>8431</v>
      </c>
      <c r="Y11" s="112">
        <v>8469</v>
      </c>
      <c r="Z11" s="112">
        <v>8786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8.3427601809954748</v>
      </c>
      <c r="P12" s="72" t="s">
        <v>85</v>
      </c>
      <c r="S12" s="107" t="s">
        <v>30</v>
      </c>
      <c r="T12" s="112"/>
      <c r="U12" s="112"/>
      <c r="V12" s="112">
        <v>1048</v>
      </c>
      <c r="W12" s="112">
        <v>1107</v>
      </c>
      <c r="X12" s="112">
        <v>1087</v>
      </c>
      <c r="Y12" s="112">
        <v>1108</v>
      </c>
      <c r="Z12" s="112">
        <v>1109</v>
      </c>
    </row>
    <row r="13" spans="1:32" ht="15" customHeight="1" x14ac:dyDescent="0.25">
      <c r="A13" s="30" t="s">
        <v>19</v>
      </c>
      <c r="B13" s="70"/>
      <c r="C13" s="70"/>
      <c r="D13" s="71">
        <f>AD108</f>
        <v>13.602829711975744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7.4236425339366514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18.918645780697322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43.3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21.647296614451744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17.198982475975129</v>
      </c>
      <c r="P15" s="72" t="s">
        <v>85</v>
      </c>
      <c r="S15" s="115" t="s">
        <v>61</v>
      </c>
      <c r="T15" s="115"/>
      <c r="U15" s="116"/>
      <c r="V15" s="116">
        <v>864</v>
      </c>
      <c r="W15" s="116">
        <v>821</v>
      </c>
      <c r="X15" s="116">
        <v>844</v>
      </c>
      <c r="Y15" s="112">
        <v>795</v>
      </c>
      <c r="Z15" s="112">
        <v>842</v>
      </c>
      <c r="AB15" s="117">
        <f t="shared" ref="AB15:AB34" si="2">IF(Z15="np",0,Z15/$Z$34)</f>
        <v>8.5093481556341583E-2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38.463870641738254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82.801017524024871</v>
      </c>
      <c r="P16" s="37" t="s">
        <v>85</v>
      </c>
      <c r="S16" s="115" t="s">
        <v>62</v>
      </c>
      <c r="T16" s="115"/>
      <c r="U16" s="116"/>
      <c r="V16" s="116">
        <v>280</v>
      </c>
      <c r="W16" s="116">
        <v>348</v>
      </c>
      <c r="X16" s="116">
        <v>321</v>
      </c>
      <c r="Y16" s="112">
        <v>342</v>
      </c>
      <c r="Z16" s="112">
        <v>373</v>
      </c>
      <c r="AB16" s="117">
        <f t="shared" si="2"/>
        <v>3.7695805962607375E-2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702</v>
      </c>
      <c r="W17" s="116">
        <v>753</v>
      </c>
      <c r="X17" s="116">
        <v>727</v>
      </c>
      <c r="Y17" s="112">
        <v>871</v>
      </c>
      <c r="Z17" s="112">
        <v>821</v>
      </c>
      <c r="AB17" s="117">
        <f t="shared" si="2"/>
        <v>8.2971197574532599E-2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44</v>
      </c>
      <c r="W18" s="116">
        <v>49</v>
      </c>
      <c r="X18" s="116">
        <v>48</v>
      </c>
      <c r="Y18" s="112">
        <v>53</v>
      </c>
      <c r="Z18" s="112">
        <v>50</v>
      </c>
      <c r="AB18" s="117">
        <f t="shared" si="2"/>
        <v>5.053057099545225E-3</v>
      </c>
    </row>
    <row r="19" spans="1:28" x14ac:dyDescent="0.25">
      <c r="A19" s="61" t="str">
        <f>$S$1&amp;" ("&amp;$V$2&amp;" to "&amp;$Z$2&amp;")"</f>
        <v>Waratah/Wynyard (2016-17 to 2020-21)</v>
      </c>
      <c r="B19" s="61"/>
      <c r="C19" s="61"/>
      <c r="D19" s="61"/>
      <c r="E19" s="61"/>
      <c r="F19" s="61"/>
      <c r="G19" s="61" t="str">
        <f>$S$1&amp;" ("&amp;$V$2&amp;" to "&amp;$Z$2&amp;")"</f>
        <v>Waratah/Wynyard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502</v>
      </c>
      <c r="W19" s="116">
        <v>611</v>
      </c>
      <c r="X19" s="116">
        <v>621</v>
      </c>
      <c r="Y19" s="112">
        <v>631</v>
      </c>
      <c r="Z19" s="112">
        <v>667</v>
      </c>
      <c r="AB19" s="117">
        <f t="shared" si="2"/>
        <v>6.7407781707933295E-2</v>
      </c>
    </row>
    <row r="20" spans="1:28" x14ac:dyDescent="0.25">
      <c r="S20" s="115" t="s">
        <v>66</v>
      </c>
      <c r="T20" s="115"/>
      <c r="U20" s="116"/>
      <c r="V20" s="116">
        <v>306</v>
      </c>
      <c r="W20" s="116">
        <v>284</v>
      </c>
      <c r="X20" s="116">
        <v>270</v>
      </c>
      <c r="Y20" s="112">
        <v>278</v>
      </c>
      <c r="Z20" s="112">
        <v>257</v>
      </c>
      <c r="AB20" s="117">
        <f t="shared" si="2"/>
        <v>2.5972713491662455E-2</v>
      </c>
    </row>
    <row r="21" spans="1:28" x14ac:dyDescent="0.25">
      <c r="S21" s="115" t="s">
        <v>67</v>
      </c>
      <c r="T21" s="115"/>
      <c r="U21" s="116"/>
      <c r="V21" s="116">
        <v>804</v>
      </c>
      <c r="W21" s="116">
        <v>828</v>
      </c>
      <c r="X21" s="116">
        <v>828</v>
      </c>
      <c r="Y21" s="112">
        <v>882</v>
      </c>
      <c r="Z21" s="112">
        <v>941</v>
      </c>
      <c r="AB21" s="117">
        <f t="shared" si="2"/>
        <v>9.509853461344113E-2</v>
      </c>
    </row>
    <row r="22" spans="1:28" x14ac:dyDescent="0.25">
      <c r="S22" s="115" t="s">
        <v>68</v>
      </c>
      <c r="T22" s="115"/>
      <c r="U22" s="116"/>
      <c r="V22" s="116">
        <v>487</v>
      </c>
      <c r="W22" s="116">
        <v>527</v>
      </c>
      <c r="X22" s="116">
        <v>547</v>
      </c>
      <c r="Y22" s="112">
        <v>539</v>
      </c>
      <c r="Z22" s="112">
        <v>595</v>
      </c>
      <c r="AB22" s="117">
        <f t="shared" si="2"/>
        <v>6.0131379484588174E-2</v>
      </c>
    </row>
    <row r="23" spans="1:28" x14ac:dyDescent="0.25">
      <c r="S23" s="115" t="s">
        <v>69</v>
      </c>
      <c r="T23" s="115"/>
      <c r="U23" s="116"/>
      <c r="V23" s="116">
        <v>419</v>
      </c>
      <c r="W23" s="116">
        <v>460</v>
      </c>
      <c r="X23" s="116">
        <v>429</v>
      </c>
      <c r="Y23" s="112">
        <v>436</v>
      </c>
      <c r="Z23" s="112">
        <v>447</v>
      </c>
      <c r="AB23" s="117">
        <f t="shared" si="2"/>
        <v>4.5174330469934312E-2</v>
      </c>
    </row>
    <row r="24" spans="1:28" x14ac:dyDescent="0.25">
      <c r="S24" s="115" t="s">
        <v>70</v>
      </c>
      <c r="T24" s="115"/>
      <c r="U24" s="116"/>
      <c r="V24" s="116">
        <v>25</v>
      </c>
      <c r="W24" s="116">
        <v>27</v>
      </c>
      <c r="X24" s="116">
        <v>39</v>
      </c>
      <c r="Y24" s="112">
        <v>41</v>
      </c>
      <c r="Z24" s="112">
        <v>33</v>
      </c>
      <c r="AB24" s="117">
        <f t="shared" si="2"/>
        <v>3.3350176856998485E-3</v>
      </c>
    </row>
    <row r="25" spans="1:28" x14ac:dyDescent="0.25">
      <c r="S25" s="115" t="s">
        <v>71</v>
      </c>
      <c r="T25" s="115"/>
      <c r="U25" s="116"/>
      <c r="V25" s="116">
        <v>202</v>
      </c>
      <c r="W25" s="116">
        <v>197</v>
      </c>
      <c r="X25" s="116">
        <v>196</v>
      </c>
      <c r="Y25" s="112">
        <v>216</v>
      </c>
      <c r="Z25" s="112">
        <v>205</v>
      </c>
      <c r="AB25" s="117">
        <f t="shared" si="2"/>
        <v>2.0717534108135423E-2</v>
      </c>
    </row>
    <row r="26" spans="1:28" x14ac:dyDescent="0.25">
      <c r="S26" s="115" t="s">
        <v>72</v>
      </c>
      <c r="T26" s="115"/>
      <c r="U26" s="116"/>
      <c r="V26" s="116">
        <v>151</v>
      </c>
      <c r="W26" s="116">
        <v>147</v>
      </c>
      <c r="X26" s="116">
        <v>120</v>
      </c>
      <c r="Y26" s="112">
        <v>112</v>
      </c>
      <c r="Z26" s="112">
        <v>122</v>
      </c>
      <c r="AB26" s="117">
        <f t="shared" si="2"/>
        <v>1.2329459322890349E-2</v>
      </c>
    </row>
    <row r="27" spans="1:28" x14ac:dyDescent="0.25">
      <c r="S27" s="115" t="s">
        <v>73</v>
      </c>
      <c r="T27" s="115"/>
      <c r="U27" s="116"/>
      <c r="V27" s="116">
        <v>290</v>
      </c>
      <c r="W27" s="116">
        <v>328</v>
      </c>
      <c r="X27" s="116">
        <v>332</v>
      </c>
      <c r="Y27" s="112">
        <v>284</v>
      </c>
      <c r="Z27" s="112">
        <v>315</v>
      </c>
      <c r="AB27" s="117">
        <f t="shared" si="2"/>
        <v>3.1834259727134918E-2</v>
      </c>
    </row>
    <row r="28" spans="1:28" x14ac:dyDescent="0.25">
      <c r="S28" s="115" t="s">
        <v>74</v>
      </c>
      <c r="T28" s="115"/>
      <c r="U28" s="116"/>
      <c r="V28" s="116">
        <v>609</v>
      </c>
      <c r="W28" s="116">
        <v>620</v>
      </c>
      <c r="X28" s="116">
        <v>622</v>
      </c>
      <c r="Y28" s="112">
        <v>641</v>
      </c>
      <c r="Z28" s="112">
        <v>681</v>
      </c>
      <c r="AB28" s="117">
        <f t="shared" si="2"/>
        <v>6.882263769580596E-2</v>
      </c>
    </row>
    <row r="29" spans="1:28" x14ac:dyDescent="0.25">
      <c r="S29" s="115" t="s">
        <v>75</v>
      </c>
      <c r="T29" s="115"/>
      <c r="U29" s="116"/>
      <c r="V29" s="116">
        <v>538</v>
      </c>
      <c r="W29" s="116">
        <v>424</v>
      </c>
      <c r="X29" s="116">
        <v>535</v>
      </c>
      <c r="Y29" s="112">
        <v>444</v>
      </c>
      <c r="Z29" s="112">
        <v>513</v>
      </c>
      <c r="AB29" s="117">
        <f t="shared" si="2"/>
        <v>5.1844365841334006E-2</v>
      </c>
    </row>
    <row r="30" spans="1:28" x14ac:dyDescent="0.25">
      <c r="S30" s="115" t="s">
        <v>76</v>
      </c>
      <c r="T30" s="115"/>
      <c r="U30" s="116"/>
      <c r="V30" s="116">
        <v>643</v>
      </c>
      <c r="W30" s="116">
        <v>698</v>
      </c>
      <c r="X30" s="116">
        <v>700</v>
      </c>
      <c r="Y30" s="112">
        <v>706</v>
      </c>
      <c r="Z30" s="112">
        <v>699</v>
      </c>
      <c r="AB30" s="117">
        <f t="shared" si="2"/>
        <v>7.0641738251642244E-2</v>
      </c>
    </row>
    <row r="31" spans="1:28" x14ac:dyDescent="0.25">
      <c r="S31" s="115" t="s">
        <v>77</v>
      </c>
      <c r="T31" s="115"/>
      <c r="U31" s="116"/>
      <c r="V31" s="116">
        <v>1189</v>
      </c>
      <c r="W31" s="116">
        <v>1264</v>
      </c>
      <c r="X31" s="116">
        <v>1343</v>
      </c>
      <c r="Y31" s="112">
        <v>1448</v>
      </c>
      <c r="Z31" s="112">
        <v>1513</v>
      </c>
      <c r="AB31" s="117">
        <f t="shared" si="2"/>
        <v>0.1529055078322385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62</v>
      </c>
      <c r="W32" s="116">
        <v>70</v>
      </c>
      <c r="X32" s="116">
        <v>93</v>
      </c>
      <c r="Y32" s="112">
        <v>98</v>
      </c>
      <c r="Z32" s="112">
        <v>89</v>
      </c>
      <c r="AB32" s="117">
        <f t="shared" si="2"/>
        <v>8.9944416371905006E-3</v>
      </c>
    </row>
    <row r="33" spans="19:32" x14ac:dyDescent="0.25">
      <c r="S33" s="115" t="s">
        <v>79</v>
      </c>
      <c r="T33" s="115"/>
      <c r="U33" s="116"/>
      <c r="V33" s="116">
        <v>265</v>
      </c>
      <c r="W33" s="116">
        <v>293</v>
      </c>
      <c r="X33" s="116">
        <v>306</v>
      </c>
      <c r="Y33" s="112">
        <v>326</v>
      </c>
      <c r="Z33" s="112">
        <v>328</v>
      </c>
      <c r="AB33" s="117">
        <f t="shared" si="2"/>
        <v>3.3148054573016672E-2</v>
      </c>
    </row>
    <row r="34" spans="19:32" x14ac:dyDescent="0.25">
      <c r="S34" s="118" t="s">
        <v>53</v>
      </c>
      <c r="T34" s="118"/>
      <c r="U34" s="119"/>
      <c r="V34" s="119">
        <v>9215</v>
      </c>
      <c r="W34" s="119">
        <v>9431</v>
      </c>
      <c r="X34" s="119">
        <v>9519</v>
      </c>
      <c r="Y34" s="120">
        <v>9571</v>
      </c>
      <c r="Z34" s="120">
        <v>9895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5557</v>
      </c>
      <c r="W37" s="112">
        <v>5672</v>
      </c>
      <c r="X37" s="112">
        <v>5775</v>
      </c>
      <c r="Y37" s="112">
        <v>5837</v>
      </c>
      <c r="Z37" s="112">
        <v>5859</v>
      </c>
      <c r="AB37" s="132">
        <f>Z37/Z40*100</f>
        <v>82.801017524024871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1115</v>
      </c>
      <c r="W38" s="112">
        <v>1109</v>
      </c>
      <c r="X38" s="112">
        <v>1098</v>
      </c>
      <c r="Y38" s="112">
        <v>1127</v>
      </c>
      <c r="Z38" s="112">
        <v>1217</v>
      </c>
      <c r="AB38" s="132">
        <f>Z38/Z40*100</f>
        <v>17.198982475975129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6672</v>
      </c>
      <c r="W40" s="112">
        <v>6781</v>
      </c>
      <c r="X40" s="112">
        <v>6873</v>
      </c>
      <c r="Y40" s="112">
        <v>6964</v>
      </c>
      <c r="Z40" s="112">
        <v>7076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7</v>
      </c>
      <c r="X44" s="112">
        <v>6</v>
      </c>
      <c r="Y44" s="112">
        <v>11</v>
      </c>
      <c r="Z44" s="112">
        <v>14</v>
      </c>
    </row>
    <row r="45" spans="19:32" x14ac:dyDescent="0.25">
      <c r="S45" s="115" t="s">
        <v>37</v>
      </c>
      <c r="T45" s="115"/>
      <c r="U45" s="112"/>
      <c r="V45" s="112">
        <v>92</v>
      </c>
      <c r="W45" s="112">
        <v>111</v>
      </c>
      <c r="X45" s="112">
        <v>117</v>
      </c>
      <c r="Y45" s="112">
        <v>139</v>
      </c>
      <c r="Z45" s="112">
        <v>134</v>
      </c>
    </row>
    <row r="46" spans="19:32" x14ac:dyDescent="0.25">
      <c r="S46" s="115" t="s">
        <v>38</v>
      </c>
      <c r="T46" s="115"/>
      <c r="U46" s="112"/>
      <c r="V46" s="112">
        <v>299</v>
      </c>
      <c r="W46" s="112">
        <v>291</v>
      </c>
      <c r="X46" s="112">
        <v>267</v>
      </c>
      <c r="Y46" s="112">
        <v>255</v>
      </c>
      <c r="Z46" s="112">
        <v>268</v>
      </c>
    </row>
    <row r="47" spans="19:32" x14ac:dyDescent="0.25">
      <c r="S47" s="115" t="s">
        <v>39</v>
      </c>
      <c r="T47" s="115"/>
      <c r="U47" s="112"/>
      <c r="V47" s="112">
        <v>398</v>
      </c>
      <c r="W47" s="112">
        <v>418</v>
      </c>
      <c r="X47" s="112">
        <v>433</v>
      </c>
      <c r="Y47" s="112">
        <v>402</v>
      </c>
      <c r="Z47" s="112">
        <v>407</v>
      </c>
    </row>
    <row r="48" spans="19:32" x14ac:dyDescent="0.25">
      <c r="S48" s="115" t="s">
        <v>40</v>
      </c>
      <c r="T48" s="115"/>
      <c r="U48" s="112"/>
      <c r="V48" s="112">
        <v>464</v>
      </c>
      <c r="W48" s="112">
        <v>537</v>
      </c>
      <c r="X48" s="112">
        <v>512</v>
      </c>
      <c r="Y48" s="112">
        <v>505</v>
      </c>
      <c r="Z48" s="112">
        <v>499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471</v>
      </c>
      <c r="W49" s="112">
        <v>460</v>
      </c>
      <c r="X49" s="112">
        <v>449</v>
      </c>
      <c r="Y49" s="112">
        <v>435</v>
      </c>
      <c r="Z49" s="112">
        <v>480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Waratah/Wynyard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402</v>
      </c>
      <c r="W50" s="112">
        <v>433</v>
      </c>
      <c r="X50" s="112">
        <v>469</v>
      </c>
      <c r="Y50" s="112">
        <v>499</v>
      </c>
      <c r="Z50" s="112">
        <v>508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438</v>
      </c>
      <c r="W51" s="112">
        <v>426</v>
      </c>
      <c r="X51" s="112">
        <v>415</v>
      </c>
      <c r="Y51" s="112">
        <v>416</v>
      </c>
      <c r="Z51" s="112">
        <v>421</v>
      </c>
    </row>
    <row r="52" spans="1:26" ht="15" customHeight="1" x14ac:dyDescent="0.25">
      <c r="S52" s="115" t="s">
        <v>44</v>
      </c>
      <c r="T52" s="115"/>
      <c r="U52" s="112"/>
      <c r="V52" s="112">
        <v>436</v>
      </c>
      <c r="W52" s="112">
        <v>445</v>
      </c>
      <c r="X52" s="112">
        <v>435</v>
      </c>
      <c r="Y52" s="112">
        <v>462</v>
      </c>
      <c r="Z52" s="112">
        <v>444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520</v>
      </c>
      <c r="W53" s="112">
        <v>492</v>
      </c>
      <c r="X53" s="112">
        <v>488</v>
      </c>
      <c r="Y53" s="112">
        <v>493</v>
      </c>
      <c r="Z53" s="112">
        <v>478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535</v>
      </c>
      <c r="W54" s="112">
        <v>588</v>
      </c>
      <c r="X54" s="112">
        <v>578</v>
      </c>
      <c r="Y54" s="112">
        <v>577</v>
      </c>
      <c r="Z54" s="112">
        <v>573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396</v>
      </c>
      <c r="W55" s="112">
        <v>417</v>
      </c>
      <c r="X55" s="112">
        <v>426</v>
      </c>
      <c r="Y55" s="112">
        <v>425</v>
      </c>
      <c r="Z55" s="112">
        <v>423</v>
      </c>
    </row>
    <row r="56" spans="1:26" ht="15" customHeight="1" x14ac:dyDescent="0.25">
      <c r="S56" s="115" t="s">
        <v>48</v>
      </c>
      <c r="T56" s="115"/>
      <c r="U56" s="112"/>
      <c r="V56" s="112">
        <v>184</v>
      </c>
      <c r="W56" s="112">
        <v>191</v>
      </c>
      <c r="X56" s="112">
        <v>198</v>
      </c>
      <c r="Y56" s="112">
        <v>239</v>
      </c>
      <c r="Z56" s="112">
        <v>248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84</v>
      </c>
      <c r="W57" s="112">
        <v>98</v>
      </c>
      <c r="X57" s="112">
        <v>97</v>
      </c>
      <c r="Y57" s="112">
        <v>91</v>
      </c>
      <c r="Z57" s="112">
        <v>100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25</v>
      </c>
      <c r="W58" s="112">
        <v>26</v>
      </c>
      <c r="X58" s="112">
        <v>28</v>
      </c>
      <c r="Y58" s="112">
        <v>32</v>
      </c>
      <c r="Z58" s="112">
        <v>30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13</v>
      </c>
      <c r="W59" s="112">
        <v>13</v>
      </c>
      <c r="X59" s="112">
        <v>16</v>
      </c>
      <c r="Y59" s="112">
        <v>16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7</v>
      </c>
      <c r="W60" s="112">
        <v>4</v>
      </c>
      <c r="X60" s="112">
        <v>5</v>
      </c>
      <c r="Y60" s="112">
        <v>10</v>
      </c>
      <c r="Z60" s="112">
        <v>11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4757</v>
      </c>
      <c r="W61" s="112">
        <v>4964</v>
      </c>
      <c r="X61" s="112">
        <v>4935</v>
      </c>
      <c r="Y61" s="112">
        <v>4995</v>
      </c>
      <c r="Z61" s="112">
        <v>5048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17</v>
      </c>
      <c r="W63" s="112">
        <v>5</v>
      </c>
      <c r="X63" s="112">
        <v>7</v>
      </c>
      <c r="Y63" s="112">
        <v>7</v>
      </c>
      <c r="Z63" s="112">
        <v>15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128</v>
      </c>
      <c r="W64" s="112">
        <v>134</v>
      </c>
      <c r="X64" s="112">
        <v>19</v>
      </c>
      <c r="Y64" s="112">
        <v>114</v>
      </c>
      <c r="Z64" s="112">
        <v>145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Waratah/Wynyard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306</v>
      </c>
      <c r="W65" s="112">
        <v>288</v>
      </c>
      <c r="X65" s="112">
        <v>47</v>
      </c>
      <c r="Y65" s="112">
        <v>313</v>
      </c>
      <c r="Z65" s="112">
        <v>339</v>
      </c>
    </row>
    <row r="66" spans="1:26" x14ac:dyDescent="0.25">
      <c r="S66" s="115" t="s">
        <v>39</v>
      </c>
      <c r="T66" s="115"/>
      <c r="U66" s="112"/>
      <c r="V66" s="112">
        <v>369</v>
      </c>
      <c r="W66" s="112">
        <v>357</v>
      </c>
      <c r="X66" s="112">
        <v>43</v>
      </c>
      <c r="Y66" s="112">
        <v>348</v>
      </c>
      <c r="Z66" s="112">
        <v>411</v>
      </c>
    </row>
    <row r="67" spans="1:26" x14ac:dyDescent="0.25">
      <c r="S67" s="115" t="s">
        <v>40</v>
      </c>
      <c r="T67" s="115"/>
      <c r="U67" s="112"/>
      <c r="V67" s="112">
        <v>355</v>
      </c>
      <c r="W67" s="112">
        <v>397</v>
      </c>
      <c r="X67" s="112">
        <v>60</v>
      </c>
      <c r="Y67" s="112">
        <v>421</v>
      </c>
      <c r="Z67" s="112">
        <v>397</v>
      </c>
    </row>
    <row r="68" spans="1:26" x14ac:dyDescent="0.25">
      <c r="S68" s="115" t="s">
        <v>41</v>
      </c>
      <c r="T68" s="115"/>
      <c r="U68" s="112"/>
      <c r="V68" s="112">
        <v>413</v>
      </c>
      <c r="W68" s="112">
        <v>451</v>
      </c>
      <c r="X68" s="112">
        <v>42</v>
      </c>
      <c r="Y68" s="112">
        <v>418</v>
      </c>
      <c r="Z68" s="112">
        <v>413</v>
      </c>
    </row>
    <row r="69" spans="1:26" x14ac:dyDescent="0.25">
      <c r="S69" s="115" t="s">
        <v>42</v>
      </c>
      <c r="T69" s="115"/>
      <c r="U69" s="112"/>
      <c r="V69" s="112">
        <v>345</v>
      </c>
      <c r="W69" s="112">
        <v>357</v>
      </c>
      <c r="X69" s="112">
        <v>71</v>
      </c>
      <c r="Y69" s="112">
        <v>421</v>
      </c>
      <c r="Z69" s="112">
        <v>501</v>
      </c>
    </row>
    <row r="70" spans="1:26" x14ac:dyDescent="0.25">
      <c r="S70" s="115" t="s">
        <v>43</v>
      </c>
      <c r="T70" s="115"/>
      <c r="U70" s="112"/>
      <c r="V70" s="112">
        <v>377</v>
      </c>
      <c r="W70" s="112">
        <v>378</v>
      </c>
      <c r="X70" s="112">
        <v>58</v>
      </c>
      <c r="Y70" s="112">
        <v>399</v>
      </c>
      <c r="Z70" s="112">
        <v>428</v>
      </c>
    </row>
    <row r="71" spans="1:26" x14ac:dyDescent="0.25">
      <c r="S71" s="115" t="s">
        <v>44</v>
      </c>
      <c r="T71" s="115"/>
      <c r="U71" s="112"/>
      <c r="V71" s="112">
        <v>526</v>
      </c>
      <c r="W71" s="112">
        <v>490</v>
      </c>
      <c r="X71" s="112">
        <v>70</v>
      </c>
      <c r="Y71" s="112">
        <v>437</v>
      </c>
      <c r="Z71" s="112">
        <v>442</v>
      </c>
    </row>
    <row r="72" spans="1:26" x14ac:dyDescent="0.25">
      <c r="S72" s="115" t="s">
        <v>45</v>
      </c>
      <c r="T72" s="115"/>
      <c r="U72" s="112"/>
      <c r="V72" s="112">
        <v>513</v>
      </c>
      <c r="W72" s="112">
        <v>509</v>
      </c>
      <c r="X72" s="112">
        <v>97</v>
      </c>
      <c r="Y72" s="112">
        <v>560</v>
      </c>
      <c r="Z72" s="112">
        <v>588</v>
      </c>
    </row>
    <row r="73" spans="1:26" x14ac:dyDescent="0.25">
      <c r="S73" s="115" t="s">
        <v>46</v>
      </c>
      <c r="T73" s="115"/>
      <c r="U73" s="112"/>
      <c r="V73" s="112">
        <v>518</v>
      </c>
      <c r="W73" s="112">
        <v>484</v>
      </c>
      <c r="X73" s="112">
        <v>103</v>
      </c>
      <c r="Y73" s="112">
        <v>492</v>
      </c>
      <c r="Z73" s="112">
        <v>510</v>
      </c>
    </row>
    <row r="74" spans="1:26" x14ac:dyDescent="0.25">
      <c r="S74" s="115" t="s">
        <v>47</v>
      </c>
      <c r="T74" s="115"/>
      <c r="U74" s="112"/>
      <c r="V74" s="112">
        <v>361</v>
      </c>
      <c r="W74" s="112">
        <v>385</v>
      </c>
      <c r="X74" s="112">
        <v>99</v>
      </c>
      <c r="Y74" s="112">
        <v>394</v>
      </c>
      <c r="Z74" s="112">
        <v>376</v>
      </c>
    </row>
    <row r="75" spans="1:26" x14ac:dyDescent="0.25">
      <c r="S75" s="115" t="s">
        <v>48</v>
      </c>
      <c r="T75" s="115"/>
      <c r="U75" s="112"/>
      <c r="V75" s="112">
        <v>118</v>
      </c>
      <c r="W75" s="112">
        <v>128</v>
      </c>
      <c r="X75" s="112">
        <v>35</v>
      </c>
      <c r="Y75" s="112">
        <v>142</v>
      </c>
      <c r="Z75" s="112">
        <v>181</v>
      </c>
    </row>
    <row r="76" spans="1:26" x14ac:dyDescent="0.25">
      <c r="S76" s="115" t="s">
        <v>49</v>
      </c>
      <c r="T76" s="115"/>
      <c r="U76" s="112"/>
      <c r="V76" s="112">
        <v>56</v>
      </c>
      <c r="W76" s="112">
        <v>42</v>
      </c>
      <c r="X76" s="112">
        <v>24</v>
      </c>
      <c r="Y76" s="112">
        <v>63</v>
      </c>
      <c r="Z76" s="112">
        <v>62</v>
      </c>
    </row>
    <row r="77" spans="1:26" x14ac:dyDescent="0.25">
      <c r="S77" s="115" t="s">
        <v>50</v>
      </c>
      <c r="T77" s="115"/>
      <c r="U77" s="112"/>
      <c r="V77" s="112">
        <v>30</v>
      </c>
      <c r="W77" s="112">
        <v>30</v>
      </c>
      <c r="X77" s="112">
        <v>13</v>
      </c>
      <c r="Y77" s="112">
        <v>28</v>
      </c>
      <c r="Z77" s="112">
        <v>16</v>
      </c>
    </row>
    <row r="78" spans="1:26" x14ac:dyDescent="0.25">
      <c r="S78" s="115" t="s">
        <v>51</v>
      </c>
      <c r="T78" s="115"/>
      <c r="U78" s="112"/>
      <c r="V78" s="112">
        <v>10</v>
      </c>
      <c r="W78" s="112">
        <v>10</v>
      </c>
      <c r="X78" s="112">
        <v>0</v>
      </c>
      <c r="Y78" s="112">
        <v>13</v>
      </c>
      <c r="Z78" s="112">
        <v>12</v>
      </c>
    </row>
    <row r="79" spans="1:26" x14ac:dyDescent="0.25">
      <c r="S79" s="115" t="s">
        <v>52</v>
      </c>
      <c r="T79" s="115"/>
      <c r="U79" s="112"/>
      <c r="V79" s="112">
        <v>18</v>
      </c>
      <c r="W79" s="112">
        <v>11</v>
      </c>
      <c r="X79" s="112">
        <v>0</v>
      </c>
      <c r="Y79" s="112">
        <v>9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4455</v>
      </c>
      <c r="W80" s="112">
        <v>4465</v>
      </c>
      <c r="X80" s="112">
        <v>770</v>
      </c>
      <c r="Y80" s="112">
        <v>4577</v>
      </c>
      <c r="Z80" s="112">
        <v>4842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Waratah/Wynyard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274</v>
      </c>
      <c r="W83" s="112">
        <v>297</v>
      </c>
      <c r="X83" s="112">
        <v>290</v>
      </c>
      <c r="Y83" s="112">
        <v>326</v>
      </c>
      <c r="Z83" s="112">
        <v>327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291</v>
      </c>
      <c r="W84" s="112">
        <v>292</v>
      </c>
      <c r="X84" s="112">
        <v>305</v>
      </c>
      <c r="Y84" s="112">
        <v>315</v>
      </c>
      <c r="Z84" s="112">
        <v>317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745</v>
      </c>
      <c r="W85" s="112">
        <v>789</v>
      </c>
      <c r="X85" s="112">
        <v>824</v>
      </c>
      <c r="Y85" s="112">
        <v>813</v>
      </c>
      <c r="Z85" s="112">
        <v>820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9,895</v>
      </c>
      <c r="D86" s="94">
        <f t="shared" ref="D86:D91" si="4">AD4</f>
        <v>3.3528305828284921E-2</v>
      </c>
      <c r="E86" s="95">
        <f t="shared" ref="E86:E91" si="5">AD4</f>
        <v>3.3528305828284921E-2</v>
      </c>
      <c r="F86" s="94">
        <f t="shared" ref="F86:F91" si="6">AF4</f>
        <v>7.3676215277777679E-2</v>
      </c>
      <c r="G86" s="95">
        <f t="shared" ref="G86:G91" si="7">AF4</f>
        <v>7.3676215277777679E-2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164</v>
      </c>
      <c r="W86" s="112">
        <v>178</v>
      </c>
      <c r="X86" s="112">
        <v>170</v>
      </c>
      <c r="Y86" s="112">
        <v>182</v>
      </c>
      <c r="Z86" s="112">
        <v>186</v>
      </c>
    </row>
    <row r="87" spans="1:30" ht="15" customHeight="1" x14ac:dyDescent="0.25">
      <c r="A87" s="96" t="s">
        <v>4</v>
      </c>
      <c r="B87" s="49"/>
      <c r="C87" s="97" t="str">
        <f t="shared" si="3"/>
        <v>5,048</v>
      </c>
      <c r="D87" s="94">
        <f t="shared" si="4"/>
        <v>1.0610610610610527E-2</v>
      </c>
      <c r="E87" s="95">
        <f t="shared" si="5"/>
        <v>1.0610610610610527E-2</v>
      </c>
      <c r="F87" s="94">
        <f t="shared" si="6"/>
        <v>6.005879882402354E-2</v>
      </c>
      <c r="G87" s="95">
        <f t="shared" si="7"/>
        <v>6.005879882402354E-2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111</v>
      </c>
      <c r="W87" s="112">
        <v>105</v>
      </c>
      <c r="X87" s="112">
        <v>109</v>
      </c>
      <c r="Y87" s="112">
        <v>105</v>
      </c>
      <c r="Z87" s="112">
        <v>94</v>
      </c>
    </row>
    <row r="88" spans="1:30" ht="15" customHeight="1" x14ac:dyDescent="0.25">
      <c r="A88" s="96" t="s">
        <v>5</v>
      </c>
      <c r="B88" s="49"/>
      <c r="C88" s="97" t="str">
        <f t="shared" si="3"/>
        <v>4,842</v>
      </c>
      <c r="D88" s="94">
        <f t="shared" si="4"/>
        <v>5.7205240174672545E-2</v>
      </c>
      <c r="E88" s="95">
        <f t="shared" si="5"/>
        <v>5.7205240174672545E-2</v>
      </c>
      <c r="F88" s="94">
        <f t="shared" si="6"/>
        <v>8.6624775583483027E-2</v>
      </c>
      <c r="G88" s="95">
        <f t="shared" si="7"/>
        <v>8.6624775583483027E-2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127</v>
      </c>
      <c r="W88" s="112">
        <v>123</v>
      </c>
      <c r="X88" s="112">
        <v>132</v>
      </c>
      <c r="Y88" s="112">
        <v>132</v>
      </c>
      <c r="Z88" s="112">
        <v>139</v>
      </c>
    </row>
    <row r="89" spans="1:30" ht="15" customHeight="1" x14ac:dyDescent="0.25">
      <c r="A89" s="49" t="s">
        <v>6</v>
      </c>
      <c r="B89" s="49"/>
      <c r="C89" s="97" t="str">
        <f t="shared" si="3"/>
        <v>7,072</v>
      </c>
      <c r="D89" s="94">
        <f t="shared" si="4"/>
        <v>1.6091954022988464E-2</v>
      </c>
      <c r="E89" s="95">
        <f t="shared" si="5"/>
        <v>1.6091954022988464E-2</v>
      </c>
      <c r="F89" s="94">
        <f t="shared" si="6"/>
        <v>5.9952038369304628E-2</v>
      </c>
      <c r="G89" s="95">
        <f t="shared" si="7"/>
        <v>5.9952038369304628E-2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466</v>
      </c>
      <c r="W89" s="112">
        <v>507</v>
      </c>
      <c r="X89" s="112">
        <v>509</v>
      </c>
      <c r="Y89" s="112">
        <v>508</v>
      </c>
      <c r="Z89" s="112">
        <v>505</v>
      </c>
    </row>
    <row r="90" spans="1:30" ht="15" customHeight="1" x14ac:dyDescent="0.25">
      <c r="A90" s="49" t="s">
        <v>98</v>
      </c>
      <c r="B90" s="49"/>
      <c r="C90" s="97" t="str">
        <f t="shared" si="3"/>
        <v>$44,049</v>
      </c>
      <c r="D90" s="94">
        <f t="shared" si="4"/>
        <v>6.5329010056418557E-3</v>
      </c>
      <c r="E90" s="95">
        <f t="shared" si="5"/>
        <v>6.5329010056418557E-3</v>
      </c>
      <c r="F90" s="94">
        <f t="shared" si="6"/>
        <v>0.1589707159207514</v>
      </c>
      <c r="G90" s="95">
        <f t="shared" si="7"/>
        <v>0.1589707159207514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573</v>
      </c>
      <c r="W90" s="112">
        <v>583</v>
      </c>
      <c r="X90" s="112">
        <v>603</v>
      </c>
      <c r="Y90" s="112">
        <v>609</v>
      </c>
      <c r="Z90" s="112">
        <v>611</v>
      </c>
    </row>
    <row r="91" spans="1:30" ht="15" customHeight="1" x14ac:dyDescent="0.25">
      <c r="A91" s="49" t="s">
        <v>7</v>
      </c>
      <c r="B91" s="49"/>
      <c r="C91" s="97" t="str">
        <f t="shared" si="3"/>
        <v>$399.7 mil</v>
      </c>
      <c r="D91" s="94">
        <f t="shared" si="4"/>
        <v>3.8051759033288279E-2</v>
      </c>
      <c r="E91" s="95">
        <f t="shared" si="5"/>
        <v>3.8051759033288279E-2</v>
      </c>
      <c r="F91" s="94">
        <f t="shared" si="6"/>
        <v>0.23580261239469635</v>
      </c>
      <c r="G91" s="95">
        <f t="shared" si="7"/>
        <v>0.23580261239469635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3450</v>
      </c>
      <c r="W91" s="112">
        <v>3544</v>
      </c>
      <c r="X91" s="112">
        <v>3597</v>
      </c>
      <c r="Y91" s="112">
        <v>3646</v>
      </c>
      <c r="Z91" s="112">
        <v>3666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165</v>
      </c>
      <c r="W93" s="112">
        <v>167</v>
      </c>
      <c r="X93" s="112">
        <v>179</v>
      </c>
      <c r="Y93" s="112">
        <v>172</v>
      </c>
      <c r="Z93" s="112">
        <v>198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563</v>
      </c>
      <c r="W94" s="112">
        <v>584</v>
      </c>
      <c r="X94" s="112">
        <v>595</v>
      </c>
      <c r="Y94" s="112">
        <v>606</v>
      </c>
      <c r="Z94" s="112">
        <v>604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118</v>
      </c>
      <c r="W95" s="112">
        <v>123</v>
      </c>
      <c r="X95" s="112">
        <v>128</v>
      </c>
      <c r="Y95" s="112">
        <v>140</v>
      </c>
      <c r="Z95" s="112">
        <v>125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529</v>
      </c>
      <c r="W96" s="112">
        <v>542</v>
      </c>
      <c r="X96" s="112">
        <v>605</v>
      </c>
      <c r="Y96" s="112">
        <v>647</v>
      </c>
      <c r="Z96" s="112">
        <v>658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543</v>
      </c>
      <c r="W97" s="112">
        <v>543</v>
      </c>
      <c r="X97" s="112">
        <v>532</v>
      </c>
      <c r="Y97" s="112">
        <v>507</v>
      </c>
      <c r="Z97" s="112">
        <v>524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379</v>
      </c>
      <c r="W98" s="112">
        <v>366</v>
      </c>
      <c r="X98" s="112">
        <v>366</v>
      </c>
      <c r="Y98" s="112">
        <v>366</v>
      </c>
      <c r="Z98" s="112">
        <v>392</v>
      </c>
    </row>
    <row r="99" spans="1:32" ht="15" customHeight="1" x14ac:dyDescent="0.25">
      <c r="S99" s="115" t="s">
        <v>145</v>
      </c>
      <c r="T99" s="115"/>
      <c r="U99" s="112"/>
      <c r="V99" s="112">
        <v>29</v>
      </c>
      <c r="W99" s="112">
        <v>34</v>
      </c>
      <c r="X99" s="112">
        <v>40</v>
      </c>
      <c r="Y99" s="112">
        <v>43</v>
      </c>
      <c r="Z99" s="112">
        <v>53</v>
      </c>
    </row>
    <row r="100" spans="1:32" ht="15" customHeight="1" x14ac:dyDescent="0.25">
      <c r="S100" s="115" t="s">
        <v>58</v>
      </c>
      <c r="T100" s="115"/>
      <c r="U100" s="112"/>
      <c r="V100" s="112">
        <v>330</v>
      </c>
      <c r="W100" s="112">
        <v>354</v>
      </c>
      <c r="X100" s="112">
        <v>341</v>
      </c>
      <c r="Y100" s="112">
        <v>341</v>
      </c>
      <c r="Z100" s="112">
        <v>340</v>
      </c>
    </row>
    <row r="101" spans="1:32" x14ac:dyDescent="0.25">
      <c r="A101" s="18"/>
      <c r="S101" s="118" t="s">
        <v>53</v>
      </c>
      <c r="T101" s="118"/>
      <c r="U101" s="112"/>
      <c r="V101" s="112">
        <v>3222</v>
      </c>
      <c r="W101" s="112">
        <v>3237</v>
      </c>
      <c r="X101" s="112">
        <v>3286</v>
      </c>
      <c r="Y101" s="112">
        <v>3312</v>
      </c>
      <c r="Z101" s="112">
        <v>3400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6761</v>
      </c>
      <c r="W104" s="112">
        <v>6986</v>
      </c>
      <c r="X104" s="112">
        <v>7021</v>
      </c>
      <c r="Y104" s="112">
        <v>7316</v>
      </c>
      <c r="Z104" s="112">
        <v>7316</v>
      </c>
      <c r="AB104" s="109" t="str">
        <f>TEXT(Z104,"###,###")</f>
        <v>7,316</v>
      </c>
      <c r="AD104" s="130">
        <f>Z104/($Z$4)*100</f>
        <v>73.936331480545732</v>
      </c>
      <c r="AF104" s="109"/>
    </row>
    <row r="105" spans="1:32" x14ac:dyDescent="0.25">
      <c r="S105" s="115" t="s">
        <v>17</v>
      </c>
      <c r="T105" s="115"/>
      <c r="U105" s="112"/>
      <c r="V105" s="112">
        <v>1644</v>
      </c>
      <c r="W105" s="112">
        <v>1581</v>
      </c>
      <c r="X105" s="112">
        <v>1696</v>
      </c>
      <c r="Y105" s="112">
        <v>1676</v>
      </c>
      <c r="Z105" s="112">
        <v>1745</v>
      </c>
      <c r="AB105" s="109" t="str">
        <f>TEXT(Z105,"###,###")</f>
        <v>1,745</v>
      </c>
      <c r="AD105" s="130">
        <f>Z105/($Z$4)*100</f>
        <v>17.635169277412835</v>
      </c>
      <c r="AF105" s="109"/>
    </row>
    <row r="106" spans="1:32" x14ac:dyDescent="0.25">
      <c r="S106" s="118" t="s">
        <v>53</v>
      </c>
      <c r="T106" s="118"/>
      <c r="U106" s="120"/>
      <c r="V106" s="120">
        <v>8405</v>
      </c>
      <c r="W106" s="120">
        <v>8567</v>
      </c>
      <c r="X106" s="120">
        <v>8717</v>
      </c>
      <c r="Y106" s="120">
        <v>8992</v>
      </c>
      <c r="Z106" s="120">
        <v>9061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1221</v>
      </c>
      <c r="W108" s="112">
        <v>1337</v>
      </c>
      <c r="X108" s="112">
        <v>1255</v>
      </c>
      <c r="Y108" s="112">
        <v>1224</v>
      </c>
      <c r="Z108" s="112">
        <v>1346</v>
      </c>
      <c r="AB108" s="109" t="str">
        <f>TEXT(Z108,"###,###")</f>
        <v>1,346</v>
      </c>
      <c r="AD108" s="130">
        <f>Z108/($Z$4)*100</f>
        <v>13.602829711975744</v>
      </c>
      <c r="AF108" s="109"/>
    </row>
    <row r="109" spans="1:32" x14ac:dyDescent="0.25">
      <c r="S109" s="115" t="s">
        <v>20</v>
      </c>
      <c r="T109" s="115"/>
      <c r="U109" s="112"/>
      <c r="V109" s="112">
        <v>1693</v>
      </c>
      <c r="W109" s="112">
        <v>1631</v>
      </c>
      <c r="X109" s="112">
        <v>1568</v>
      </c>
      <c r="Y109" s="112">
        <v>1717</v>
      </c>
      <c r="Z109" s="112">
        <v>1872</v>
      </c>
      <c r="AB109" s="109" t="str">
        <f>TEXT(Z109,"###,###")</f>
        <v>1,872</v>
      </c>
      <c r="AD109" s="130">
        <f>Z109/($Z$4)*100</f>
        <v>18.918645780697322</v>
      </c>
      <c r="AF109" s="109"/>
    </row>
    <row r="110" spans="1:32" x14ac:dyDescent="0.25">
      <c r="S110" s="115" t="s">
        <v>21</v>
      </c>
      <c r="T110" s="115"/>
      <c r="U110" s="112"/>
      <c r="V110" s="112">
        <v>2133</v>
      </c>
      <c r="W110" s="112">
        <v>2126</v>
      </c>
      <c r="X110" s="112">
        <v>2333</v>
      </c>
      <c r="Y110" s="112">
        <v>2092</v>
      </c>
      <c r="Z110" s="112">
        <v>2142</v>
      </c>
      <c r="AB110" s="109" t="str">
        <f>TEXT(Z110,"###,###")</f>
        <v>2,142</v>
      </c>
      <c r="AD110" s="130">
        <f>Z110/($Z$4)*100</f>
        <v>21.647296614451744</v>
      </c>
      <c r="AF110" s="109"/>
    </row>
    <row r="111" spans="1:32" x14ac:dyDescent="0.25">
      <c r="S111" s="115" t="s">
        <v>22</v>
      </c>
      <c r="T111" s="115"/>
      <c r="U111" s="112"/>
      <c r="V111" s="112">
        <v>3364</v>
      </c>
      <c r="W111" s="112">
        <v>3383</v>
      </c>
      <c r="X111" s="112">
        <v>3483</v>
      </c>
      <c r="Y111" s="112">
        <v>3780</v>
      </c>
      <c r="Z111" s="112">
        <v>3806</v>
      </c>
      <c r="AB111" s="109" t="str">
        <f>TEXT(Z111,"###,###")</f>
        <v>3,806</v>
      </c>
      <c r="AD111" s="130">
        <f>Z111/($Z$4)*100</f>
        <v>38.463870641738254</v>
      </c>
      <c r="AF111" s="109"/>
    </row>
    <row r="112" spans="1:32" x14ac:dyDescent="0.25">
      <c r="S112" s="118" t="s">
        <v>53</v>
      </c>
      <c r="T112" s="118"/>
      <c r="U112" s="112"/>
      <c r="V112" s="112">
        <v>9219</v>
      </c>
      <c r="W112" s="112">
        <v>9431</v>
      </c>
      <c r="X112" s="112">
        <v>9515</v>
      </c>
      <c r="Y112" s="112">
        <v>9569</v>
      </c>
      <c r="Z112" s="112">
        <v>9895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43.15</v>
      </c>
      <c r="W118" s="131">
        <v>43.26</v>
      </c>
      <c r="X118" s="131">
        <v>43.27</v>
      </c>
      <c r="Y118" s="131">
        <v>43.48</v>
      </c>
      <c r="Z118" s="131">
        <v>43.31</v>
      </c>
      <c r="AB118" s="109" t="str">
        <f>TEXT(Z118,"##.0")</f>
        <v>43.3</v>
      </c>
    </row>
    <row r="120" spans="19:32" x14ac:dyDescent="0.25">
      <c r="S120" s="101" t="s">
        <v>100</v>
      </c>
      <c r="T120" s="112"/>
      <c r="U120" s="112"/>
      <c r="V120" s="112">
        <v>5618</v>
      </c>
      <c r="W120" s="112">
        <v>5674</v>
      </c>
      <c r="X120" s="112">
        <v>5786</v>
      </c>
      <c r="Y120" s="112">
        <v>5851</v>
      </c>
      <c r="Z120" s="112">
        <v>5963</v>
      </c>
      <c r="AB120" s="109" t="str">
        <f>TEXT(Z120,"###,###")</f>
        <v>5,963</v>
      </c>
    </row>
    <row r="121" spans="19:32" x14ac:dyDescent="0.25">
      <c r="S121" s="101" t="s">
        <v>101</v>
      </c>
      <c r="T121" s="112"/>
      <c r="U121" s="112"/>
      <c r="V121" s="112">
        <v>578</v>
      </c>
      <c r="W121" s="112">
        <v>604</v>
      </c>
      <c r="X121" s="112">
        <v>606</v>
      </c>
      <c r="Y121" s="112">
        <v>586</v>
      </c>
      <c r="Z121" s="112">
        <v>590</v>
      </c>
      <c r="AB121" s="109" t="str">
        <f>TEXT(Z121,"###,###")</f>
        <v>590</v>
      </c>
    </row>
    <row r="122" spans="19:32" x14ac:dyDescent="0.25">
      <c r="S122" s="101" t="s">
        <v>102</v>
      </c>
      <c r="T122" s="112"/>
      <c r="U122" s="112"/>
      <c r="V122" s="112">
        <v>471</v>
      </c>
      <c r="W122" s="112">
        <v>507</v>
      </c>
      <c r="X122" s="112">
        <v>484</v>
      </c>
      <c r="Y122" s="112">
        <v>521</v>
      </c>
      <c r="Z122" s="112">
        <v>525</v>
      </c>
      <c r="AB122" s="109" t="str">
        <f>TEXT(Z122,"###,###")</f>
        <v>525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6089</v>
      </c>
      <c r="W124" s="112">
        <v>6181</v>
      </c>
      <c r="X124" s="112">
        <v>6270</v>
      </c>
      <c r="Y124" s="112">
        <v>6372</v>
      </c>
      <c r="Z124" s="112">
        <v>6488</v>
      </c>
      <c r="AB124" s="109" t="str">
        <f>TEXT(Z124,"###,###")</f>
        <v>6,488</v>
      </c>
      <c r="AD124" s="127">
        <f>Z124/$Z$7*100</f>
        <v>91.742081447963798</v>
      </c>
    </row>
    <row r="125" spans="19:32" x14ac:dyDescent="0.25">
      <c r="S125" s="101" t="s">
        <v>104</v>
      </c>
      <c r="T125" s="112"/>
      <c r="U125" s="112"/>
      <c r="V125" s="112">
        <v>1049</v>
      </c>
      <c r="W125" s="112">
        <v>1111</v>
      </c>
      <c r="X125" s="112">
        <v>1090</v>
      </c>
      <c r="Y125" s="112">
        <v>1107</v>
      </c>
      <c r="Z125" s="112">
        <v>1115</v>
      </c>
      <c r="AB125" s="109" t="str">
        <f>TEXT(Z125,"###,###")</f>
        <v>1,115</v>
      </c>
      <c r="AD125" s="127">
        <f>Z125/$Z$7*100</f>
        <v>15.766402714932127</v>
      </c>
    </row>
    <row r="127" spans="19:32" x14ac:dyDescent="0.25">
      <c r="S127" s="101" t="s">
        <v>105</v>
      </c>
      <c r="T127" s="112"/>
      <c r="U127" s="112"/>
      <c r="V127" s="112">
        <v>3453</v>
      </c>
      <c r="W127" s="112">
        <v>3542</v>
      </c>
      <c r="X127" s="112">
        <v>3595</v>
      </c>
      <c r="Y127" s="112">
        <v>3643</v>
      </c>
      <c r="Z127" s="112">
        <v>3666</v>
      </c>
      <c r="AB127" s="109" t="str">
        <f>TEXT(Z127,"###,###")</f>
        <v>3,666</v>
      </c>
      <c r="AD127" s="127">
        <f>Z127/$Z$7*100</f>
        <v>51.838235294117652</v>
      </c>
    </row>
    <row r="128" spans="19:32" x14ac:dyDescent="0.25">
      <c r="S128" s="101" t="s">
        <v>106</v>
      </c>
      <c r="T128" s="112"/>
      <c r="U128" s="112"/>
      <c r="V128" s="112">
        <v>3217</v>
      </c>
      <c r="W128" s="112">
        <v>3240</v>
      </c>
      <c r="X128" s="112">
        <v>3280</v>
      </c>
      <c r="Y128" s="112">
        <v>3315</v>
      </c>
      <c r="Z128" s="112">
        <v>3402</v>
      </c>
      <c r="AB128" s="109" t="str">
        <f>TEXT(Z128,"###,###")</f>
        <v>3,402</v>
      </c>
      <c r="AD128" s="127">
        <f>Z128/$Z$7*100</f>
        <v>48.105203619909503</v>
      </c>
    </row>
    <row r="130" spans="19:20" x14ac:dyDescent="0.25">
      <c r="S130" s="101" t="s">
        <v>182</v>
      </c>
      <c r="T130" s="127">
        <v>84.318438914027155</v>
      </c>
    </row>
    <row r="131" spans="19:20" x14ac:dyDescent="0.25">
      <c r="S131" s="101" t="s">
        <v>183</v>
      </c>
      <c r="T131" s="127">
        <v>8.3427601809954748</v>
      </c>
    </row>
    <row r="132" spans="19:20" x14ac:dyDescent="0.25">
      <c r="S132" s="101" t="s">
        <v>184</v>
      </c>
      <c r="T132" s="127">
        <v>7.4236425339366514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5CD6D-E333-45C5-AF77-25F6039B2E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A57F65E-7EC3-4072-B16A-71132B312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3D626A-A638-41B7-B6C8-21810B7B2B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84AF26C-1F96-4BC9-B2B9-A981DC9D17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0820-EB49-4A75-858D-1EA44E905760}">
  <sheetPr codeName="Sheet9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136</v>
      </c>
      <c r="T1" s="99"/>
      <c r="U1" s="99"/>
      <c r="V1" s="99"/>
      <c r="W1" s="99"/>
      <c r="X1" s="99"/>
      <c r="Y1" s="100" t="s">
        <v>175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136</v>
      </c>
      <c r="Y3" s="105" t="s">
        <v>175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12.28 West Coast,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2683</v>
      </c>
      <c r="W4" s="108">
        <v>2783</v>
      </c>
      <c r="X4" s="108">
        <v>2661</v>
      </c>
      <c r="Y4" s="108">
        <v>2637</v>
      </c>
      <c r="Z4" s="108">
        <v>2824</v>
      </c>
      <c r="AB4" s="109" t="str">
        <f>TEXT(Z4,"###,###")</f>
        <v>2,824</v>
      </c>
      <c r="AD4" s="110">
        <f>Z4/Y4-1</f>
        <v>7.0913917330299503E-2</v>
      </c>
      <c r="AF4" s="110">
        <f>Z4/V4-1</f>
        <v>5.2553112187849527E-2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1446</v>
      </c>
      <c r="W5" s="108">
        <v>1516</v>
      </c>
      <c r="X5" s="108">
        <v>1392</v>
      </c>
      <c r="Y5" s="108">
        <v>1417</v>
      </c>
      <c r="Z5" s="108">
        <v>1451</v>
      </c>
      <c r="AB5" s="109" t="str">
        <f>TEXT(Z5,"###,###")</f>
        <v>1,451</v>
      </c>
      <c r="AD5" s="110">
        <f t="shared" ref="AD5:AD9" si="0">Z5/Y5-1</f>
        <v>2.3994354269583518E-2</v>
      </c>
      <c r="AF5" s="110">
        <f t="shared" ref="AF5:AF9" si="1">Z5/V5-1</f>
        <v>3.4578146611341509E-3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1238</v>
      </c>
      <c r="W6" s="108">
        <v>1267</v>
      </c>
      <c r="X6" s="108">
        <v>1274</v>
      </c>
      <c r="Y6" s="108">
        <v>1219</v>
      </c>
      <c r="Z6" s="108">
        <v>1372</v>
      </c>
      <c r="AB6" s="109" t="str">
        <f>TEXT(Z6,"###,###")</f>
        <v>1,372</v>
      </c>
      <c r="AD6" s="110">
        <f t="shared" si="0"/>
        <v>0.12551271534044295</v>
      </c>
      <c r="AF6" s="110">
        <f t="shared" si="1"/>
        <v>0.10823909531502429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1924</v>
      </c>
      <c r="W7" s="108">
        <v>2037</v>
      </c>
      <c r="X7" s="108">
        <v>1977</v>
      </c>
      <c r="Y7" s="108">
        <v>2028</v>
      </c>
      <c r="Z7" s="108">
        <v>2017</v>
      </c>
      <c r="AB7" s="109" t="str">
        <f>TEXT(Z7,"###,###")</f>
        <v>2,017</v>
      </c>
      <c r="AD7" s="110">
        <f t="shared" si="0"/>
        <v>-5.4240631163707809E-3</v>
      </c>
      <c r="AF7" s="110">
        <f t="shared" si="1"/>
        <v>4.8336798336798381E-2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2,824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2,017</v>
      </c>
      <c r="P8" s="65"/>
      <c r="S8" s="107" t="s">
        <v>84</v>
      </c>
      <c r="T8" s="108"/>
      <c r="U8" s="108"/>
      <c r="V8" s="108">
        <v>40475.129999999997</v>
      </c>
      <c r="W8" s="108">
        <v>44063</v>
      </c>
      <c r="X8" s="108">
        <v>45322.26</v>
      </c>
      <c r="Y8" s="108">
        <v>44838.16</v>
      </c>
      <c r="Z8" s="108">
        <v>43638</v>
      </c>
      <c r="AB8" s="109" t="str">
        <f>TEXT(Z8,"$###,###")</f>
        <v>$43,638</v>
      </c>
      <c r="AD8" s="110">
        <f t="shared" si="0"/>
        <v>-2.676648640354562E-2</v>
      </c>
      <c r="AF8" s="110">
        <f t="shared" si="1"/>
        <v>7.8143541478433942E-2</v>
      </c>
    </row>
    <row r="9" spans="1:32" x14ac:dyDescent="0.25">
      <c r="A9" s="30" t="s">
        <v>14</v>
      </c>
      <c r="B9" s="69"/>
      <c r="C9" s="70"/>
      <c r="D9" s="71">
        <f>AD104</f>
        <v>75.141643059490079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53.296975706494798</v>
      </c>
      <c r="P9" s="72" t="s">
        <v>85</v>
      </c>
      <c r="S9" s="107" t="s">
        <v>7</v>
      </c>
      <c r="T9" s="108"/>
      <c r="U9" s="108"/>
      <c r="V9" s="108">
        <v>104280133</v>
      </c>
      <c r="W9" s="108">
        <v>113628898</v>
      </c>
      <c r="X9" s="108">
        <v>112690566</v>
      </c>
      <c r="Y9" s="108">
        <v>119447914</v>
      </c>
      <c r="Z9" s="108">
        <v>120370747</v>
      </c>
      <c r="AB9" s="109" t="str">
        <f>TEXT(Z9/1000000,"$#,###.0")&amp;" mil"</f>
        <v>$120.4 mil</v>
      </c>
      <c r="AD9" s="110">
        <f t="shared" si="0"/>
        <v>7.7258193056430891E-3</v>
      </c>
      <c r="AF9" s="110">
        <f t="shared" si="1"/>
        <v>0.15430181701053258</v>
      </c>
    </row>
    <row r="10" spans="1:32" x14ac:dyDescent="0.25">
      <c r="A10" s="30" t="s">
        <v>17</v>
      </c>
      <c r="B10" s="69"/>
      <c r="C10" s="70"/>
      <c r="D10" s="71">
        <f>AD105</f>
        <v>18.626062322946176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46.554288547347547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90.133862171541892</v>
      </c>
      <c r="P11" s="72" t="s">
        <v>85</v>
      </c>
      <c r="S11" s="107" t="s">
        <v>29</v>
      </c>
      <c r="T11" s="112"/>
      <c r="U11" s="112"/>
      <c r="V11" s="112">
        <v>2493</v>
      </c>
      <c r="W11" s="112">
        <v>2573</v>
      </c>
      <c r="X11" s="112">
        <v>2491</v>
      </c>
      <c r="Y11" s="112">
        <v>2451</v>
      </c>
      <c r="Z11" s="112">
        <v>2624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5.3544868616757562</v>
      </c>
      <c r="P12" s="72" t="s">
        <v>85</v>
      </c>
      <c r="S12" s="107" t="s">
        <v>30</v>
      </c>
      <c r="T12" s="112"/>
      <c r="U12" s="112"/>
      <c r="V12" s="112">
        <v>188</v>
      </c>
      <c r="W12" s="112">
        <v>210</v>
      </c>
      <c r="X12" s="112">
        <v>173</v>
      </c>
      <c r="Y12" s="112">
        <v>189</v>
      </c>
      <c r="Z12" s="112">
        <v>200</v>
      </c>
    </row>
    <row r="13" spans="1:32" ht="15" customHeight="1" x14ac:dyDescent="0.25">
      <c r="A13" s="30" t="s">
        <v>19</v>
      </c>
      <c r="B13" s="70"/>
      <c r="C13" s="70"/>
      <c r="D13" s="71">
        <f>AD108</f>
        <v>13.526912181303116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4.6108081308874569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22.131728045325779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21.211048158640228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17.460317460317459</v>
      </c>
      <c r="P15" s="72" t="s">
        <v>85</v>
      </c>
      <c r="S15" s="115" t="s">
        <v>61</v>
      </c>
      <c r="T15" s="115"/>
      <c r="U15" s="116"/>
      <c r="V15" s="116">
        <v>145</v>
      </c>
      <c r="W15" s="116">
        <v>150</v>
      </c>
      <c r="X15" s="116">
        <v>119</v>
      </c>
      <c r="Y15" s="112">
        <v>125</v>
      </c>
      <c r="Z15" s="112">
        <v>122</v>
      </c>
      <c r="AB15" s="117">
        <f t="shared" ref="AB15:AB34" si="2">IF(Z15="np",0,Z15/$Z$34)</f>
        <v>4.320113314447592E-2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37.818696883852695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82.539682539682531</v>
      </c>
      <c r="P16" s="37" t="s">
        <v>85</v>
      </c>
      <c r="S16" s="115" t="s">
        <v>62</v>
      </c>
      <c r="T16" s="115"/>
      <c r="U16" s="116"/>
      <c r="V16" s="116">
        <v>454</v>
      </c>
      <c r="W16" s="116">
        <v>482</v>
      </c>
      <c r="X16" s="116">
        <v>448</v>
      </c>
      <c r="Y16" s="112">
        <v>458</v>
      </c>
      <c r="Z16" s="112">
        <v>464</v>
      </c>
      <c r="AB16" s="117">
        <f t="shared" si="2"/>
        <v>0.1643059490084986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97</v>
      </c>
      <c r="W17" s="116">
        <v>133</v>
      </c>
      <c r="X17" s="116">
        <v>106</v>
      </c>
      <c r="Y17" s="112">
        <v>112</v>
      </c>
      <c r="Z17" s="112">
        <v>121</v>
      </c>
      <c r="AB17" s="117">
        <f t="shared" si="2"/>
        <v>4.2847025495750708E-2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29</v>
      </c>
      <c r="W18" s="116">
        <v>27</v>
      </c>
      <c r="X18" s="116">
        <v>25</v>
      </c>
      <c r="Y18" s="112">
        <v>20</v>
      </c>
      <c r="Z18" s="112">
        <v>22</v>
      </c>
      <c r="AB18" s="117">
        <f t="shared" si="2"/>
        <v>7.7903682719546738E-3</v>
      </c>
    </row>
    <row r="19" spans="1:28" x14ac:dyDescent="0.25">
      <c r="A19" s="61" t="str">
        <f>$S$1&amp;" ("&amp;$V$2&amp;" to "&amp;$Z$2&amp;")"</f>
        <v>West Coast (2016-17 to 2020-21)</v>
      </c>
      <c r="B19" s="61"/>
      <c r="C19" s="61"/>
      <c r="D19" s="61"/>
      <c r="E19" s="61"/>
      <c r="F19" s="61"/>
      <c r="G19" s="61" t="str">
        <f>$S$1&amp;" ("&amp;$V$2&amp;" to "&amp;$Z$2&amp;")"</f>
        <v>West Coast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133</v>
      </c>
      <c r="W19" s="116">
        <v>165</v>
      </c>
      <c r="X19" s="116">
        <v>131</v>
      </c>
      <c r="Y19" s="112">
        <v>144</v>
      </c>
      <c r="Z19" s="112">
        <v>149</v>
      </c>
      <c r="AB19" s="117">
        <f t="shared" si="2"/>
        <v>5.2762039660056659E-2</v>
      </c>
    </row>
    <row r="20" spans="1:28" x14ac:dyDescent="0.25">
      <c r="S20" s="115" t="s">
        <v>66</v>
      </c>
      <c r="T20" s="115"/>
      <c r="U20" s="116"/>
      <c r="V20" s="116">
        <v>14</v>
      </c>
      <c r="W20" s="116">
        <v>13</v>
      </c>
      <c r="X20" s="116">
        <v>19</v>
      </c>
      <c r="Y20" s="112">
        <v>25</v>
      </c>
      <c r="Z20" s="112">
        <v>21</v>
      </c>
      <c r="AB20" s="117">
        <f t="shared" si="2"/>
        <v>7.4362606232294621E-3</v>
      </c>
    </row>
    <row r="21" spans="1:28" x14ac:dyDescent="0.25">
      <c r="S21" s="115" t="s">
        <v>67</v>
      </c>
      <c r="T21" s="115"/>
      <c r="U21" s="116"/>
      <c r="V21" s="116">
        <v>197</v>
      </c>
      <c r="W21" s="116">
        <v>162</v>
      </c>
      <c r="X21" s="116">
        <v>226</v>
      </c>
      <c r="Y21" s="112">
        <v>179</v>
      </c>
      <c r="Z21" s="112">
        <v>232</v>
      </c>
      <c r="AB21" s="117">
        <f t="shared" si="2"/>
        <v>8.2152974504249299E-2</v>
      </c>
    </row>
    <row r="22" spans="1:28" x14ac:dyDescent="0.25">
      <c r="S22" s="115" t="s">
        <v>68</v>
      </c>
      <c r="T22" s="115"/>
      <c r="U22" s="116"/>
      <c r="V22" s="116">
        <v>403</v>
      </c>
      <c r="W22" s="116">
        <v>424</v>
      </c>
      <c r="X22" s="116">
        <v>430</v>
      </c>
      <c r="Y22" s="112">
        <v>436</v>
      </c>
      <c r="Z22" s="112">
        <v>541</v>
      </c>
      <c r="AB22" s="117">
        <f t="shared" si="2"/>
        <v>0.19157223796033995</v>
      </c>
    </row>
    <row r="23" spans="1:28" x14ac:dyDescent="0.25">
      <c r="S23" s="115" t="s">
        <v>69</v>
      </c>
      <c r="T23" s="115"/>
      <c r="U23" s="116"/>
      <c r="V23" s="116">
        <v>123</v>
      </c>
      <c r="W23" s="116">
        <v>143</v>
      </c>
      <c r="X23" s="116">
        <v>76</v>
      </c>
      <c r="Y23" s="112">
        <v>85</v>
      </c>
      <c r="Z23" s="112">
        <v>92</v>
      </c>
      <c r="AB23" s="117">
        <f t="shared" si="2"/>
        <v>3.2577903682719546E-2</v>
      </c>
    </row>
    <row r="24" spans="1:28" x14ac:dyDescent="0.25">
      <c r="S24" s="115" t="s">
        <v>70</v>
      </c>
      <c r="T24" s="115"/>
      <c r="U24" s="116"/>
      <c r="V24" s="116">
        <v>10</v>
      </c>
      <c r="W24" s="116">
        <v>14</v>
      </c>
      <c r="X24" s="116">
        <v>11</v>
      </c>
      <c r="Y24" s="112">
        <v>12</v>
      </c>
      <c r="Z24" s="112">
        <v>10</v>
      </c>
      <c r="AB24" s="117">
        <f t="shared" si="2"/>
        <v>3.5410764872521247E-3</v>
      </c>
    </row>
    <row r="25" spans="1:28" x14ac:dyDescent="0.25">
      <c r="S25" s="115" t="s">
        <v>71</v>
      </c>
      <c r="T25" s="115"/>
      <c r="U25" s="116"/>
      <c r="V25" s="116">
        <v>37</v>
      </c>
      <c r="W25" s="116">
        <v>29</v>
      </c>
      <c r="X25" s="116">
        <v>40</v>
      </c>
      <c r="Y25" s="112">
        <v>28</v>
      </c>
      <c r="Z25" s="112">
        <v>48</v>
      </c>
      <c r="AB25" s="117">
        <f t="shared" si="2"/>
        <v>1.69971671388102E-2</v>
      </c>
    </row>
    <row r="26" spans="1:28" x14ac:dyDescent="0.25">
      <c r="S26" s="115" t="s">
        <v>72</v>
      </c>
      <c r="T26" s="115"/>
      <c r="U26" s="116"/>
      <c r="V26" s="116">
        <v>53</v>
      </c>
      <c r="W26" s="116">
        <v>42</v>
      </c>
      <c r="X26" s="116">
        <v>46</v>
      </c>
      <c r="Y26" s="112">
        <v>36</v>
      </c>
      <c r="Z26" s="112">
        <v>31</v>
      </c>
      <c r="AB26" s="117">
        <f t="shared" si="2"/>
        <v>1.0977337110481586E-2</v>
      </c>
    </row>
    <row r="27" spans="1:28" x14ac:dyDescent="0.25">
      <c r="S27" s="115" t="s">
        <v>73</v>
      </c>
      <c r="T27" s="115"/>
      <c r="U27" s="116"/>
      <c r="V27" s="116">
        <v>84</v>
      </c>
      <c r="W27" s="116">
        <v>99</v>
      </c>
      <c r="X27" s="116">
        <v>89</v>
      </c>
      <c r="Y27" s="112">
        <v>111</v>
      </c>
      <c r="Z27" s="112">
        <v>103</v>
      </c>
      <c r="AB27" s="117">
        <f t="shared" si="2"/>
        <v>3.6473087818696882E-2</v>
      </c>
    </row>
    <row r="28" spans="1:28" x14ac:dyDescent="0.25">
      <c r="S28" s="115" t="s">
        <v>74</v>
      </c>
      <c r="T28" s="115"/>
      <c r="U28" s="116"/>
      <c r="V28" s="116">
        <v>158</v>
      </c>
      <c r="W28" s="116">
        <v>167</v>
      </c>
      <c r="X28" s="116">
        <v>112</v>
      </c>
      <c r="Y28" s="112">
        <v>104</v>
      </c>
      <c r="Z28" s="112">
        <v>114</v>
      </c>
      <c r="AB28" s="117">
        <f t="shared" si="2"/>
        <v>4.0368271954674219E-2</v>
      </c>
    </row>
    <row r="29" spans="1:28" x14ac:dyDescent="0.25">
      <c r="S29" s="115" t="s">
        <v>75</v>
      </c>
      <c r="T29" s="115"/>
      <c r="U29" s="116"/>
      <c r="V29" s="116">
        <v>171</v>
      </c>
      <c r="W29" s="116">
        <v>160</v>
      </c>
      <c r="X29" s="116">
        <v>240</v>
      </c>
      <c r="Y29" s="112">
        <v>209</v>
      </c>
      <c r="Z29" s="112">
        <v>233</v>
      </c>
      <c r="AB29" s="117">
        <f t="shared" si="2"/>
        <v>8.2507082152974504E-2</v>
      </c>
    </row>
    <row r="30" spans="1:28" x14ac:dyDescent="0.25">
      <c r="S30" s="115" t="s">
        <v>76</v>
      </c>
      <c r="T30" s="115"/>
      <c r="U30" s="116"/>
      <c r="V30" s="116">
        <v>149</v>
      </c>
      <c r="W30" s="116">
        <v>168</v>
      </c>
      <c r="X30" s="116">
        <v>160</v>
      </c>
      <c r="Y30" s="112">
        <v>174</v>
      </c>
      <c r="Z30" s="112">
        <v>170</v>
      </c>
      <c r="AB30" s="117">
        <f t="shared" si="2"/>
        <v>6.019830028328612E-2</v>
      </c>
    </row>
    <row r="31" spans="1:28" x14ac:dyDescent="0.25">
      <c r="S31" s="115" t="s">
        <v>77</v>
      </c>
      <c r="T31" s="115"/>
      <c r="U31" s="116"/>
      <c r="V31" s="116">
        <v>170</v>
      </c>
      <c r="W31" s="116">
        <v>174</v>
      </c>
      <c r="X31" s="116">
        <v>183</v>
      </c>
      <c r="Y31" s="112">
        <v>169</v>
      </c>
      <c r="Z31" s="112">
        <v>193</v>
      </c>
      <c r="AB31" s="117">
        <f t="shared" si="2"/>
        <v>6.8342776203966005E-2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14</v>
      </c>
      <c r="W32" s="116">
        <v>19</v>
      </c>
      <c r="X32" s="116">
        <v>12</v>
      </c>
      <c r="Y32" s="112">
        <v>15</v>
      </c>
      <c r="Z32" s="112">
        <v>21</v>
      </c>
      <c r="AB32" s="117">
        <f t="shared" si="2"/>
        <v>7.4362606232294621E-3</v>
      </c>
    </row>
    <row r="33" spans="19:32" x14ac:dyDescent="0.25">
      <c r="S33" s="115" t="s">
        <v>79</v>
      </c>
      <c r="T33" s="115"/>
      <c r="U33" s="116"/>
      <c r="V33" s="116">
        <v>68</v>
      </c>
      <c r="W33" s="116">
        <v>74</v>
      </c>
      <c r="X33" s="116">
        <v>79</v>
      </c>
      <c r="Y33" s="112">
        <v>70</v>
      </c>
      <c r="Z33" s="112">
        <v>64</v>
      </c>
      <c r="AB33" s="117">
        <f t="shared" si="2"/>
        <v>2.2662889518413599E-2</v>
      </c>
    </row>
    <row r="34" spans="19:32" x14ac:dyDescent="0.25">
      <c r="S34" s="118" t="s">
        <v>53</v>
      </c>
      <c r="T34" s="118"/>
      <c r="U34" s="119"/>
      <c r="V34" s="119">
        <v>2687</v>
      </c>
      <c r="W34" s="119">
        <v>2782</v>
      </c>
      <c r="X34" s="119">
        <v>2661</v>
      </c>
      <c r="Y34" s="120">
        <v>2637</v>
      </c>
      <c r="Z34" s="120">
        <v>2824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1601</v>
      </c>
      <c r="W37" s="112">
        <v>1731</v>
      </c>
      <c r="X37" s="112">
        <v>1664</v>
      </c>
      <c r="Y37" s="112">
        <v>1720</v>
      </c>
      <c r="Z37" s="112">
        <v>1664</v>
      </c>
      <c r="AB37" s="132">
        <f>Z37/Z40*100</f>
        <v>82.539682539682531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327</v>
      </c>
      <c r="W38" s="112">
        <v>307</v>
      </c>
      <c r="X38" s="112">
        <v>313</v>
      </c>
      <c r="Y38" s="112">
        <v>301</v>
      </c>
      <c r="Z38" s="112">
        <v>352</v>
      </c>
      <c r="AB38" s="132">
        <f>Z38/Z40*100</f>
        <v>17.460317460317459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1928</v>
      </c>
      <c r="W40" s="112">
        <v>2038</v>
      </c>
      <c r="X40" s="112">
        <v>1977</v>
      </c>
      <c r="Y40" s="112">
        <v>2021</v>
      </c>
      <c r="Z40" s="112">
        <v>2016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3</v>
      </c>
      <c r="X44" s="112">
        <v>7</v>
      </c>
      <c r="Y44" s="112">
        <v>0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23</v>
      </c>
      <c r="W45" s="112">
        <v>37</v>
      </c>
      <c r="X45" s="112">
        <v>26</v>
      </c>
      <c r="Y45" s="112">
        <v>23</v>
      </c>
      <c r="Z45" s="112">
        <v>30</v>
      </c>
    </row>
    <row r="46" spans="19:32" x14ac:dyDescent="0.25">
      <c r="S46" s="115" t="s">
        <v>38</v>
      </c>
      <c r="T46" s="115"/>
      <c r="U46" s="112"/>
      <c r="V46" s="112">
        <v>60</v>
      </c>
      <c r="W46" s="112">
        <v>67</v>
      </c>
      <c r="X46" s="112">
        <v>70</v>
      </c>
      <c r="Y46" s="112">
        <v>51</v>
      </c>
      <c r="Z46" s="112">
        <v>73</v>
      </c>
    </row>
    <row r="47" spans="19:32" x14ac:dyDescent="0.25">
      <c r="S47" s="115" t="s">
        <v>39</v>
      </c>
      <c r="T47" s="115"/>
      <c r="U47" s="112"/>
      <c r="V47" s="112">
        <v>153</v>
      </c>
      <c r="W47" s="112">
        <v>127</v>
      </c>
      <c r="X47" s="112">
        <v>88</v>
      </c>
      <c r="Y47" s="112">
        <v>95</v>
      </c>
      <c r="Z47" s="112">
        <v>88</v>
      </c>
    </row>
    <row r="48" spans="19:32" x14ac:dyDescent="0.25">
      <c r="S48" s="115" t="s">
        <v>40</v>
      </c>
      <c r="T48" s="115"/>
      <c r="U48" s="112"/>
      <c r="V48" s="112">
        <v>153</v>
      </c>
      <c r="W48" s="112">
        <v>144</v>
      </c>
      <c r="X48" s="112">
        <v>161</v>
      </c>
      <c r="Y48" s="112">
        <v>176</v>
      </c>
      <c r="Z48" s="112">
        <v>154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131</v>
      </c>
      <c r="W49" s="112">
        <v>141</v>
      </c>
      <c r="X49" s="112">
        <v>119</v>
      </c>
      <c r="Y49" s="112">
        <v>129</v>
      </c>
      <c r="Z49" s="112">
        <v>157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Coast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143</v>
      </c>
      <c r="W50" s="112">
        <v>161</v>
      </c>
      <c r="X50" s="112">
        <v>145</v>
      </c>
      <c r="Y50" s="112">
        <v>160</v>
      </c>
      <c r="Z50" s="112">
        <v>164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132</v>
      </c>
      <c r="W51" s="112">
        <v>152</v>
      </c>
      <c r="X51" s="112">
        <v>121</v>
      </c>
      <c r="Y51" s="112">
        <v>118</v>
      </c>
      <c r="Z51" s="112">
        <v>105</v>
      </c>
    </row>
    <row r="52" spans="1:26" ht="15" customHeight="1" x14ac:dyDescent="0.25">
      <c r="S52" s="115" t="s">
        <v>44</v>
      </c>
      <c r="T52" s="115"/>
      <c r="U52" s="112"/>
      <c r="V52" s="112">
        <v>180</v>
      </c>
      <c r="W52" s="112">
        <v>160</v>
      </c>
      <c r="X52" s="112">
        <v>162</v>
      </c>
      <c r="Y52" s="112">
        <v>142</v>
      </c>
      <c r="Z52" s="112">
        <v>123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153</v>
      </c>
      <c r="W53" s="112">
        <v>183</v>
      </c>
      <c r="X53" s="112">
        <v>177</v>
      </c>
      <c r="Y53" s="112">
        <v>157</v>
      </c>
      <c r="Z53" s="112">
        <v>168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150</v>
      </c>
      <c r="W54" s="112">
        <v>141</v>
      </c>
      <c r="X54" s="112">
        <v>124</v>
      </c>
      <c r="Y54" s="112">
        <v>141</v>
      </c>
      <c r="Z54" s="112">
        <v>153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125</v>
      </c>
      <c r="W55" s="112">
        <v>128</v>
      </c>
      <c r="X55" s="112">
        <v>121</v>
      </c>
      <c r="Y55" s="112">
        <v>121</v>
      </c>
      <c r="Z55" s="112">
        <v>115</v>
      </c>
    </row>
    <row r="56" spans="1:26" ht="15" customHeight="1" x14ac:dyDescent="0.25">
      <c r="S56" s="115" t="s">
        <v>48</v>
      </c>
      <c r="T56" s="115"/>
      <c r="U56" s="112"/>
      <c r="V56" s="112">
        <v>35</v>
      </c>
      <c r="W56" s="112">
        <v>43</v>
      </c>
      <c r="X56" s="112">
        <v>58</v>
      </c>
      <c r="Y56" s="112">
        <v>76</v>
      </c>
      <c r="Z56" s="112">
        <v>89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12</v>
      </c>
      <c r="W57" s="112">
        <v>15</v>
      </c>
      <c r="X57" s="112">
        <v>11</v>
      </c>
      <c r="Y57" s="112">
        <v>12</v>
      </c>
      <c r="Z57" s="112">
        <v>16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</v>
      </c>
      <c r="W58" s="112">
        <v>6</v>
      </c>
      <c r="X58" s="112">
        <v>9</v>
      </c>
      <c r="Y58" s="112">
        <v>9</v>
      </c>
      <c r="Z58" s="112">
        <v>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0</v>
      </c>
      <c r="W59" s="112">
        <v>0</v>
      </c>
      <c r="X59" s="112">
        <v>0</v>
      </c>
      <c r="Y59" s="112">
        <v>0</v>
      </c>
      <c r="Z59" s="112">
        <v>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1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1450</v>
      </c>
      <c r="W61" s="112">
        <v>1515</v>
      </c>
      <c r="X61" s="112">
        <v>1394</v>
      </c>
      <c r="Y61" s="112">
        <v>1413</v>
      </c>
      <c r="Z61" s="112">
        <v>1451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10</v>
      </c>
      <c r="X63" s="112">
        <v>3</v>
      </c>
      <c r="Y63" s="112">
        <v>0</v>
      </c>
      <c r="Z63" s="112">
        <v>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25</v>
      </c>
      <c r="W64" s="112">
        <v>27</v>
      </c>
      <c r="X64" s="112">
        <v>113</v>
      </c>
      <c r="Y64" s="112">
        <v>28</v>
      </c>
      <c r="Z64" s="112">
        <v>36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Coast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67</v>
      </c>
      <c r="W65" s="112">
        <v>77</v>
      </c>
      <c r="X65" s="112">
        <v>314</v>
      </c>
      <c r="Y65" s="112">
        <v>50</v>
      </c>
      <c r="Z65" s="112">
        <v>68</v>
      </c>
    </row>
    <row r="66" spans="1:26" x14ac:dyDescent="0.25">
      <c r="S66" s="115" t="s">
        <v>39</v>
      </c>
      <c r="T66" s="115"/>
      <c r="U66" s="112"/>
      <c r="V66" s="112">
        <v>99</v>
      </c>
      <c r="W66" s="112">
        <v>111</v>
      </c>
      <c r="X66" s="112">
        <v>331</v>
      </c>
      <c r="Y66" s="112">
        <v>89</v>
      </c>
      <c r="Z66" s="112">
        <v>112</v>
      </c>
    </row>
    <row r="67" spans="1:26" x14ac:dyDescent="0.25">
      <c r="S67" s="115" t="s">
        <v>40</v>
      </c>
      <c r="T67" s="115"/>
      <c r="U67" s="112"/>
      <c r="V67" s="112">
        <v>126</v>
      </c>
      <c r="W67" s="112">
        <v>133</v>
      </c>
      <c r="X67" s="112">
        <v>412</v>
      </c>
      <c r="Y67" s="112">
        <v>167</v>
      </c>
      <c r="Z67" s="112">
        <v>190</v>
      </c>
    </row>
    <row r="68" spans="1:26" x14ac:dyDescent="0.25">
      <c r="S68" s="115" t="s">
        <v>41</v>
      </c>
      <c r="T68" s="115"/>
      <c r="U68" s="112"/>
      <c r="V68" s="112">
        <v>111</v>
      </c>
      <c r="W68" s="112">
        <v>132</v>
      </c>
      <c r="X68" s="112">
        <v>474</v>
      </c>
      <c r="Y68" s="112">
        <v>131</v>
      </c>
      <c r="Z68" s="112">
        <v>137</v>
      </c>
    </row>
    <row r="69" spans="1:26" x14ac:dyDescent="0.25">
      <c r="S69" s="115" t="s">
        <v>42</v>
      </c>
      <c r="T69" s="115"/>
      <c r="U69" s="112"/>
      <c r="V69" s="112">
        <v>117</v>
      </c>
      <c r="W69" s="112">
        <v>100</v>
      </c>
      <c r="X69" s="112">
        <v>387</v>
      </c>
      <c r="Y69" s="112">
        <v>94</v>
      </c>
      <c r="Z69" s="112">
        <v>116</v>
      </c>
    </row>
    <row r="70" spans="1:26" x14ac:dyDescent="0.25">
      <c r="S70" s="115" t="s">
        <v>43</v>
      </c>
      <c r="T70" s="115"/>
      <c r="U70" s="112"/>
      <c r="V70" s="112">
        <v>110</v>
      </c>
      <c r="W70" s="112">
        <v>101</v>
      </c>
      <c r="X70" s="112">
        <v>414</v>
      </c>
      <c r="Y70" s="112">
        <v>103</v>
      </c>
      <c r="Z70" s="112">
        <v>109</v>
      </c>
    </row>
    <row r="71" spans="1:26" x14ac:dyDescent="0.25">
      <c r="S71" s="115" t="s">
        <v>44</v>
      </c>
      <c r="T71" s="115"/>
      <c r="U71" s="112"/>
      <c r="V71" s="112">
        <v>154</v>
      </c>
      <c r="W71" s="112">
        <v>156</v>
      </c>
      <c r="X71" s="112">
        <v>477</v>
      </c>
      <c r="Y71" s="112">
        <v>123</v>
      </c>
      <c r="Z71" s="112">
        <v>112</v>
      </c>
    </row>
    <row r="72" spans="1:26" x14ac:dyDescent="0.25">
      <c r="S72" s="115" t="s">
        <v>45</v>
      </c>
      <c r="T72" s="115"/>
      <c r="U72" s="112"/>
      <c r="V72" s="112">
        <v>140</v>
      </c>
      <c r="W72" s="112">
        <v>142</v>
      </c>
      <c r="X72" s="112">
        <v>525</v>
      </c>
      <c r="Y72" s="112">
        <v>149</v>
      </c>
      <c r="Z72" s="112">
        <v>156</v>
      </c>
    </row>
    <row r="73" spans="1:26" x14ac:dyDescent="0.25">
      <c r="S73" s="115" t="s">
        <v>46</v>
      </c>
      <c r="T73" s="115"/>
      <c r="U73" s="112"/>
      <c r="V73" s="112">
        <v>149</v>
      </c>
      <c r="W73" s="112">
        <v>137</v>
      </c>
      <c r="X73" s="112">
        <v>502</v>
      </c>
      <c r="Y73" s="112">
        <v>133</v>
      </c>
      <c r="Z73" s="112">
        <v>131</v>
      </c>
    </row>
    <row r="74" spans="1:26" x14ac:dyDescent="0.25">
      <c r="S74" s="115" t="s">
        <v>47</v>
      </c>
      <c r="T74" s="115"/>
      <c r="U74" s="112"/>
      <c r="V74" s="112">
        <v>76</v>
      </c>
      <c r="W74" s="112">
        <v>84</v>
      </c>
      <c r="X74" s="112">
        <v>385</v>
      </c>
      <c r="Y74" s="112">
        <v>99</v>
      </c>
      <c r="Z74" s="112">
        <v>120</v>
      </c>
    </row>
    <row r="75" spans="1:26" x14ac:dyDescent="0.25">
      <c r="S75" s="115" t="s">
        <v>48</v>
      </c>
      <c r="T75" s="115"/>
      <c r="U75" s="112"/>
      <c r="V75" s="112">
        <v>37</v>
      </c>
      <c r="W75" s="112">
        <v>43</v>
      </c>
      <c r="X75" s="112">
        <v>141</v>
      </c>
      <c r="Y75" s="112">
        <v>45</v>
      </c>
      <c r="Z75" s="112">
        <v>57</v>
      </c>
    </row>
    <row r="76" spans="1:26" x14ac:dyDescent="0.25">
      <c r="S76" s="115" t="s">
        <v>49</v>
      </c>
      <c r="T76" s="115"/>
      <c r="U76" s="112"/>
      <c r="V76" s="112">
        <v>13</v>
      </c>
      <c r="W76" s="112">
        <v>14</v>
      </c>
      <c r="X76" s="112">
        <v>52</v>
      </c>
      <c r="Y76" s="112">
        <v>19</v>
      </c>
      <c r="Z76" s="112">
        <v>21</v>
      </c>
    </row>
    <row r="77" spans="1:26" x14ac:dyDescent="0.25">
      <c r="S77" s="115" t="s">
        <v>50</v>
      </c>
      <c r="T77" s="115"/>
      <c r="U77" s="112"/>
      <c r="V77" s="112">
        <v>5</v>
      </c>
      <c r="W77" s="112">
        <v>8</v>
      </c>
      <c r="X77" s="112">
        <v>27</v>
      </c>
      <c r="Y77" s="112">
        <v>0</v>
      </c>
      <c r="Z77" s="112">
        <v>2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10</v>
      </c>
      <c r="Y78" s="112">
        <v>0</v>
      </c>
      <c r="Z78" s="112">
        <v>1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9</v>
      </c>
      <c r="Y79" s="112">
        <v>0</v>
      </c>
      <c r="Z79" s="112">
        <v>1</v>
      </c>
    </row>
    <row r="80" spans="1:26" x14ac:dyDescent="0.25">
      <c r="S80" s="118" t="s">
        <v>53</v>
      </c>
      <c r="T80" s="118"/>
      <c r="U80" s="112"/>
      <c r="V80" s="112">
        <v>1233</v>
      </c>
      <c r="W80" s="112">
        <v>1263</v>
      </c>
      <c r="X80" s="112">
        <v>4582</v>
      </c>
      <c r="Y80" s="112">
        <v>1221</v>
      </c>
      <c r="Z80" s="112">
        <v>1372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59</v>
      </c>
      <c r="W83" s="112">
        <v>63</v>
      </c>
      <c r="X83" s="112">
        <v>68</v>
      </c>
      <c r="Y83" s="112">
        <v>77</v>
      </c>
      <c r="Z83" s="112">
        <v>80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70</v>
      </c>
      <c r="W84" s="112">
        <v>66</v>
      </c>
      <c r="X84" s="112">
        <v>77</v>
      </c>
      <c r="Y84" s="112">
        <v>75</v>
      </c>
      <c r="Z84" s="112">
        <v>74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211</v>
      </c>
      <c r="W85" s="112">
        <v>222</v>
      </c>
      <c r="X85" s="112">
        <v>237</v>
      </c>
      <c r="Y85" s="112">
        <v>236</v>
      </c>
      <c r="Z85" s="112">
        <v>234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2,824</v>
      </c>
      <c r="D86" s="94">
        <f t="shared" ref="D86:D91" si="4">AD4</f>
        <v>7.0913917330299503E-2</v>
      </c>
      <c r="E86" s="95">
        <f t="shared" ref="E86:E91" si="5">AD4</f>
        <v>7.0913917330299503E-2</v>
      </c>
      <c r="F86" s="94">
        <f t="shared" ref="F86:F91" si="6">AF4</f>
        <v>5.2553112187849527E-2</v>
      </c>
      <c r="G86" s="95">
        <f t="shared" ref="G86:G91" si="7">AF4</f>
        <v>5.2553112187849527E-2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46</v>
      </c>
      <c r="W86" s="112">
        <v>48</v>
      </c>
      <c r="X86" s="112">
        <v>50</v>
      </c>
      <c r="Y86" s="112">
        <v>48</v>
      </c>
      <c r="Z86" s="112">
        <v>50</v>
      </c>
    </row>
    <row r="87" spans="1:30" ht="15" customHeight="1" x14ac:dyDescent="0.25">
      <c r="A87" s="96" t="s">
        <v>4</v>
      </c>
      <c r="B87" s="49"/>
      <c r="C87" s="97" t="str">
        <f t="shared" si="3"/>
        <v>1,451</v>
      </c>
      <c r="D87" s="94">
        <f t="shared" si="4"/>
        <v>2.3994354269583518E-2</v>
      </c>
      <c r="E87" s="95">
        <f t="shared" si="5"/>
        <v>2.3994354269583518E-2</v>
      </c>
      <c r="F87" s="94">
        <f t="shared" si="6"/>
        <v>3.4578146611341509E-3</v>
      </c>
      <c r="G87" s="95">
        <f t="shared" si="7"/>
        <v>3.4578146611341509E-3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20</v>
      </c>
      <c r="W87" s="112">
        <v>14</v>
      </c>
      <c r="X87" s="112">
        <v>22</v>
      </c>
      <c r="Y87" s="112">
        <v>17</v>
      </c>
      <c r="Z87" s="112">
        <v>18</v>
      </c>
    </row>
    <row r="88" spans="1:30" ht="15" customHeight="1" x14ac:dyDescent="0.25">
      <c r="A88" s="96" t="s">
        <v>5</v>
      </c>
      <c r="B88" s="49"/>
      <c r="C88" s="97" t="str">
        <f t="shared" si="3"/>
        <v>1,372</v>
      </c>
      <c r="D88" s="94">
        <f t="shared" si="4"/>
        <v>0.12551271534044295</v>
      </c>
      <c r="E88" s="95">
        <f t="shared" si="5"/>
        <v>0.12551271534044295</v>
      </c>
      <c r="F88" s="94">
        <f t="shared" si="6"/>
        <v>0.10823909531502429</v>
      </c>
      <c r="G88" s="95">
        <f t="shared" si="7"/>
        <v>0.10823909531502429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33</v>
      </c>
      <c r="W88" s="112">
        <v>26</v>
      </c>
      <c r="X88" s="112">
        <v>22</v>
      </c>
      <c r="Y88" s="112">
        <v>25</v>
      </c>
      <c r="Z88" s="112">
        <v>22</v>
      </c>
    </row>
    <row r="89" spans="1:30" ht="15" customHeight="1" x14ac:dyDescent="0.25">
      <c r="A89" s="49" t="s">
        <v>6</v>
      </c>
      <c r="B89" s="49"/>
      <c r="C89" s="97" t="str">
        <f t="shared" si="3"/>
        <v>2,017</v>
      </c>
      <c r="D89" s="94">
        <f t="shared" si="4"/>
        <v>-5.4240631163707809E-3</v>
      </c>
      <c r="E89" s="95">
        <f t="shared" si="5"/>
        <v>-5.4240631163707809E-3</v>
      </c>
      <c r="F89" s="94">
        <f t="shared" si="6"/>
        <v>4.8336798336798381E-2</v>
      </c>
      <c r="G89" s="95">
        <f t="shared" si="7"/>
        <v>4.8336798336798381E-2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246</v>
      </c>
      <c r="W89" s="112">
        <v>253</v>
      </c>
      <c r="X89" s="112">
        <v>253</v>
      </c>
      <c r="Y89" s="112">
        <v>259</v>
      </c>
      <c r="Z89" s="112">
        <v>228</v>
      </c>
    </row>
    <row r="90" spans="1:30" ht="15" customHeight="1" x14ac:dyDescent="0.25">
      <c r="A90" s="49" t="s">
        <v>98</v>
      </c>
      <c r="B90" s="49"/>
      <c r="C90" s="97" t="str">
        <f t="shared" si="3"/>
        <v>$43,638</v>
      </c>
      <c r="D90" s="94">
        <f t="shared" si="4"/>
        <v>-2.676648640354562E-2</v>
      </c>
      <c r="E90" s="95">
        <f t="shared" si="5"/>
        <v>-2.676648640354562E-2</v>
      </c>
      <c r="F90" s="94">
        <f t="shared" si="6"/>
        <v>7.8143541478433942E-2</v>
      </c>
      <c r="G90" s="95">
        <f t="shared" si="7"/>
        <v>7.8143541478433942E-2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202</v>
      </c>
      <c r="W90" s="112">
        <v>228</v>
      </c>
      <c r="X90" s="112">
        <v>205</v>
      </c>
      <c r="Y90" s="112">
        <v>197</v>
      </c>
      <c r="Z90" s="112">
        <v>197</v>
      </c>
    </row>
    <row r="91" spans="1:30" ht="15" customHeight="1" x14ac:dyDescent="0.25">
      <c r="A91" s="49" t="s">
        <v>7</v>
      </c>
      <c r="B91" s="49"/>
      <c r="C91" s="97" t="str">
        <f t="shared" si="3"/>
        <v>$120.4 mil</v>
      </c>
      <c r="D91" s="94">
        <f t="shared" si="4"/>
        <v>7.7258193056430891E-3</v>
      </c>
      <c r="E91" s="95">
        <f t="shared" si="5"/>
        <v>7.7258193056430891E-3</v>
      </c>
      <c r="F91" s="94">
        <f t="shared" si="6"/>
        <v>0.15430181701053258</v>
      </c>
      <c r="G91" s="95">
        <f t="shared" si="7"/>
        <v>0.15430181701053258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1049</v>
      </c>
      <c r="W91" s="112">
        <v>1118</v>
      </c>
      <c r="X91" s="112">
        <v>1072</v>
      </c>
      <c r="Y91" s="112">
        <v>1098</v>
      </c>
      <c r="Z91" s="112">
        <v>1076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64</v>
      </c>
      <c r="W93" s="112">
        <v>66</v>
      </c>
      <c r="X93" s="112">
        <v>68</v>
      </c>
      <c r="Y93" s="112">
        <v>72</v>
      </c>
      <c r="Z93" s="112">
        <v>73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87</v>
      </c>
      <c r="W94" s="112">
        <v>84</v>
      </c>
      <c r="X94" s="112">
        <v>87</v>
      </c>
      <c r="Y94" s="112">
        <v>95</v>
      </c>
      <c r="Z94" s="112">
        <v>97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45</v>
      </c>
      <c r="W95" s="112">
        <v>53</v>
      </c>
      <c r="X95" s="112">
        <v>50</v>
      </c>
      <c r="Y95" s="112">
        <v>43</v>
      </c>
      <c r="Z95" s="112">
        <v>37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153</v>
      </c>
      <c r="W96" s="112">
        <v>164</v>
      </c>
      <c r="X96" s="112">
        <v>164</v>
      </c>
      <c r="Y96" s="112">
        <v>171</v>
      </c>
      <c r="Z96" s="112">
        <v>174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113</v>
      </c>
      <c r="W97" s="112">
        <v>99</v>
      </c>
      <c r="X97" s="112">
        <v>105</v>
      </c>
      <c r="Y97" s="112">
        <v>101</v>
      </c>
      <c r="Z97" s="112">
        <v>104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102</v>
      </c>
      <c r="W98" s="112">
        <v>108</v>
      </c>
      <c r="X98" s="112">
        <v>111</v>
      </c>
      <c r="Y98" s="112">
        <v>107</v>
      </c>
      <c r="Z98" s="112">
        <v>98</v>
      </c>
    </row>
    <row r="99" spans="1:32" ht="15" customHeight="1" x14ac:dyDescent="0.25">
      <c r="S99" s="115" t="s">
        <v>145</v>
      </c>
      <c r="T99" s="115"/>
      <c r="U99" s="112"/>
      <c r="V99" s="112">
        <v>11</v>
      </c>
      <c r="W99" s="112">
        <v>12</v>
      </c>
      <c r="X99" s="112">
        <v>20</v>
      </c>
      <c r="Y99" s="112">
        <v>20</v>
      </c>
      <c r="Z99" s="112">
        <v>25</v>
      </c>
    </row>
    <row r="100" spans="1:32" ht="15" customHeight="1" x14ac:dyDescent="0.25">
      <c r="S100" s="115" t="s">
        <v>58</v>
      </c>
      <c r="T100" s="115"/>
      <c r="U100" s="112"/>
      <c r="V100" s="112">
        <v>153</v>
      </c>
      <c r="W100" s="112">
        <v>161</v>
      </c>
      <c r="X100" s="112">
        <v>155</v>
      </c>
      <c r="Y100" s="112">
        <v>166</v>
      </c>
      <c r="Z100" s="112">
        <v>170</v>
      </c>
    </row>
    <row r="101" spans="1:32" x14ac:dyDescent="0.25">
      <c r="A101" s="18"/>
      <c r="S101" s="118" t="s">
        <v>53</v>
      </c>
      <c r="T101" s="118"/>
      <c r="U101" s="112"/>
      <c r="V101" s="112">
        <v>873</v>
      </c>
      <c r="W101" s="112">
        <v>922</v>
      </c>
      <c r="X101" s="112">
        <v>903</v>
      </c>
      <c r="Y101" s="112">
        <v>924</v>
      </c>
      <c r="Z101" s="112">
        <v>937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1883</v>
      </c>
      <c r="W104" s="112">
        <v>2001</v>
      </c>
      <c r="X104" s="112">
        <v>1968</v>
      </c>
      <c r="Y104" s="112">
        <v>2122</v>
      </c>
      <c r="Z104" s="112">
        <v>2122</v>
      </c>
      <c r="AB104" s="109" t="str">
        <f>TEXT(Z104,"###,###")</f>
        <v>2,122</v>
      </c>
      <c r="AD104" s="130">
        <f>Z104/($Z$4)*100</f>
        <v>75.141643059490079</v>
      </c>
      <c r="AF104" s="109"/>
    </row>
    <row r="105" spans="1:32" x14ac:dyDescent="0.25">
      <c r="S105" s="115" t="s">
        <v>17</v>
      </c>
      <c r="T105" s="115"/>
      <c r="U105" s="112"/>
      <c r="V105" s="112">
        <v>513</v>
      </c>
      <c r="W105" s="112">
        <v>522</v>
      </c>
      <c r="X105" s="112">
        <v>530</v>
      </c>
      <c r="Y105" s="112">
        <v>500</v>
      </c>
      <c r="Z105" s="112">
        <v>526</v>
      </c>
      <c r="AB105" s="109" t="str">
        <f>TEXT(Z105,"###,###")</f>
        <v>526</v>
      </c>
      <c r="AD105" s="130">
        <f>Z105/($Z$4)*100</f>
        <v>18.626062322946176</v>
      </c>
      <c r="AF105" s="109"/>
    </row>
    <row r="106" spans="1:32" x14ac:dyDescent="0.25">
      <c r="S106" s="118" t="s">
        <v>53</v>
      </c>
      <c r="T106" s="118"/>
      <c r="U106" s="120"/>
      <c r="V106" s="120">
        <v>2396</v>
      </c>
      <c r="W106" s="120">
        <v>2523</v>
      </c>
      <c r="X106" s="120">
        <v>2498</v>
      </c>
      <c r="Y106" s="120">
        <v>2622</v>
      </c>
      <c r="Z106" s="120">
        <v>2648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322</v>
      </c>
      <c r="W108" s="112">
        <v>294</v>
      </c>
      <c r="X108" s="112">
        <v>284</v>
      </c>
      <c r="Y108" s="112">
        <v>340</v>
      </c>
      <c r="Z108" s="112">
        <v>382</v>
      </c>
      <c r="AB108" s="109" t="str">
        <f>TEXT(Z108,"###,###")</f>
        <v>382</v>
      </c>
      <c r="AD108" s="130">
        <f>Z108/($Z$4)*100</f>
        <v>13.526912181303116</v>
      </c>
      <c r="AF108" s="109"/>
    </row>
    <row r="109" spans="1:32" x14ac:dyDescent="0.25">
      <c r="S109" s="115" t="s">
        <v>20</v>
      </c>
      <c r="T109" s="115"/>
      <c r="U109" s="112"/>
      <c r="V109" s="112">
        <v>508</v>
      </c>
      <c r="W109" s="112">
        <v>543</v>
      </c>
      <c r="X109" s="112">
        <v>497</v>
      </c>
      <c r="Y109" s="112">
        <v>521</v>
      </c>
      <c r="Z109" s="112">
        <v>625</v>
      </c>
      <c r="AB109" s="109" t="str">
        <f>TEXT(Z109,"###,###")</f>
        <v>625</v>
      </c>
      <c r="AD109" s="130">
        <f>Z109/($Z$4)*100</f>
        <v>22.131728045325779</v>
      </c>
      <c r="AF109" s="109"/>
    </row>
    <row r="110" spans="1:32" x14ac:dyDescent="0.25">
      <c r="S110" s="115" t="s">
        <v>21</v>
      </c>
      <c r="T110" s="115"/>
      <c r="U110" s="112"/>
      <c r="V110" s="112">
        <v>775</v>
      </c>
      <c r="W110" s="112">
        <v>799</v>
      </c>
      <c r="X110" s="112">
        <v>688</v>
      </c>
      <c r="Y110" s="112">
        <v>537</v>
      </c>
      <c r="Z110" s="112">
        <v>599</v>
      </c>
      <c r="AB110" s="109" t="str">
        <f>TEXT(Z110,"###,###")</f>
        <v>599</v>
      </c>
      <c r="AD110" s="130">
        <f>Z110/($Z$4)*100</f>
        <v>21.211048158640228</v>
      </c>
      <c r="AF110" s="109"/>
    </row>
    <row r="111" spans="1:32" x14ac:dyDescent="0.25">
      <c r="S111" s="115" t="s">
        <v>22</v>
      </c>
      <c r="T111" s="115"/>
      <c r="U111" s="112"/>
      <c r="V111" s="112">
        <v>913</v>
      </c>
      <c r="W111" s="112">
        <v>945</v>
      </c>
      <c r="X111" s="112">
        <v>1048</v>
      </c>
      <c r="Y111" s="112">
        <v>1045</v>
      </c>
      <c r="Z111" s="112">
        <v>1068</v>
      </c>
      <c r="AB111" s="109" t="str">
        <f>TEXT(Z111,"###,###")</f>
        <v>1,068</v>
      </c>
      <c r="AD111" s="130">
        <f>Z111/($Z$4)*100</f>
        <v>37.818696883852695</v>
      </c>
      <c r="AF111" s="109"/>
    </row>
    <row r="112" spans="1:32" x14ac:dyDescent="0.25">
      <c r="S112" s="118" t="s">
        <v>53</v>
      </c>
      <c r="T112" s="118"/>
      <c r="U112" s="112"/>
      <c r="V112" s="112">
        <v>2682</v>
      </c>
      <c r="W112" s="112">
        <v>2780</v>
      </c>
      <c r="X112" s="112">
        <v>2666</v>
      </c>
      <c r="Y112" s="112">
        <v>2637</v>
      </c>
      <c r="Z112" s="112">
        <v>2824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42.42</v>
      </c>
      <c r="W118" s="131">
        <v>42.75</v>
      </c>
      <c r="X118" s="131">
        <v>42.76</v>
      </c>
      <c r="Y118" s="131">
        <v>43.15</v>
      </c>
      <c r="Z118" s="131">
        <v>43.02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1739</v>
      </c>
      <c r="W120" s="112">
        <v>1823</v>
      </c>
      <c r="X120" s="112">
        <v>1806</v>
      </c>
      <c r="Y120" s="112">
        <v>1841</v>
      </c>
      <c r="Z120" s="112">
        <v>1818</v>
      </c>
      <c r="AB120" s="109" t="str">
        <f>TEXT(Z120,"###,###")</f>
        <v>1,818</v>
      </c>
    </row>
    <row r="121" spans="19:32" x14ac:dyDescent="0.25">
      <c r="S121" s="101" t="s">
        <v>101</v>
      </c>
      <c r="T121" s="112"/>
      <c r="U121" s="112"/>
      <c r="V121" s="112">
        <v>99</v>
      </c>
      <c r="W121" s="112">
        <v>125</v>
      </c>
      <c r="X121" s="112">
        <v>89</v>
      </c>
      <c r="Y121" s="112">
        <v>89</v>
      </c>
      <c r="Z121" s="112">
        <v>108</v>
      </c>
      <c r="AB121" s="109" t="str">
        <f>TEXT(Z121,"###,###")</f>
        <v>108</v>
      </c>
    </row>
    <row r="122" spans="19:32" x14ac:dyDescent="0.25">
      <c r="S122" s="101" t="s">
        <v>102</v>
      </c>
      <c r="T122" s="112"/>
      <c r="U122" s="112"/>
      <c r="V122" s="112">
        <v>95</v>
      </c>
      <c r="W122" s="112">
        <v>91</v>
      </c>
      <c r="X122" s="112">
        <v>81</v>
      </c>
      <c r="Y122" s="112">
        <v>93</v>
      </c>
      <c r="Z122" s="112">
        <v>93</v>
      </c>
      <c r="AB122" s="109" t="str">
        <f>TEXT(Z122,"###,###")</f>
        <v>93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1834</v>
      </c>
      <c r="W124" s="112">
        <v>1914</v>
      </c>
      <c r="X124" s="112">
        <v>1887</v>
      </c>
      <c r="Y124" s="112">
        <v>1934</v>
      </c>
      <c r="Z124" s="112">
        <v>1911</v>
      </c>
      <c r="AB124" s="109" t="str">
        <f>TEXT(Z124,"###,###")</f>
        <v>1,911</v>
      </c>
      <c r="AD124" s="127">
        <f>Z124/$Z$7*100</f>
        <v>94.744670302429341</v>
      </c>
    </row>
    <row r="125" spans="19:32" x14ac:dyDescent="0.25">
      <c r="S125" s="101" t="s">
        <v>104</v>
      </c>
      <c r="T125" s="112"/>
      <c r="U125" s="112"/>
      <c r="V125" s="112">
        <v>194</v>
      </c>
      <c r="W125" s="112">
        <v>216</v>
      </c>
      <c r="X125" s="112">
        <v>170</v>
      </c>
      <c r="Y125" s="112">
        <v>182</v>
      </c>
      <c r="Z125" s="112">
        <v>201</v>
      </c>
      <c r="AB125" s="109" t="str">
        <f>TEXT(Z125,"###,###")</f>
        <v>201</v>
      </c>
      <c r="AD125" s="127">
        <f>Z125/$Z$7*100</f>
        <v>9.9652949925632139</v>
      </c>
    </row>
    <row r="127" spans="19:32" x14ac:dyDescent="0.25">
      <c r="S127" s="101" t="s">
        <v>105</v>
      </c>
      <c r="T127" s="112"/>
      <c r="U127" s="112"/>
      <c r="V127" s="112">
        <v>1055</v>
      </c>
      <c r="W127" s="112">
        <v>1115</v>
      </c>
      <c r="X127" s="112">
        <v>1069</v>
      </c>
      <c r="Y127" s="112">
        <v>1096</v>
      </c>
      <c r="Z127" s="112">
        <v>1075</v>
      </c>
      <c r="AB127" s="109" t="str">
        <f>TEXT(Z127,"###,###")</f>
        <v>1,075</v>
      </c>
      <c r="AD127" s="127">
        <f>Z127/$Z$7*100</f>
        <v>53.296975706494798</v>
      </c>
    </row>
    <row r="128" spans="19:32" x14ac:dyDescent="0.25">
      <c r="S128" s="101" t="s">
        <v>106</v>
      </c>
      <c r="T128" s="112"/>
      <c r="U128" s="112"/>
      <c r="V128" s="112">
        <v>876</v>
      </c>
      <c r="W128" s="112">
        <v>919</v>
      </c>
      <c r="X128" s="112">
        <v>909</v>
      </c>
      <c r="Y128" s="112">
        <v>930</v>
      </c>
      <c r="Z128" s="112">
        <v>939</v>
      </c>
      <c r="AB128" s="109" t="str">
        <f>TEXT(Z128,"###,###")</f>
        <v>939</v>
      </c>
      <c r="AD128" s="127">
        <f>Z128/$Z$7*100</f>
        <v>46.554288547347547</v>
      </c>
    </row>
    <row r="130" spans="19:20" x14ac:dyDescent="0.25">
      <c r="S130" s="101" t="s">
        <v>182</v>
      </c>
      <c r="T130" s="127">
        <v>90.133862171541892</v>
      </c>
    </row>
    <row r="131" spans="19:20" x14ac:dyDescent="0.25">
      <c r="S131" s="101" t="s">
        <v>183</v>
      </c>
      <c r="T131" s="127">
        <v>5.3544868616757562</v>
      </c>
    </row>
    <row r="132" spans="19:20" x14ac:dyDescent="0.25">
      <c r="S132" s="101" t="s">
        <v>184</v>
      </c>
      <c r="T132" s="127">
        <v>4.6108081308874569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FD10835-C530-4C49-9879-DD75D743A2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3C1534B-3043-4BBB-92FE-E3ED729A74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339B2FE-6E48-49EE-8436-483CE75815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E3141C5-4676-40DD-84AC-39EFF1DDF7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411-AD91-4436-94ED-27A8CC8FA414}">
  <sheetPr codeName="Sheet66">
    <tabColor theme="4" tint="-0.249977111117893"/>
  </sheetPr>
  <dimension ref="A1:AG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style="133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style="101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112</v>
      </c>
      <c r="T1" s="99"/>
      <c r="U1" s="99"/>
      <c r="V1" s="99"/>
      <c r="W1" s="99"/>
      <c r="X1" s="99"/>
      <c r="Y1" s="100" t="s">
        <v>151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112</v>
      </c>
      <c r="Y3" s="105" t="s">
        <v>151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 Brighton,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10960</v>
      </c>
      <c r="W4" s="108">
        <v>11607</v>
      </c>
      <c r="X4" s="108">
        <v>12021</v>
      </c>
      <c r="Y4" s="108">
        <v>12171</v>
      </c>
      <c r="Z4" s="108">
        <v>13204</v>
      </c>
      <c r="AB4" s="109" t="str">
        <f>TEXT(Z4,"###,###")</f>
        <v>13,204</v>
      </c>
      <c r="AD4" s="110">
        <f>Z4/Y4-1</f>
        <v>8.4873880535699664E-2</v>
      </c>
      <c r="AF4" s="110">
        <f>Z4/V4-1</f>
        <v>0.20474452554744516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5556</v>
      </c>
      <c r="W5" s="108">
        <v>5996</v>
      </c>
      <c r="X5" s="108">
        <v>6171</v>
      </c>
      <c r="Y5" s="108">
        <v>6320</v>
      </c>
      <c r="Z5" s="108">
        <v>6721</v>
      </c>
      <c r="AB5" s="109" t="str">
        <f>TEXT(Z5,"###,###")</f>
        <v>6,721</v>
      </c>
      <c r="AD5" s="110">
        <f t="shared" ref="AD5:AD9" si="0">Z5/Y5-1</f>
        <v>6.34493670886076E-2</v>
      </c>
      <c r="AF5" s="110">
        <f t="shared" ref="AF5:AF9" si="1">Z5/V5-1</f>
        <v>0.2096832253419727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5400</v>
      </c>
      <c r="W6" s="108">
        <v>5618</v>
      </c>
      <c r="X6" s="108">
        <v>5852</v>
      </c>
      <c r="Y6" s="108">
        <v>5849</v>
      </c>
      <c r="Z6" s="108">
        <v>6461</v>
      </c>
      <c r="AB6" s="109" t="str">
        <f>TEXT(Z6,"###,###")</f>
        <v>6,461</v>
      </c>
      <c r="AD6" s="110">
        <f t="shared" si="0"/>
        <v>0.10463327064455452</v>
      </c>
      <c r="AF6" s="110">
        <f t="shared" si="1"/>
        <v>0.19648148148148148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8223</v>
      </c>
      <c r="W7" s="108">
        <v>8594</v>
      </c>
      <c r="X7" s="108">
        <v>8920</v>
      </c>
      <c r="Y7" s="108">
        <v>9257</v>
      </c>
      <c r="Z7" s="108">
        <v>9608</v>
      </c>
      <c r="AB7" s="109" t="str">
        <f>TEXT(Z7,"###,###")</f>
        <v>9,608</v>
      </c>
      <c r="AD7" s="110">
        <f t="shared" si="0"/>
        <v>3.7917251809441499E-2</v>
      </c>
      <c r="AF7" s="110">
        <f t="shared" si="1"/>
        <v>0.16843001337711305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13,204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9,608</v>
      </c>
      <c r="P8" s="65"/>
      <c r="S8" s="107" t="s">
        <v>84</v>
      </c>
      <c r="T8" s="108"/>
      <c r="U8" s="108"/>
      <c r="V8" s="108">
        <v>40810</v>
      </c>
      <c r="W8" s="108">
        <v>41600</v>
      </c>
      <c r="X8" s="108">
        <v>43845</v>
      </c>
      <c r="Y8" s="108">
        <v>44579.86</v>
      </c>
      <c r="Z8" s="108">
        <v>45723.31</v>
      </c>
      <c r="AB8" s="109" t="str">
        <f>TEXT(Z8,"$###,###")</f>
        <v>$45,723</v>
      </c>
      <c r="AD8" s="110">
        <f t="shared" si="0"/>
        <v>2.5649474897408764E-2</v>
      </c>
      <c r="AF8" s="110">
        <f t="shared" si="1"/>
        <v>0.12039475618720896</v>
      </c>
    </row>
    <row r="9" spans="1:32" x14ac:dyDescent="0.25">
      <c r="A9" s="30" t="s">
        <v>14</v>
      </c>
      <c r="B9" s="69"/>
      <c r="C9" s="70"/>
      <c r="D9" s="71">
        <f>AD104</f>
        <v>78.317176613147538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51.124063280599493</v>
      </c>
      <c r="P9" s="72" t="s">
        <v>85</v>
      </c>
      <c r="S9" s="107" t="s">
        <v>7</v>
      </c>
      <c r="T9" s="108"/>
      <c r="U9" s="108"/>
      <c r="V9" s="108">
        <v>385912546</v>
      </c>
      <c r="W9" s="108">
        <v>417577660</v>
      </c>
      <c r="X9" s="108">
        <v>453533152</v>
      </c>
      <c r="Y9" s="108">
        <v>483554701</v>
      </c>
      <c r="Z9" s="108">
        <v>513325034</v>
      </c>
      <c r="AB9" s="109" t="str">
        <f>TEXT(Z9/1000000,"$#,###.0")&amp;" mil"</f>
        <v>$513.3 mil</v>
      </c>
      <c r="AD9" s="110">
        <f t="shared" si="0"/>
        <v>6.1565595243794347E-2</v>
      </c>
      <c r="AF9" s="110">
        <f t="shared" si="1"/>
        <v>0.33015896819275725</v>
      </c>
    </row>
    <row r="10" spans="1:32" x14ac:dyDescent="0.25">
      <c r="A10" s="30" t="s">
        <v>17</v>
      </c>
      <c r="B10" s="69"/>
      <c r="C10" s="70"/>
      <c r="D10" s="71">
        <f>AD105</f>
        <v>16.260224174492578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48.667776852622815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90.16444629475437</v>
      </c>
      <c r="P11" s="72" t="s">
        <v>85</v>
      </c>
      <c r="S11" s="107" t="s">
        <v>29</v>
      </c>
      <c r="T11" s="112"/>
      <c r="U11" s="112"/>
      <c r="V11" s="112">
        <v>10102</v>
      </c>
      <c r="W11" s="112">
        <v>10686</v>
      </c>
      <c r="X11" s="112">
        <v>11144</v>
      </c>
      <c r="Y11" s="112">
        <v>11286</v>
      </c>
      <c r="Z11" s="112">
        <v>12260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5.0374687760199839</v>
      </c>
      <c r="P12" s="72" t="s">
        <v>85</v>
      </c>
      <c r="S12" s="107" t="s">
        <v>30</v>
      </c>
      <c r="T12" s="112"/>
      <c r="U12" s="112"/>
      <c r="V12" s="112">
        <v>857</v>
      </c>
      <c r="W12" s="112">
        <v>925</v>
      </c>
      <c r="X12" s="112">
        <v>878</v>
      </c>
      <c r="Y12" s="112">
        <v>886</v>
      </c>
      <c r="Z12" s="112">
        <v>944</v>
      </c>
    </row>
    <row r="13" spans="1:32" ht="15" customHeight="1" x14ac:dyDescent="0.25">
      <c r="A13" s="30" t="s">
        <v>19</v>
      </c>
      <c r="B13" s="70"/>
      <c r="C13" s="70"/>
      <c r="D13" s="71">
        <f>AD108</f>
        <v>11.360193880642228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4.746044962531224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16.298091487428053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39.8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25.47712814298697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15.964200228952025</v>
      </c>
      <c r="P15" s="72" t="s">
        <v>85</v>
      </c>
      <c r="S15" s="115" t="s">
        <v>61</v>
      </c>
      <c r="T15" s="115"/>
      <c r="U15" s="116"/>
      <c r="V15" s="116">
        <v>285</v>
      </c>
      <c r="W15" s="116">
        <v>355</v>
      </c>
      <c r="X15" s="116">
        <v>312</v>
      </c>
      <c r="Y15" s="112">
        <v>370</v>
      </c>
      <c r="Z15" s="112">
        <v>463</v>
      </c>
      <c r="AB15" s="117">
        <f t="shared" ref="AB15:AB34" si="2">IF(Z15="np",0,Z15/$Z$34)</f>
        <v>3.5065131778249013E-2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42.555286276885788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84.035799771047976</v>
      </c>
      <c r="P16" s="37" t="s">
        <v>85</v>
      </c>
      <c r="S16" s="115" t="s">
        <v>62</v>
      </c>
      <c r="T16" s="115"/>
      <c r="U16" s="116"/>
      <c r="V16" s="116">
        <v>31</v>
      </c>
      <c r="W16" s="116">
        <v>21</v>
      </c>
      <c r="X16" s="116">
        <v>21</v>
      </c>
      <c r="Y16" s="112">
        <v>24</v>
      </c>
      <c r="Z16" s="112">
        <v>24</v>
      </c>
      <c r="AB16" s="117">
        <f t="shared" si="2"/>
        <v>1.8176310209027568E-3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792</v>
      </c>
      <c r="W17" s="116">
        <v>850</v>
      </c>
      <c r="X17" s="116">
        <v>862</v>
      </c>
      <c r="Y17" s="112">
        <v>842</v>
      </c>
      <c r="Z17" s="112">
        <v>933</v>
      </c>
      <c r="AB17" s="117">
        <f t="shared" si="2"/>
        <v>7.0660405937594664E-2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169</v>
      </c>
      <c r="W18" s="116">
        <v>175</v>
      </c>
      <c r="X18" s="116">
        <v>194</v>
      </c>
      <c r="Y18" s="112">
        <v>177</v>
      </c>
      <c r="Z18" s="112">
        <v>210</v>
      </c>
      <c r="AB18" s="117">
        <f t="shared" si="2"/>
        <v>1.590427143289912E-2</v>
      </c>
    </row>
    <row r="19" spans="1:28" x14ac:dyDescent="0.25">
      <c r="A19" s="61" t="str">
        <f>$S$1&amp;" ("&amp;$V$2&amp;" to "&amp;$Z$2&amp;")"</f>
        <v>Brighton (2016-17 to 2020-21)</v>
      </c>
      <c r="B19" s="61"/>
      <c r="C19" s="61"/>
      <c r="D19" s="61"/>
      <c r="E19" s="61"/>
      <c r="F19" s="61"/>
      <c r="G19" s="61" t="str">
        <f>$S$1&amp;" ("&amp;$V$2&amp;" to "&amp;$Z$2&amp;")"</f>
        <v>Brighton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766</v>
      </c>
      <c r="W19" s="116">
        <v>902</v>
      </c>
      <c r="X19" s="116">
        <v>1026</v>
      </c>
      <c r="Y19" s="112">
        <v>1073</v>
      </c>
      <c r="Z19" s="112">
        <v>1237</v>
      </c>
      <c r="AB19" s="117">
        <f t="shared" si="2"/>
        <v>9.3683732202362924E-2</v>
      </c>
    </row>
    <row r="20" spans="1:28" x14ac:dyDescent="0.25">
      <c r="S20" s="115" t="s">
        <v>66</v>
      </c>
      <c r="T20" s="115"/>
      <c r="U20" s="116"/>
      <c r="V20" s="116">
        <v>362</v>
      </c>
      <c r="W20" s="116">
        <v>403</v>
      </c>
      <c r="X20" s="116">
        <v>432</v>
      </c>
      <c r="Y20" s="112">
        <v>449</v>
      </c>
      <c r="Z20" s="112">
        <v>562</v>
      </c>
      <c r="AB20" s="117">
        <f t="shared" si="2"/>
        <v>4.2562859739472887E-2</v>
      </c>
    </row>
    <row r="21" spans="1:28" x14ac:dyDescent="0.25">
      <c r="S21" s="115" t="s">
        <v>67</v>
      </c>
      <c r="T21" s="115"/>
      <c r="U21" s="116"/>
      <c r="V21" s="116">
        <v>1320</v>
      </c>
      <c r="W21" s="116">
        <v>1331</v>
      </c>
      <c r="X21" s="116">
        <v>1361</v>
      </c>
      <c r="Y21" s="112">
        <v>1330</v>
      </c>
      <c r="Z21" s="112">
        <v>1401</v>
      </c>
      <c r="AB21" s="117">
        <f t="shared" si="2"/>
        <v>0.10610421084519843</v>
      </c>
    </row>
    <row r="22" spans="1:28" x14ac:dyDescent="0.25">
      <c r="S22" s="115" t="s">
        <v>68</v>
      </c>
      <c r="T22" s="115"/>
      <c r="U22" s="116"/>
      <c r="V22" s="116">
        <v>841</v>
      </c>
      <c r="W22" s="116">
        <v>957</v>
      </c>
      <c r="X22" s="116">
        <v>831</v>
      </c>
      <c r="Y22" s="112">
        <v>847</v>
      </c>
      <c r="Z22" s="112">
        <v>920</v>
      </c>
      <c r="AB22" s="117">
        <f t="shared" si="2"/>
        <v>6.9675855801272335E-2</v>
      </c>
    </row>
    <row r="23" spans="1:28" x14ac:dyDescent="0.25">
      <c r="S23" s="115" t="s">
        <v>69</v>
      </c>
      <c r="T23" s="115"/>
      <c r="U23" s="116"/>
      <c r="V23" s="116">
        <v>521</v>
      </c>
      <c r="W23" s="116">
        <v>608</v>
      </c>
      <c r="X23" s="116">
        <v>642</v>
      </c>
      <c r="Y23" s="112">
        <v>626</v>
      </c>
      <c r="Z23" s="112">
        <v>629</v>
      </c>
      <c r="AB23" s="117">
        <f t="shared" si="2"/>
        <v>4.7637079672826418E-2</v>
      </c>
    </row>
    <row r="24" spans="1:28" x14ac:dyDescent="0.25">
      <c r="S24" s="115" t="s">
        <v>70</v>
      </c>
      <c r="T24" s="115"/>
      <c r="U24" s="116"/>
      <c r="V24" s="116">
        <v>121</v>
      </c>
      <c r="W24" s="116">
        <v>114</v>
      </c>
      <c r="X24" s="116">
        <v>113</v>
      </c>
      <c r="Y24" s="112">
        <v>101</v>
      </c>
      <c r="Z24" s="112">
        <v>73</v>
      </c>
      <c r="AB24" s="117">
        <f t="shared" si="2"/>
        <v>5.5286276885792183E-3</v>
      </c>
    </row>
    <row r="25" spans="1:28" x14ac:dyDescent="0.25">
      <c r="S25" s="115" t="s">
        <v>71</v>
      </c>
      <c r="T25" s="115"/>
      <c r="U25" s="116"/>
      <c r="V25" s="116">
        <v>287</v>
      </c>
      <c r="W25" s="116">
        <v>285</v>
      </c>
      <c r="X25" s="116">
        <v>311</v>
      </c>
      <c r="Y25" s="112">
        <v>371</v>
      </c>
      <c r="Z25" s="112">
        <v>440</v>
      </c>
      <c r="AB25" s="117">
        <f t="shared" si="2"/>
        <v>3.3323235383217208E-2</v>
      </c>
    </row>
    <row r="26" spans="1:28" x14ac:dyDescent="0.25">
      <c r="S26" s="115" t="s">
        <v>72</v>
      </c>
      <c r="T26" s="115"/>
      <c r="U26" s="116"/>
      <c r="V26" s="116">
        <v>151</v>
      </c>
      <c r="W26" s="116">
        <v>174</v>
      </c>
      <c r="X26" s="116">
        <v>187</v>
      </c>
      <c r="Y26" s="112">
        <v>205</v>
      </c>
      <c r="Z26" s="112">
        <v>194</v>
      </c>
      <c r="AB26" s="117">
        <f t="shared" si="2"/>
        <v>1.4692517418963951E-2</v>
      </c>
    </row>
    <row r="27" spans="1:28" x14ac:dyDescent="0.25">
      <c r="S27" s="115" t="s">
        <v>73</v>
      </c>
      <c r="T27" s="115"/>
      <c r="U27" s="116"/>
      <c r="V27" s="116">
        <v>347</v>
      </c>
      <c r="W27" s="116">
        <v>406</v>
      </c>
      <c r="X27" s="116">
        <v>425</v>
      </c>
      <c r="Y27" s="112">
        <v>407</v>
      </c>
      <c r="Z27" s="112">
        <v>455</v>
      </c>
      <c r="AB27" s="117">
        <f t="shared" si="2"/>
        <v>3.4459254771281429E-2</v>
      </c>
    </row>
    <row r="28" spans="1:28" x14ac:dyDescent="0.25">
      <c r="S28" s="115" t="s">
        <v>74</v>
      </c>
      <c r="T28" s="115"/>
      <c r="U28" s="116"/>
      <c r="V28" s="116">
        <v>885</v>
      </c>
      <c r="W28" s="116">
        <v>988</v>
      </c>
      <c r="X28" s="116">
        <v>1098</v>
      </c>
      <c r="Y28" s="112">
        <v>974</v>
      </c>
      <c r="Z28" s="112">
        <v>1046</v>
      </c>
      <c r="AB28" s="117">
        <f t="shared" si="2"/>
        <v>7.9218418661011814E-2</v>
      </c>
    </row>
    <row r="29" spans="1:28" x14ac:dyDescent="0.25">
      <c r="S29" s="115" t="s">
        <v>75</v>
      </c>
      <c r="T29" s="115"/>
      <c r="U29" s="116"/>
      <c r="V29" s="116">
        <v>724</v>
      </c>
      <c r="W29" s="116">
        <v>693</v>
      </c>
      <c r="X29" s="116">
        <v>853</v>
      </c>
      <c r="Y29" s="112">
        <v>779</v>
      </c>
      <c r="Z29" s="112">
        <v>852</v>
      </c>
      <c r="AB29" s="117">
        <f t="shared" si="2"/>
        <v>6.4525901242047864E-2</v>
      </c>
    </row>
    <row r="30" spans="1:28" x14ac:dyDescent="0.25">
      <c r="S30" s="115" t="s">
        <v>76</v>
      </c>
      <c r="T30" s="115"/>
      <c r="U30" s="116"/>
      <c r="V30" s="116">
        <v>597</v>
      </c>
      <c r="W30" s="116">
        <v>592</v>
      </c>
      <c r="X30" s="116">
        <v>644</v>
      </c>
      <c r="Y30" s="112">
        <v>726</v>
      </c>
      <c r="Z30" s="112">
        <v>727</v>
      </c>
      <c r="AB30" s="117">
        <f t="shared" si="2"/>
        <v>5.5059073008179339E-2</v>
      </c>
    </row>
    <row r="31" spans="1:28" x14ac:dyDescent="0.25">
      <c r="S31" s="115" t="s">
        <v>77</v>
      </c>
      <c r="T31" s="115"/>
      <c r="U31" s="116"/>
      <c r="V31" s="116">
        <v>1436</v>
      </c>
      <c r="W31" s="116">
        <v>1489</v>
      </c>
      <c r="X31" s="116">
        <v>1614</v>
      </c>
      <c r="Y31" s="112">
        <v>1703</v>
      </c>
      <c r="Z31" s="112">
        <v>1895</v>
      </c>
      <c r="AB31" s="117">
        <f t="shared" si="2"/>
        <v>0.14351711602544684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185</v>
      </c>
      <c r="W32" s="116">
        <v>200</v>
      </c>
      <c r="X32" s="116">
        <v>217</v>
      </c>
      <c r="Y32" s="112">
        <v>239</v>
      </c>
      <c r="Z32" s="112">
        <v>274</v>
      </c>
      <c r="AB32" s="117">
        <f t="shared" si="2"/>
        <v>2.0751287488639806E-2</v>
      </c>
    </row>
    <row r="33" spans="19:32" x14ac:dyDescent="0.25">
      <c r="S33" s="115" t="s">
        <v>79</v>
      </c>
      <c r="T33" s="115"/>
      <c r="U33" s="116"/>
      <c r="V33" s="116">
        <v>435</v>
      </c>
      <c r="W33" s="116">
        <v>482</v>
      </c>
      <c r="X33" s="116">
        <v>484</v>
      </c>
      <c r="Y33" s="112">
        <v>539</v>
      </c>
      <c r="Z33" s="112">
        <v>603</v>
      </c>
      <c r="AB33" s="117">
        <f t="shared" si="2"/>
        <v>4.566797940018176E-2</v>
      </c>
    </row>
    <row r="34" spans="19:32" x14ac:dyDescent="0.25">
      <c r="S34" s="118" t="s">
        <v>53</v>
      </c>
      <c r="T34" s="118"/>
      <c r="U34" s="119"/>
      <c r="V34" s="119">
        <v>10959</v>
      </c>
      <c r="W34" s="119">
        <v>11605</v>
      </c>
      <c r="X34" s="119">
        <v>12023</v>
      </c>
      <c r="Y34" s="120">
        <v>12172</v>
      </c>
      <c r="Z34" s="120">
        <v>13204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7090</v>
      </c>
      <c r="W37" s="112">
        <v>7377</v>
      </c>
      <c r="X37" s="112">
        <v>7535</v>
      </c>
      <c r="Y37" s="112">
        <v>7865</v>
      </c>
      <c r="Z37" s="112">
        <v>8075</v>
      </c>
      <c r="AB37" s="132">
        <f>Z37/Z40*100</f>
        <v>84.035799771047976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1128</v>
      </c>
      <c r="W38" s="112">
        <v>1212</v>
      </c>
      <c r="X38" s="112">
        <v>1385</v>
      </c>
      <c r="Y38" s="112">
        <v>1392</v>
      </c>
      <c r="Z38" s="112">
        <v>1534</v>
      </c>
      <c r="AB38" s="132">
        <f>Z38/Z40*100</f>
        <v>15.964200228952025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8218</v>
      </c>
      <c r="W40" s="112">
        <v>8589</v>
      </c>
      <c r="X40" s="112">
        <v>8920</v>
      </c>
      <c r="Y40" s="112">
        <v>9257</v>
      </c>
      <c r="Z40" s="112">
        <v>9609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4</v>
      </c>
      <c r="W44" s="112">
        <v>7</v>
      </c>
      <c r="X44" s="112">
        <v>10</v>
      </c>
      <c r="Y44" s="112">
        <v>8</v>
      </c>
      <c r="Z44" s="112">
        <v>8</v>
      </c>
    </row>
    <row r="45" spans="19:32" x14ac:dyDescent="0.25">
      <c r="S45" s="115" t="s">
        <v>37</v>
      </c>
      <c r="T45" s="115"/>
      <c r="U45" s="112"/>
      <c r="V45" s="112">
        <v>119</v>
      </c>
      <c r="W45" s="112">
        <v>149</v>
      </c>
      <c r="X45" s="112">
        <v>130</v>
      </c>
      <c r="Y45" s="112">
        <v>168</v>
      </c>
      <c r="Z45" s="112">
        <v>158</v>
      </c>
    </row>
    <row r="46" spans="19:32" x14ac:dyDescent="0.25">
      <c r="S46" s="115" t="s">
        <v>38</v>
      </c>
      <c r="T46" s="115"/>
      <c r="U46" s="112"/>
      <c r="V46" s="112">
        <v>331</v>
      </c>
      <c r="W46" s="112">
        <v>369</v>
      </c>
      <c r="X46" s="112">
        <v>346</v>
      </c>
      <c r="Y46" s="112">
        <v>374</v>
      </c>
      <c r="Z46" s="112">
        <v>439</v>
      </c>
    </row>
    <row r="47" spans="19:32" x14ac:dyDescent="0.25">
      <c r="S47" s="115" t="s">
        <v>39</v>
      </c>
      <c r="T47" s="115"/>
      <c r="U47" s="112"/>
      <c r="V47" s="112">
        <v>500</v>
      </c>
      <c r="W47" s="112">
        <v>618</v>
      </c>
      <c r="X47" s="112">
        <v>594</v>
      </c>
      <c r="Y47" s="112">
        <v>575</v>
      </c>
      <c r="Z47" s="112">
        <v>622</v>
      </c>
    </row>
    <row r="48" spans="19:32" x14ac:dyDescent="0.25">
      <c r="S48" s="115" t="s">
        <v>40</v>
      </c>
      <c r="T48" s="115"/>
      <c r="U48" s="112"/>
      <c r="V48" s="112">
        <v>665</v>
      </c>
      <c r="W48" s="112">
        <v>700</v>
      </c>
      <c r="X48" s="112">
        <v>773</v>
      </c>
      <c r="Y48" s="112">
        <v>819</v>
      </c>
      <c r="Z48" s="112">
        <v>891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642</v>
      </c>
      <c r="W49" s="112">
        <v>701</v>
      </c>
      <c r="X49" s="112">
        <v>742</v>
      </c>
      <c r="Y49" s="112">
        <v>830</v>
      </c>
      <c r="Z49" s="112">
        <v>909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Brighton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601</v>
      </c>
      <c r="W50" s="112">
        <v>649</v>
      </c>
      <c r="X50" s="112">
        <v>689</v>
      </c>
      <c r="Y50" s="112">
        <v>690</v>
      </c>
      <c r="Z50" s="112">
        <v>733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593</v>
      </c>
      <c r="W51" s="112">
        <v>585</v>
      </c>
      <c r="X51" s="112">
        <v>579</v>
      </c>
      <c r="Y51" s="112">
        <v>580</v>
      </c>
      <c r="Z51" s="112">
        <v>623</v>
      </c>
    </row>
    <row r="52" spans="1:26" ht="15" customHeight="1" x14ac:dyDescent="0.25">
      <c r="S52" s="115" t="s">
        <v>44</v>
      </c>
      <c r="T52" s="115"/>
      <c r="U52" s="112"/>
      <c r="V52" s="112">
        <v>592</v>
      </c>
      <c r="W52" s="112">
        <v>607</v>
      </c>
      <c r="X52" s="112">
        <v>628</v>
      </c>
      <c r="Y52" s="112">
        <v>591</v>
      </c>
      <c r="Z52" s="112">
        <v>641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475</v>
      </c>
      <c r="W53" s="112">
        <v>498</v>
      </c>
      <c r="X53" s="112">
        <v>505</v>
      </c>
      <c r="Y53" s="112">
        <v>521</v>
      </c>
      <c r="Z53" s="112">
        <v>544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465</v>
      </c>
      <c r="W54" s="112">
        <v>488</v>
      </c>
      <c r="X54" s="112">
        <v>507</v>
      </c>
      <c r="Y54" s="112">
        <v>474</v>
      </c>
      <c r="Z54" s="112">
        <v>460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346</v>
      </c>
      <c r="W55" s="112">
        <v>372</v>
      </c>
      <c r="X55" s="112">
        <v>392</v>
      </c>
      <c r="Y55" s="112">
        <v>391</v>
      </c>
      <c r="Z55" s="112">
        <v>380</v>
      </c>
    </row>
    <row r="56" spans="1:26" ht="15" customHeight="1" x14ac:dyDescent="0.25">
      <c r="S56" s="115" t="s">
        <v>48</v>
      </c>
      <c r="T56" s="115"/>
      <c r="U56" s="112"/>
      <c r="V56" s="112">
        <v>161</v>
      </c>
      <c r="W56" s="112">
        <v>169</v>
      </c>
      <c r="X56" s="112">
        <v>173</v>
      </c>
      <c r="Y56" s="112">
        <v>197</v>
      </c>
      <c r="Z56" s="112">
        <v>205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38</v>
      </c>
      <c r="W57" s="112">
        <v>54</v>
      </c>
      <c r="X57" s="112">
        <v>65</v>
      </c>
      <c r="Y57" s="112">
        <v>70</v>
      </c>
      <c r="Z57" s="112">
        <v>80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22</v>
      </c>
      <c r="W58" s="112">
        <v>20</v>
      </c>
      <c r="X58" s="112">
        <v>17</v>
      </c>
      <c r="Y58" s="112">
        <v>17</v>
      </c>
      <c r="Z58" s="112">
        <v>14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5</v>
      </c>
      <c r="X59" s="112">
        <v>5</v>
      </c>
      <c r="Y59" s="112">
        <v>5</v>
      </c>
      <c r="Z59" s="112">
        <v>14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5561</v>
      </c>
      <c r="W61" s="112">
        <v>5993</v>
      </c>
      <c r="X61" s="112">
        <v>6169</v>
      </c>
      <c r="Y61" s="112">
        <v>6322</v>
      </c>
      <c r="Z61" s="112">
        <v>6721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5</v>
      </c>
      <c r="X63" s="112">
        <v>6</v>
      </c>
      <c r="Y63" s="112">
        <v>0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144</v>
      </c>
      <c r="W64" s="112">
        <v>181</v>
      </c>
      <c r="X64" s="112">
        <v>35</v>
      </c>
      <c r="Y64" s="112">
        <v>142</v>
      </c>
      <c r="Z64" s="112">
        <v>168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Brighton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383</v>
      </c>
      <c r="W65" s="112">
        <v>393</v>
      </c>
      <c r="X65" s="112">
        <v>90</v>
      </c>
      <c r="Y65" s="112">
        <v>336</v>
      </c>
      <c r="Z65" s="112">
        <v>402</v>
      </c>
    </row>
    <row r="66" spans="1:26" x14ac:dyDescent="0.25">
      <c r="S66" s="115" t="s">
        <v>39</v>
      </c>
      <c r="T66" s="115"/>
      <c r="U66" s="112"/>
      <c r="V66" s="112">
        <v>542</v>
      </c>
      <c r="W66" s="112">
        <v>616</v>
      </c>
      <c r="X66" s="112">
        <v>125</v>
      </c>
      <c r="Y66" s="112">
        <v>612</v>
      </c>
      <c r="Z66" s="112">
        <v>646</v>
      </c>
    </row>
    <row r="67" spans="1:26" x14ac:dyDescent="0.25">
      <c r="S67" s="115" t="s">
        <v>40</v>
      </c>
      <c r="T67" s="115"/>
      <c r="U67" s="112"/>
      <c r="V67" s="112">
        <v>644</v>
      </c>
      <c r="W67" s="112">
        <v>642</v>
      </c>
      <c r="X67" s="112">
        <v>120</v>
      </c>
      <c r="Y67" s="112">
        <v>747</v>
      </c>
      <c r="Z67" s="112">
        <v>862</v>
      </c>
    </row>
    <row r="68" spans="1:26" x14ac:dyDescent="0.25">
      <c r="S68" s="115" t="s">
        <v>41</v>
      </c>
      <c r="T68" s="115"/>
      <c r="U68" s="112"/>
      <c r="V68" s="112">
        <v>613</v>
      </c>
      <c r="W68" s="112">
        <v>623</v>
      </c>
      <c r="X68" s="112">
        <v>135</v>
      </c>
      <c r="Y68" s="112">
        <v>680</v>
      </c>
      <c r="Z68" s="112">
        <v>787</v>
      </c>
    </row>
    <row r="69" spans="1:26" x14ac:dyDescent="0.25">
      <c r="S69" s="115" t="s">
        <v>42</v>
      </c>
      <c r="T69" s="115"/>
      <c r="U69" s="112"/>
      <c r="V69" s="112">
        <v>505</v>
      </c>
      <c r="W69" s="112">
        <v>554</v>
      </c>
      <c r="X69" s="112">
        <v>163</v>
      </c>
      <c r="Y69" s="112">
        <v>606</v>
      </c>
      <c r="Z69" s="112">
        <v>702</v>
      </c>
    </row>
    <row r="70" spans="1:26" x14ac:dyDescent="0.25">
      <c r="S70" s="115" t="s">
        <v>43</v>
      </c>
      <c r="T70" s="115"/>
      <c r="U70" s="112"/>
      <c r="V70" s="112">
        <v>620</v>
      </c>
      <c r="W70" s="112">
        <v>612</v>
      </c>
      <c r="X70" s="112">
        <v>141</v>
      </c>
      <c r="Y70" s="112">
        <v>590</v>
      </c>
      <c r="Z70" s="112">
        <v>620</v>
      </c>
    </row>
    <row r="71" spans="1:26" x14ac:dyDescent="0.25">
      <c r="S71" s="115" t="s">
        <v>44</v>
      </c>
      <c r="T71" s="115"/>
      <c r="U71" s="112"/>
      <c r="V71" s="112">
        <v>550</v>
      </c>
      <c r="W71" s="112">
        <v>597</v>
      </c>
      <c r="X71" s="112">
        <v>222</v>
      </c>
      <c r="Y71" s="112">
        <v>636</v>
      </c>
      <c r="Z71" s="112">
        <v>670</v>
      </c>
    </row>
    <row r="72" spans="1:26" x14ac:dyDescent="0.25">
      <c r="S72" s="115" t="s">
        <v>45</v>
      </c>
      <c r="T72" s="115"/>
      <c r="U72" s="112"/>
      <c r="V72" s="112">
        <v>491</v>
      </c>
      <c r="W72" s="112">
        <v>468</v>
      </c>
      <c r="X72" s="112">
        <v>212</v>
      </c>
      <c r="Y72" s="112">
        <v>506</v>
      </c>
      <c r="Z72" s="112">
        <v>571</v>
      </c>
    </row>
    <row r="73" spans="1:26" x14ac:dyDescent="0.25">
      <c r="S73" s="115" t="s">
        <v>46</v>
      </c>
      <c r="T73" s="115"/>
      <c r="U73" s="112"/>
      <c r="V73" s="112">
        <v>453</v>
      </c>
      <c r="W73" s="112">
        <v>454</v>
      </c>
      <c r="X73" s="112">
        <v>280</v>
      </c>
      <c r="Y73" s="112">
        <v>477</v>
      </c>
      <c r="Z73" s="112">
        <v>464</v>
      </c>
    </row>
    <row r="74" spans="1:26" x14ac:dyDescent="0.25">
      <c r="S74" s="115" t="s">
        <v>47</v>
      </c>
      <c r="T74" s="115"/>
      <c r="U74" s="112"/>
      <c r="V74" s="112">
        <v>291</v>
      </c>
      <c r="W74" s="112">
        <v>293</v>
      </c>
      <c r="X74" s="112">
        <v>187</v>
      </c>
      <c r="Y74" s="112">
        <v>315</v>
      </c>
      <c r="Z74" s="112">
        <v>337</v>
      </c>
    </row>
    <row r="75" spans="1:26" x14ac:dyDescent="0.25">
      <c r="S75" s="115" t="s">
        <v>48</v>
      </c>
      <c r="T75" s="115"/>
      <c r="U75" s="112"/>
      <c r="V75" s="112">
        <v>103</v>
      </c>
      <c r="W75" s="112">
        <v>123</v>
      </c>
      <c r="X75" s="112">
        <v>88</v>
      </c>
      <c r="Y75" s="112">
        <v>149</v>
      </c>
      <c r="Z75" s="112">
        <v>157</v>
      </c>
    </row>
    <row r="76" spans="1:26" x14ac:dyDescent="0.25">
      <c r="S76" s="115" t="s">
        <v>49</v>
      </c>
      <c r="T76" s="115"/>
      <c r="U76" s="112"/>
      <c r="V76" s="112">
        <v>26</v>
      </c>
      <c r="W76" s="112">
        <v>34</v>
      </c>
      <c r="X76" s="112">
        <v>25</v>
      </c>
      <c r="Y76" s="112">
        <v>36</v>
      </c>
      <c r="Z76" s="112">
        <v>39</v>
      </c>
    </row>
    <row r="77" spans="1:26" x14ac:dyDescent="0.25">
      <c r="S77" s="115" t="s">
        <v>50</v>
      </c>
      <c r="T77" s="115"/>
      <c r="U77" s="112"/>
      <c r="V77" s="112">
        <v>12</v>
      </c>
      <c r="W77" s="112">
        <v>9</v>
      </c>
      <c r="X77" s="112">
        <v>12</v>
      </c>
      <c r="Y77" s="112">
        <v>14</v>
      </c>
      <c r="Z77" s="112">
        <v>16</v>
      </c>
    </row>
    <row r="78" spans="1:26" x14ac:dyDescent="0.25">
      <c r="S78" s="115" t="s">
        <v>51</v>
      </c>
      <c r="T78" s="115"/>
      <c r="U78" s="112"/>
      <c r="V78" s="112">
        <v>6</v>
      </c>
      <c r="W78" s="112">
        <v>5</v>
      </c>
      <c r="X78" s="112">
        <v>0</v>
      </c>
      <c r="Y78" s="112">
        <v>0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5</v>
      </c>
      <c r="X79" s="112">
        <v>7</v>
      </c>
      <c r="Y79" s="112">
        <v>4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5402</v>
      </c>
      <c r="W80" s="112">
        <v>5616</v>
      </c>
      <c r="X80" s="112">
        <v>1866</v>
      </c>
      <c r="Y80" s="112">
        <v>5849</v>
      </c>
      <c r="Z80" s="112">
        <v>6461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Brighton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366</v>
      </c>
      <c r="W83" s="112">
        <v>377</v>
      </c>
      <c r="X83" s="112">
        <v>417</v>
      </c>
      <c r="Y83" s="112">
        <v>445</v>
      </c>
      <c r="Z83" s="112">
        <v>435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225</v>
      </c>
      <c r="W84" s="112">
        <v>262</v>
      </c>
      <c r="X84" s="112">
        <v>288</v>
      </c>
      <c r="Y84" s="112">
        <v>304</v>
      </c>
      <c r="Z84" s="112">
        <v>312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919</v>
      </c>
      <c r="W85" s="112">
        <v>959</v>
      </c>
      <c r="X85" s="112">
        <v>1034</v>
      </c>
      <c r="Y85" s="112">
        <v>1103</v>
      </c>
      <c r="Z85" s="112">
        <v>1131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13,204</v>
      </c>
      <c r="D86" s="94">
        <f t="shared" ref="D86:D91" si="4">AD4</f>
        <v>8.4873880535699664E-2</v>
      </c>
      <c r="E86" s="95">
        <f t="shared" ref="E86:E91" si="5">AD4</f>
        <v>8.4873880535699664E-2</v>
      </c>
      <c r="F86" s="94">
        <f t="shared" ref="F86:F91" si="6">AF4</f>
        <v>0.20474452554744516</v>
      </c>
      <c r="G86" s="95">
        <f t="shared" ref="G86:G91" si="7">AF4</f>
        <v>0.20474452554744516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235</v>
      </c>
      <c r="W86" s="112">
        <v>257</v>
      </c>
      <c r="X86" s="112">
        <v>272</v>
      </c>
      <c r="Y86" s="112">
        <v>304</v>
      </c>
      <c r="Z86" s="112">
        <v>317</v>
      </c>
    </row>
    <row r="87" spans="1:30" ht="15" customHeight="1" x14ac:dyDescent="0.25">
      <c r="A87" s="96" t="s">
        <v>4</v>
      </c>
      <c r="B87" s="49"/>
      <c r="C87" s="97" t="str">
        <f t="shared" si="3"/>
        <v>6,721</v>
      </c>
      <c r="D87" s="94">
        <f t="shared" si="4"/>
        <v>6.34493670886076E-2</v>
      </c>
      <c r="E87" s="95">
        <f t="shared" si="5"/>
        <v>6.34493670886076E-2</v>
      </c>
      <c r="F87" s="94">
        <f t="shared" si="6"/>
        <v>0.2096832253419727</v>
      </c>
      <c r="G87" s="95">
        <f t="shared" si="7"/>
        <v>0.2096832253419727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219</v>
      </c>
      <c r="W87" s="112">
        <v>220</v>
      </c>
      <c r="X87" s="112">
        <v>222</v>
      </c>
      <c r="Y87" s="112">
        <v>233</v>
      </c>
      <c r="Z87" s="112">
        <v>234</v>
      </c>
    </row>
    <row r="88" spans="1:30" ht="15" customHeight="1" x14ac:dyDescent="0.25">
      <c r="A88" s="96" t="s">
        <v>5</v>
      </c>
      <c r="B88" s="49"/>
      <c r="C88" s="97" t="str">
        <f t="shared" si="3"/>
        <v>6,461</v>
      </c>
      <c r="D88" s="94">
        <f t="shared" si="4"/>
        <v>0.10463327064455452</v>
      </c>
      <c r="E88" s="95">
        <f t="shared" si="5"/>
        <v>0.10463327064455452</v>
      </c>
      <c r="F88" s="94">
        <f t="shared" si="6"/>
        <v>0.19648148148148148</v>
      </c>
      <c r="G88" s="95">
        <f t="shared" si="7"/>
        <v>0.19648148148148148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240</v>
      </c>
      <c r="W88" s="112">
        <v>255</v>
      </c>
      <c r="X88" s="112">
        <v>271</v>
      </c>
      <c r="Y88" s="112">
        <v>276</v>
      </c>
      <c r="Z88" s="112">
        <v>300</v>
      </c>
    </row>
    <row r="89" spans="1:30" ht="15" customHeight="1" x14ac:dyDescent="0.25">
      <c r="A89" s="49" t="s">
        <v>6</v>
      </c>
      <c r="B89" s="49"/>
      <c r="C89" s="97" t="str">
        <f t="shared" si="3"/>
        <v>9,608</v>
      </c>
      <c r="D89" s="94">
        <f t="shared" si="4"/>
        <v>3.7917251809441499E-2</v>
      </c>
      <c r="E89" s="95">
        <f t="shared" si="5"/>
        <v>3.7917251809441499E-2</v>
      </c>
      <c r="F89" s="94">
        <f t="shared" si="6"/>
        <v>0.16843001337711305</v>
      </c>
      <c r="G89" s="95">
        <f t="shared" si="7"/>
        <v>0.16843001337711305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556</v>
      </c>
      <c r="W89" s="112">
        <v>574</v>
      </c>
      <c r="X89" s="112">
        <v>610</v>
      </c>
      <c r="Y89" s="112">
        <v>604</v>
      </c>
      <c r="Z89" s="112">
        <v>638</v>
      </c>
    </row>
    <row r="90" spans="1:30" ht="15" customHeight="1" x14ac:dyDescent="0.25">
      <c r="A90" s="49" t="s">
        <v>98</v>
      </c>
      <c r="B90" s="49"/>
      <c r="C90" s="97" t="str">
        <f t="shared" si="3"/>
        <v>$45,723</v>
      </c>
      <c r="D90" s="94">
        <f t="shared" si="4"/>
        <v>2.5649474897408764E-2</v>
      </c>
      <c r="E90" s="95">
        <f t="shared" si="5"/>
        <v>2.5649474897408764E-2</v>
      </c>
      <c r="F90" s="94">
        <f t="shared" si="6"/>
        <v>0.12039475618720896</v>
      </c>
      <c r="G90" s="95">
        <f t="shared" si="7"/>
        <v>0.12039475618720896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685</v>
      </c>
      <c r="W90" s="112">
        <v>775</v>
      </c>
      <c r="X90" s="112">
        <v>786</v>
      </c>
      <c r="Y90" s="112">
        <v>811</v>
      </c>
      <c r="Z90" s="112">
        <v>853</v>
      </c>
    </row>
    <row r="91" spans="1:30" ht="15" customHeight="1" x14ac:dyDescent="0.25">
      <c r="A91" s="49" t="s">
        <v>7</v>
      </c>
      <c r="B91" s="49"/>
      <c r="C91" s="97" t="str">
        <f t="shared" si="3"/>
        <v>$513.3 mil</v>
      </c>
      <c r="D91" s="94">
        <f t="shared" si="4"/>
        <v>6.1565595243794347E-2</v>
      </c>
      <c r="E91" s="95">
        <f t="shared" si="5"/>
        <v>6.1565595243794347E-2</v>
      </c>
      <c r="F91" s="94">
        <f t="shared" si="6"/>
        <v>0.33015896819275725</v>
      </c>
      <c r="G91" s="95">
        <f t="shared" si="7"/>
        <v>0.33015896819275725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4211</v>
      </c>
      <c r="W91" s="112">
        <v>4420</v>
      </c>
      <c r="X91" s="112">
        <v>4590</v>
      </c>
      <c r="Y91" s="112">
        <v>4820</v>
      </c>
      <c r="Z91" s="112">
        <v>4912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316</v>
      </c>
      <c r="W93" s="112">
        <v>314</v>
      </c>
      <c r="X93" s="112">
        <v>333</v>
      </c>
      <c r="Y93" s="112">
        <v>355</v>
      </c>
      <c r="Z93" s="112">
        <v>351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360</v>
      </c>
      <c r="W94" s="112">
        <v>414</v>
      </c>
      <c r="X94" s="112">
        <v>444</v>
      </c>
      <c r="Y94" s="112">
        <v>484</v>
      </c>
      <c r="Z94" s="112">
        <v>513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141</v>
      </c>
      <c r="W95" s="112">
        <v>160</v>
      </c>
      <c r="X95" s="112">
        <v>177</v>
      </c>
      <c r="Y95" s="112">
        <v>189</v>
      </c>
      <c r="Z95" s="112">
        <v>204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832</v>
      </c>
      <c r="W96" s="112">
        <v>852</v>
      </c>
      <c r="X96" s="112">
        <v>931</v>
      </c>
      <c r="Y96" s="112">
        <v>945</v>
      </c>
      <c r="Z96" s="112">
        <v>1009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781</v>
      </c>
      <c r="W97" s="112">
        <v>789</v>
      </c>
      <c r="X97" s="112">
        <v>824</v>
      </c>
      <c r="Y97" s="112">
        <v>839</v>
      </c>
      <c r="Z97" s="112">
        <v>891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516</v>
      </c>
      <c r="W98" s="112">
        <v>601</v>
      </c>
      <c r="X98" s="112">
        <v>609</v>
      </c>
      <c r="Y98" s="112">
        <v>616</v>
      </c>
      <c r="Z98" s="112">
        <v>648</v>
      </c>
    </row>
    <row r="99" spans="1:32" ht="15" customHeight="1" x14ac:dyDescent="0.25">
      <c r="S99" s="115" t="s">
        <v>145</v>
      </c>
      <c r="T99" s="115"/>
      <c r="U99" s="112"/>
      <c r="V99" s="112">
        <v>42</v>
      </c>
      <c r="W99" s="112">
        <v>47</v>
      </c>
      <c r="X99" s="112">
        <v>48</v>
      </c>
      <c r="Y99" s="112">
        <v>54</v>
      </c>
      <c r="Z99" s="112">
        <v>57</v>
      </c>
    </row>
    <row r="100" spans="1:32" ht="15" customHeight="1" x14ac:dyDescent="0.25">
      <c r="S100" s="115" t="s">
        <v>58</v>
      </c>
      <c r="T100" s="115"/>
      <c r="U100" s="112"/>
      <c r="V100" s="112">
        <v>470</v>
      </c>
      <c r="W100" s="112">
        <v>493</v>
      </c>
      <c r="X100" s="112">
        <v>509</v>
      </c>
      <c r="Y100" s="112">
        <v>495</v>
      </c>
      <c r="Z100" s="112">
        <v>511</v>
      </c>
    </row>
    <row r="101" spans="1:32" x14ac:dyDescent="0.25">
      <c r="A101" s="18"/>
      <c r="S101" s="118" t="s">
        <v>53</v>
      </c>
      <c r="T101" s="118"/>
      <c r="U101" s="112"/>
      <c r="V101" s="112">
        <v>4010</v>
      </c>
      <c r="W101" s="112">
        <v>4175</v>
      </c>
      <c r="X101" s="112">
        <v>4336</v>
      </c>
      <c r="Y101" s="112">
        <v>4434</v>
      </c>
      <c r="Z101" s="112">
        <v>4677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8659</v>
      </c>
      <c r="W104" s="112">
        <v>9033</v>
      </c>
      <c r="X104" s="112">
        <v>9480</v>
      </c>
      <c r="Y104" s="112">
        <v>10341</v>
      </c>
      <c r="Z104" s="112">
        <v>10341</v>
      </c>
      <c r="AB104" s="109" t="str">
        <f>TEXT(Z104,"###,###")</f>
        <v>10,341</v>
      </c>
      <c r="AD104" s="130">
        <f>Z104/($Z$4)*100</f>
        <v>78.317176613147538</v>
      </c>
      <c r="AF104" s="109"/>
    </row>
    <row r="105" spans="1:32" x14ac:dyDescent="0.25">
      <c r="S105" s="115" t="s">
        <v>17</v>
      </c>
      <c r="T105" s="115"/>
      <c r="U105" s="112"/>
      <c r="V105" s="112">
        <v>1855</v>
      </c>
      <c r="W105" s="112">
        <v>1839</v>
      </c>
      <c r="X105" s="112">
        <v>2027</v>
      </c>
      <c r="Y105" s="112">
        <v>2055</v>
      </c>
      <c r="Z105" s="112">
        <v>2147</v>
      </c>
      <c r="AB105" s="109" t="str">
        <f>TEXT(Z105,"###,###")</f>
        <v>2,147</v>
      </c>
      <c r="AD105" s="130">
        <f>Z105/($Z$4)*100</f>
        <v>16.260224174492578</v>
      </c>
      <c r="AF105" s="109"/>
    </row>
    <row r="106" spans="1:32" x14ac:dyDescent="0.25">
      <c r="S106" s="118" t="s">
        <v>53</v>
      </c>
      <c r="T106" s="118"/>
      <c r="U106" s="120"/>
      <c r="V106" s="120">
        <v>10514</v>
      </c>
      <c r="W106" s="120">
        <v>10872</v>
      </c>
      <c r="X106" s="120">
        <v>11507</v>
      </c>
      <c r="Y106" s="120">
        <v>12396</v>
      </c>
      <c r="Z106" s="120">
        <v>12488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1206</v>
      </c>
      <c r="W108" s="112">
        <v>1420</v>
      </c>
      <c r="X108" s="112">
        <v>1317</v>
      </c>
      <c r="Y108" s="112">
        <v>1445</v>
      </c>
      <c r="Z108" s="112">
        <v>1500</v>
      </c>
      <c r="AB108" s="109" t="str">
        <f>TEXT(Z108,"###,###")</f>
        <v>1,500</v>
      </c>
      <c r="AD108" s="130">
        <f>Z108/($Z$4)*100</f>
        <v>11.360193880642228</v>
      </c>
      <c r="AF108" s="109"/>
    </row>
    <row r="109" spans="1:32" x14ac:dyDescent="0.25">
      <c r="S109" s="115" t="s">
        <v>20</v>
      </c>
      <c r="T109" s="115"/>
      <c r="U109" s="112"/>
      <c r="V109" s="112">
        <v>1650</v>
      </c>
      <c r="W109" s="112">
        <v>1685</v>
      </c>
      <c r="X109" s="112">
        <v>1761</v>
      </c>
      <c r="Y109" s="112">
        <v>1880</v>
      </c>
      <c r="Z109" s="112">
        <v>2152</v>
      </c>
      <c r="AB109" s="109" t="str">
        <f>TEXT(Z109,"###,###")</f>
        <v>2,152</v>
      </c>
      <c r="AD109" s="130">
        <f>Z109/($Z$4)*100</f>
        <v>16.298091487428053</v>
      </c>
      <c r="AF109" s="109"/>
    </row>
    <row r="110" spans="1:32" x14ac:dyDescent="0.25">
      <c r="S110" s="115" t="s">
        <v>21</v>
      </c>
      <c r="T110" s="115"/>
      <c r="U110" s="112"/>
      <c r="V110" s="112">
        <v>2569</v>
      </c>
      <c r="W110" s="112">
        <v>2663</v>
      </c>
      <c r="X110" s="112">
        <v>2980</v>
      </c>
      <c r="Y110" s="112">
        <v>2933</v>
      </c>
      <c r="Z110" s="112">
        <v>3364</v>
      </c>
      <c r="AB110" s="109" t="str">
        <f>TEXT(Z110,"###,###")</f>
        <v>3,364</v>
      </c>
      <c r="AD110" s="130">
        <f>Z110/($Z$4)*100</f>
        <v>25.47712814298697</v>
      </c>
      <c r="AF110" s="109"/>
    </row>
    <row r="111" spans="1:32" x14ac:dyDescent="0.25">
      <c r="S111" s="115" t="s">
        <v>22</v>
      </c>
      <c r="T111" s="115"/>
      <c r="U111" s="112"/>
      <c r="V111" s="112">
        <v>4856</v>
      </c>
      <c r="W111" s="112">
        <v>5023</v>
      </c>
      <c r="X111" s="112">
        <v>5322</v>
      </c>
      <c r="Y111" s="112">
        <v>5289</v>
      </c>
      <c r="Z111" s="112">
        <v>5619</v>
      </c>
      <c r="AB111" s="109" t="str">
        <f>TEXT(Z111,"###,###")</f>
        <v>5,619</v>
      </c>
      <c r="AD111" s="130">
        <f>Z111/($Z$4)*100</f>
        <v>42.555286276885788</v>
      </c>
      <c r="AF111" s="109"/>
    </row>
    <row r="112" spans="1:32" x14ac:dyDescent="0.25">
      <c r="S112" s="118" t="s">
        <v>53</v>
      </c>
      <c r="T112" s="118"/>
      <c r="U112" s="112"/>
      <c r="V112" s="112">
        <v>10958</v>
      </c>
      <c r="W112" s="112">
        <v>11609</v>
      </c>
      <c r="X112" s="112">
        <v>12027</v>
      </c>
      <c r="Y112" s="112">
        <v>12173</v>
      </c>
      <c r="Z112" s="112">
        <v>13204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40.18</v>
      </c>
      <c r="W118" s="131">
        <v>40.1</v>
      </c>
      <c r="X118" s="131">
        <v>39.94</v>
      </c>
      <c r="Y118" s="131">
        <v>40</v>
      </c>
      <c r="Z118" s="131">
        <v>39.799999999999997</v>
      </c>
      <c r="AB118" s="109" t="str">
        <f>TEXT(Z118,"##.0")</f>
        <v>39.8</v>
      </c>
    </row>
    <row r="120" spans="19:32" x14ac:dyDescent="0.25">
      <c r="S120" s="101" t="s">
        <v>100</v>
      </c>
      <c r="T120" s="112"/>
      <c r="U120" s="112"/>
      <c r="V120" s="112">
        <v>7365</v>
      </c>
      <c r="W120" s="112">
        <v>7674</v>
      </c>
      <c r="X120" s="112">
        <v>8042</v>
      </c>
      <c r="Y120" s="112">
        <v>8367</v>
      </c>
      <c r="Z120" s="112">
        <v>8663</v>
      </c>
      <c r="AB120" s="109" t="str">
        <f>TEXT(Z120,"###,###")</f>
        <v>8,663</v>
      </c>
    </row>
    <row r="121" spans="19:32" x14ac:dyDescent="0.25">
      <c r="S121" s="101" t="s">
        <v>101</v>
      </c>
      <c r="T121" s="112"/>
      <c r="U121" s="112"/>
      <c r="V121" s="112">
        <v>454</v>
      </c>
      <c r="W121" s="112">
        <v>466</v>
      </c>
      <c r="X121" s="112">
        <v>473</v>
      </c>
      <c r="Y121" s="112">
        <v>502</v>
      </c>
      <c r="Z121" s="112">
        <v>484</v>
      </c>
      <c r="AB121" s="109" t="str">
        <f>TEXT(Z121,"###,###")</f>
        <v>484</v>
      </c>
    </row>
    <row r="122" spans="19:32" x14ac:dyDescent="0.25">
      <c r="S122" s="101" t="s">
        <v>102</v>
      </c>
      <c r="T122" s="112"/>
      <c r="U122" s="112"/>
      <c r="V122" s="112">
        <v>398</v>
      </c>
      <c r="W122" s="112">
        <v>451</v>
      </c>
      <c r="X122" s="112">
        <v>407</v>
      </c>
      <c r="Y122" s="112">
        <v>381</v>
      </c>
      <c r="Z122" s="112">
        <v>456</v>
      </c>
      <c r="AB122" s="109" t="str">
        <f>TEXT(Z122,"###,###")</f>
        <v>456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7763</v>
      </c>
      <c r="W124" s="112">
        <v>8125</v>
      </c>
      <c r="X124" s="112">
        <v>8449</v>
      </c>
      <c r="Y124" s="112">
        <v>8748</v>
      </c>
      <c r="Z124" s="112">
        <v>9119</v>
      </c>
      <c r="AB124" s="109" t="str">
        <f>TEXT(Z124,"###,###")</f>
        <v>9,119</v>
      </c>
      <c r="AD124" s="127">
        <f>Z124/$Z$7*100</f>
        <v>94.910491257285599</v>
      </c>
    </row>
    <row r="125" spans="19:32" x14ac:dyDescent="0.25">
      <c r="S125" s="101" t="s">
        <v>104</v>
      </c>
      <c r="T125" s="112"/>
      <c r="U125" s="112"/>
      <c r="V125" s="112">
        <v>852</v>
      </c>
      <c r="W125" s="112">
        <v>917</v>
      </c>
      <c r="X125" s="112">
        <v>880</v>
      </c>
      <c r="Y125" s="112">
        <v>883</v>
      </c>
      <c r="Z125" s="112">
        <v>940</v>
      </c>
      <c r="AB125" s="109" t="str">
        <f>TEXT(Z125,"###,###")</f>
        <v>940</v>
      </c>
      <c r="AD125" s="127">
        <f>Z125/$Z$7*100</f>
        <v>9.783513738551207</v>
      </c>
    </row>
    <row r="127" spans="19:32" x14ac:dyDescent="0.25">
      <c r="S127" s="101" t="s">
        <v>105</v>
      </c>
      <c r="T127" s="112"/>
      <c r="U127" s="112"/>
      <c r="V127" s="112">
        <v>4206</v>
      </c>
      <c r="W127" s="112">
        <v>4423</v>
      </c>
      <c r="X127" s="112">
        <v>4586</v>
      </c>
      <c r="Y127" s="112">
        <v>4826</v>
      </c>
      <c r="Z127" s="112">
        <v>4912</v>
      </c>
      <c r="AB127" s="109" t="str">
        <f>TEXT(Z127,"###,###")</f>
        <v>4,912</v>
      </c>
      <c r="AD127" s="127">
        <f>Z127/$Z$7*100</f>
        <v>51.124063280599493</v>
      </c>
    </row>
    <row r="128" spans="19:32" x14ac:dyDescent="0.25">
      <c r="S128" s="101" t="s">
        <v>106</v>
      </c>
      <c r="T128" s="112"/>
      <c r="U128" s="112"/>
      <c r="V128" s="112">
        <v>4014</v>
      </c>
      <c r="W128" s="112">
        <v>4172</v>
      </c>
      <c r="X128" s="112">
        <v>4334</v>
      </c>
      <c r="Y128" s="112">
        <v>4431</v>
      </c>
      <c r="Z128" s="112">
        <v>4676</v>
      </c>
      <c r="AB128" s="109" t="str">
        <f>TEXT(Z128,"###,###")</f>
        <v>4,676</v>
      </c>
      <c r="AD128" s="127">
        <f>Z128/$Z$7*100</f>
        <v>48.667776852622815</v>
      </c>
    </row>
    <row r="130" spans="19:20" x14ac:dyDescent="0.25">
      <c r="S130" s="101" t="s">
        <v>182</v>
      </c>
      <c r="T130" s="127">
        <v>90.16444629475437</v>
      </c>
    </row>
    <row r="131" spans="19:20" x14ac:dyDescent="0.25">
      <c r="S131" s="101" t="s">
        <v>183</v>
      </c>
      <c r="T131" s="127">
        <v>5.0374687760199839</v>
      </c>
    </row>
    <row r="132" spans="19:20" x14ac:dyDescent="0.25">
      <c r="S132" s="101" t="s">
        <v>184</v>
      </c>
      <c r="T132" s="127">
        <v>4.746044962531224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C435D73-0BCA-4CCF-9035-7F39DD1A99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497D417-0A28-4957-9144-EEFF62A571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BE061DB-EAE3-4B46-99A0-07389034EF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77F305F-D72E-4942-B543-9F1826A974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44A6-AD05-4762-8219-E1EB75C7F0A2}">
  <sheetPr codeName="Sheet9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137</v>
      </c>
      <c r="T1" s="99"/>
      <c r="U1" s="99"/>
      <c r="V1" s="99"/>
      <c r="W1" s="99"/>
      <c r="X1" s="99"/>
      <c r="Y1" s="100" t="s">
        <v>176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137</v>
      </c>
      <c r="Y3" s="105" t="s">
        <v>176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12.29 West Tamar,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17050</v>
      </c>
      <c r="W4" s="108">
        <v>17832</v>
      </c>
      <c r="X4" s="108">
        <v>18237</v>
      </c>
      <c r="Y4" s="108">
        <v>18251</v>
      </c>
      <c r="Z4" s="108">
        <v>19253</v>
      </c>
      <c r="AB4" s="109" t="str">
        <f>TEXT(Z4,"###,###")</f>
        <v>19,253</v>
      </c>
      <c r="AD4" s="110">
        <f>Z4/Y4-1</f>
        <v>5.4901101309517308E-2</v>
      </c>
      <c r="AF4" s="110">
        <f>Z4/V4-1</f>
        <v>0.12920821114369496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8616</v>
      </c>
      <c r="W5" s="108">
        <v>8955</v>
      </c>
      <c r="X5" s="108">
        <v>9100</v>
      </c>
      <c r="Y5" s="108">
        <v>9221</v>
      </c>
      <c r="Z5" s="108">
        <v>9605</v>
      </c>
      <c r="AB5" s="109" t="str">
        <f>TEXT(Z5,"###,###")</f>
        <v>9,605</v>
      </c>
      <c r="AD5" s="110">
        <f t="shared" ref="AD5:AD9" si="0">Z5/Y5-1</f>
        <v>4.1644073310920682E-2</v>
      </c>
      <c r="AF5" s="110">
        <f t="shared" ref="AF5:AF9" si="1">Z5/V5-1</f>
        <v>0.11478644382544112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8426</v>
      </c>
      <c r="W6" s="108">
        <v>8875</v>
      </c>
      <c r="X6" s="108">
        <v>9137</v>
      </c>
      <c r="Y6" s="108">
        <v>9028</v>
      </c>
      <c r="Z6" s="108">
        <v>9627</v>
      </c>
      <c r="AB6" s="109" t="str">
        <f>TEXT(Z6,"###,###")</f>
        <v>9,627</v>
      </c>
      <c r="AD6" s="110">
        <f t="shared" si="0"/>
        <v>6.634913602126713E-2</v>
      </c>
      <c r="AF6" s="110">
        <f t="shared" si="1"/>
        <v>0.14253501068122487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12197</v>
      </c>
      <c r="W7" s="108">
        <v>12659</v>
      </c>
      <c r="X7" s="108">
        <v>13134</v>
      </c>
      <c r="Y7" s="108">
        <v>13340</v>
      </c>
      <c r="Z7" s="108">
        <v>13571</v>
      </c>
      <c r="AB7" s="109" t="str">
        <f>TEXT(Z7,"###,###")</f>
        <v>13,571</v>
      </c>
      <c r="AD7" s="110">
        <f t="shared" si="0"/>
        <v>1.7316341829085369E-2</v>
      </c>
      <c r="AF7" s="110">
        <f t="shared" si="1"/>
        <v>0.11265065179962286</v>
      </c>
    </row>
    <row r="8" spans="1:32" ht="17.25" customHeight="1" x14ac:dyDescent="0.25">
      <c r="A8" s="62" t="s">
        <v>12</v>
      </c>
      <c r="B8" s="63"/>
      <c r="C8" s="29"/>
      <c r="D8" s="64" t="str">
        <f>AB4</f>
        <v>19,253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13,571</v>
      </c>
      <c r="P8" s="65"/>
      <c r="S8" s="107" t="s">
        <v>84</v>
      </c>
      <c r="T8" s="108"/>
      <c r="U8" s="108"/>
      <c r="V8" s="108">
        <v>37446.980000000003</v>
      </c>
      <c r="W8" s="108">
        <v>37979</v>
      </c>
      <c r="X8" s="108">
        <v>41778</v>
      </c>
      <c r="Y8" s="108">
        <v>41377.64</v>
      </c>
      <c r="Z8" s="108">
        <v>43038</v>
      </c>
      <c r="AB8" s="109" t="str">
        <f>TEXT(Z8,"$###,###")</f>
        <v>$43,038</v>
      </c>
      <c r="AD8" s="110">
        <f t="shared" si="0"/>
        <v>4.012698645935342E-2</v>
      </c>
      <c r="AF8" s="110">
        <f t="shared" si="1"/>
        <v>0.14930496397840343</v>
      </c>
    </row>
    <row r="9" spans="1:32" x14ac:dyDescent="0.25">
      <c r="A9" s="30" t="s">
        <v>14</v>
      </c>
      <c r="B9" s="69"/>
      <c r="C9" s="70"/>
      <c r="D9" s="71">
        <f>AD104</f>
        <v>71.069443723056153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50.696337779087763</v>
      </c>
      <c r="P9" s="72" t="s">
        <v>85</v>
      </c>
      <c r="S9" s="107" t="s">
        <v>7</v>
      </c>
      <c r="T9" s="108"/>
      <c r="U9" s="108"/>
      <c r="V9" s="108">
        <v>612644704</v>
      </c>
      <c r="W9" s="108">
        <v>656986231</v>
      </c>
      <c r="X9" s="108">
        <v>701684879</v>
      </c>
      <c r="Y9" s="108">
        <v>740338064</v>
      </c>
      <c r="Z9" s="108">
        <v>792598065</v>
      </c>
      <c r="AB9" s="109" t="str">
        <f>TEXT(Z9/1000000,"$#,###.0")&amp;" mil"</f>
        <v>$792.6 mil</v>
      </c>
      <c r="AD9" s="110">
        <f t="shared" si="0"/>
        <v>7.0589374694099316E-2</v>
      </c>
      <c r="AF9" s="110">
        <f t="shared" si="1"/>
        <v>0.2937320111070445</v>
      </c>
    </row>
    <row r="10" spans="1:32" x14ac:dyDescent="0.25">
      <c r="A10" s="30" t="s">
        <v>17</v>
      </c>
      <c r="B10" s="69"/>
      <c r="C10" s="70"/>
      <c r="D10" s="71">
        <f>AD105</f>
        <v>19.721601828286499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49.14155183847911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83.914228870385372</v>
      </c>
      <c r="P11" s="72" t="s">
        <v>85</v>
      </c>
      <c r="S11" s="107" t="s">
        <v>29</v>
      </c>
      <c r="T11" s="112"/>
      <c r="U11" s="112"/>
      <c r="V11" s="112">
        <v>15150</v>
      </c>
      <c r="W11" s="112">
        <v>15846</v>
      </c>
      <c r="X11" s="112">
        <v>16268</v>
      </c>
      <c r="Y11" s="112">
        <v>16163</v>
      </c>
      <c r="Z11" s="112">
        <v>17070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7.9949893154520666</v>
      </c>
      <c r="P12" s="72" t="s">
        <v>85</v>
      </c>
      <c r="S12" s="107" t="s">
        <v>30</v>
      </c>
      <c r="T12" s="112"/>
      <c r="U12" s="112"/>
      <c r="V12" s="112">
        <v>1897</v>
      </c>
      <c r="W12" s="112">
        <v>1989</v>
      </c>
      <c r="X12" s="112">
        <v>1970</v>
      </c>
      <c r="Y12" s="112">
        <v>2093</v>
      </c>
      <c r="Z12" s="112">
        <v>2183</v>
      </c>
    </row>
    <row r="13" spans="1:32" ht="15" customHeight="1" x14ac:dyDescent="0.25">
      <c r="A13" s="30" t="s">
        <v>19</v>
      </c>
      <c r="B13" s="70"/>
      <c r="C13" s="70"/>
      <c r="D13" s="71">
        <f>AD108</f>
        <v>15.05219965719628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8.0907818141625523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16.963590089856126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21.378486469641096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17.885819521178636</v>
      </c>
      <c r="P15" s="72" t="s">
        <v>85</v>
      </c>
      <c r="S15" s="115" t="s">
        <v>61</v>
      </c>
      <c r="T15" s="115"/>
      <c r="U15" s="116"/>
      <c r="V15" s="116">
        <v>838</v>
      </c>
      <c r="W15" s="116">
        <v>901</v>
      </c>
      <c r="X15" s="116">
        <v>763</v>
      </c>
      <c r="Y15" s="112">
        <v>856</v>
      </c>
      <c r="Z15" s="112">
        <v>895</v>
      </c>
      <c r="AB15" s="117">
        <f t="shared" ref="AB15:AB34" si="2">IF(Z15="np",0,Z15/$Z$34)</f>
        <v>4.6486261881265256E-2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38.793954188957564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82.114180478821368</v>
      </c>
      <c r="P16" s="37" t="s">
        <v>85</v>
      </c>
      <c r="S16" s="115" t="s">
        <v>62</v>
      </c>
      <c r="T16" s="115"/>
      <c r="U16" s="116"/>
      <c r="V16" s="116">
        <v>235</v>
      </c>
      <c r="W16" s="116">
        <v>262</v>
      </c>
      <c r="X16" s="116">
        <v>250</v>
      </c>
      <c r="Y16" s="112">
        <v>268</v>
      </c>
      <c r="Z16" s="112">
        <v>274</v>
      </c>
      <c r="AB16" s="117">
        <f t="shared" si="2"/>
        <v>1.4231548330130369E-2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892</v>
      </c>
      <c r="W17" s="116">
        <v>991</v>
      </c>
      <c r="X17" s="116">
        <v>1018</v>
      </c>
      <c r="Y17" s="112">
        <v>1078</v>
      </c>
      <c r="Z17" s="112">
        <v>1141</v>
      </c>
      <c r="AB17" s="117">
        <f t="shared" si="2"/>
        <v>5.9263491403937052E-2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152</v>
      </c>
      <c r="W18" s="116">
        <v>170</v>
      </c>
      <c r="X18" s="116">
        <v>174</v>
      </c>
      <c r="Y18" s="112">
        <v>162</v>
      </c>
      <c r="Z18" s="112">
        <v>181</v>
      </c>
      <c r="AB18" s="117">
        <f t="shared" si="2"/>
        <v>9.4011322910715206E-3</v>
      </c>
    </row>
    <row r="19" spans="1:28" x14ac:dyDescent="0.25">
      <c r="A19" s="61" t="str">
        <f>$S$1&amp;" ("&amp;$V$2&amp;" to "&amp;$Z$2&amp;")"</f>
        <v>West Tamar (2016-17 to 2020-21)</v>
      </c>
      <c r="B19" s="61"/>
      <c r="C19" s="61"/>
      <c r="D19" s="61"/>
      <c r="E19" s="61"/>
      <c r="F19" s="61"/>
      <c r="G19" s="61" t="str">
        <f>$S$1&amp;" ("&amp;$V$2&amp;" to "&amp;$Z$2&amp;")"</f>
        <v>West Tamar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1078</v>
      </c>
      <c r="W19" s="116">
        <v>1191</v>
      </c>
      <c r="X19" s="116">
        <v>1291</v>
      </c>
      <c r="Y19" s="112">
        <v>1271</v>
      </c>
      <c r="Z19" s="112">
        <v>1311</v>
      </c>
      <c r="AB19" s="117">
        <f t="shared" si="2"/>
        <v>6.809328416350699E-2</v>
      </c>
    </row>
    <row r="20" spans="1:28" x14ac:dyDescent="0.25">
      <c r="S20" s="115" t="s">
        <v>66</v>
      </c>
      <c r="T20" s="115"/>
      <c r="U20" s="116"/>
      <c r="V20" s="116">
        <v>539</v>
      </c>
      <c r="W20" s="116">
        <v>485</v>
      </c>
      <c r="X20" s="116">
        <v>518</v>
      </c>
      <c r="Y20" s="112">
        <v>506</v>
      </c>
      <c r="Z20" s="112">
        <v>596</v>
      </c>
      <c r="AB20" s="117">
        <f t="shared" si="2"/>
        <v>3.0956214615904015E-2</v>
      </c>
    </row>
    <row r="21" spans="1:28" x14ac:dyDescent="0.25">
      <c r="S21" s="115" t="s">
        <v>67</v>
      </c>
      <c r="T21" s="115"/>
      <c r="U21" s="116"/>
      <c r="V21" s="116">
        <v>1544</v>
      </c>
      <c r="W21" s="116">
        <v>1569</v>
      </c>
      <c r="X21" s="116">
        <v>1571</v>
      </c>
      <c r="Y21" s="112">
        <v>1663</v>
      </c>
      <c r="Z21" s="112">
        <v>1756</v>
      </c>
      <c r="AB21" s="117">
        <f t="shared" si="2"/>
        <v>9.1206565210616528E-2</v>
      </c>
    </row>
    <row r="22" spans="1:28" x14ac:dyDescent="0.25">
      <c r="S22" s="115" t="s">
        <v>68</v>
      </c>
      <c r="T22" s="115"/>
      <c r="U22" s="116"/>
      <c r="V22" s="116">
        <v>1271</v>
      </c>
      <c r="W22" s="116">
        <v>1352</v>
      </c>
      <c r="X22" s="116">
        <v>1349</v>
      </c>
      <c r="Y22" s="112">
        <v>1366</v>
      </c>
      <c r="Z22" s="112">
        <v>1446</v>
      </c>
      <c r="AB22" s="117">
        <f t="shared" si="2"/>
        <v>7.5105178413753707E-2</v>
      </c>
    </row>
    <row r="23" spans="1:28" x14ac:dyDescent="0.25">
      <c r="S23" s="115" t="s">
        <v>69</v>
      </c>
      <c r="T23" s="115"/>
      <c r="U23" s="116"/>
      <c r="V23" s="116">
        <v>599</v>
      </c>
      <c r="W23" s="116">
        <v>652</v>
      </c>
      <c r="X23" s="116">
        <v>618</v>
      </c>
      <c r="Y23" s="112">
        <v>653</v>
      </c>
      <c r="Z23" s="112">
        <v>673</v>
      </c>
      <c r="AB23" s="117">
        <f t="shared" si="2"/>
        <v>3.4955591336415105E-2</v>
      </c>
    </row>
    <row r="24" spans="1:28" x14ac:dyDescent="0.25">
      <c r="S24" s="115" t="s">
        <v>70</v>
      </c>
      <c r="T24" s="115"/>
      <c r="U24" s="116"/>
      <c r="V24" s="116">
        <v>133</v>
      </c>
      <c r="W24" s="116">
        <v>133</v>
      </c>
      <c r="X24" s="116">
        <v>147</v>
      </c>
      <c r="Y24" s="112">
        <v>150</v>
      </c>
      <c r="Z24" s="112">
        <v>136</v>
      </c>
      <c r="AB24" s="117">
        <f t="shared" si="2"/>
        <v>7.0638342076559495E-3</v>
      </c>
    </row>
    <row r="25" spans="1:28" x14ac:dyDescent="0.25">
      <c r="S25" s="115" t="s">
        <v>71</v>
      </c>
      <c r="T25" s="115"/>
      <c r="U25" s="116"/>
      <c r="V25" s="116">
        <v>563</v>
      </c>
      <c r="W25" s="116">
        <v>607</v>
      </c>
      <c r="X25" s="116">
        <v>640</v>
      </c>
      <c r="Y25" s="112">
        <v>684</v>
      </c>
      <c r="Z25" s="112">
        <v>766</v>
      </c>
      <c r="AB25" s="117">
        <f t="shared" si="2"/>
        <v>3.9786007375473949E-2</v>
      </c>
    </row>
    <row r="26" spans="1:28" x14ac:dyDescent="0.25">
      <c r="S26" s="115" t="s">
        <v>72</v>
      </c>
      <c r="T26" s="115"/>
      <c r="U26" s="116"/>
      <c r="V26" s="116">
        <v>331</v>
      </c>
      <c r="W26" s="116">
        <v>306</v>
      </c>
      <c r="X26" s="116">
        <v>293</v>
      </c>
      <c r="Y26" s="112">
        <v>299</v>
      </c>
      <c r="Z26" s="112">
        <v>322</v>
      </c>
      <c r="AB26" s="117">
        <f t="shared" si="2"/>
        <v>1.6724666285773647E-2</v>
      </c>
    </row>
    <row r="27" spans="1:28" x14ac:dyDescent="0.25">
      <c r="S27" s="115" t="s">
        <v>73</v>
      </c>
      <c r="T27" s="115"/>
      <c r="U27" s="116"/>
      <c r="V27" s="116">
        <v>939</v>
      </c>
      <c r="W27" s="116">
        <v>1055</v>
      </c>
      <c r="X27" s="116">
        <v>1040</v>
      </c>
      <c r="Y27" s="112">
        <v>1022</v>
      </c>
      <c r="Z27" s="112">
        <v>1096</v>
      </c>
      <c r="AB27" s="117">
        <f t="shared" si="2"/>
        <v>5.6926193320521477E-2</v>
      </c>
    </row>
    <row r="28" spans="1:28" x14ac:dyDescent="0.25">
      <c r="S28" s="115" t="s">
        <v>74</v>
      </c>
      <c r="T28" s="115"/>
      <c r="U28" s="116"/>
      <c r="V28" s="116">
        <v>910</v>
      </c>
      <c r="W28" s="116">
        <v>1080</v>
      </c>
      <c r="X28" s="116">
        <v>1356</v>
      </c>
      <c r="Y28" s="112">
        <v>1107</v>
      </c>
      <c r="Z28" s="112">
        <v>1102</v>
      </c>
      <c r="AB28" s="117">
        <f t="shared" si="2"/>
        <v>5.7237833064976887E-2</v>
      </c>
    </row>
    <row r="29" spans="1:28" x14ac:dyDescent="0.25">
      <c r="S29" s="115" t="s">
        <v>75</v>
      </c>
      <c r="T29" s="115"/>
      <c r="U29" s="116"/>
      <c r="V29" s="116">
        <v>882</v>
      </c>
      <c r="W29" s="116">
        <v>824</v>
      </c>
      <c r="X29" s="116">
        <v>973</v>
      </c>
      <c r="Y29" s="112">
        <v>757</v>
      </c>
      <c r="Z29" s="112">
        <v>889</v>
      </c>
      <c r="AB29" s="117">
        <f t="shared" si="2"/>
        <v>4.6174622136809847E-2</v>
      </c>
    </row>
    <row r="30" spans="1:28" x14ac:dyDescent="0.25">
      <c r="S30" s="115" t="s">
        <v>76</v>
      </c>
      <c r="T30" s="115"/>
      <c r="U30" s="116"/>
      <c r="V30" s="116">
        <v>1598</v>
      </c>
      <c r="W30" s="116">
        <v>1659</v>
      </c>
      <c r="X30" s="116">
        <v>1694</v>
      </c>
      <c r="Y30" s="112">
        <v>1747</v>
      </c>
      <c r="Z30" s="112">
        <v>1720</v>
      </c>
      <c r="AB30" s="117">
        <f t="shared" si="2"/>
        <v>8.9336726743884071E-2</v>
      </c>
    </row>
    <row r="31" spans="1:28" x14ac:dyDescent="0.25">
      <c r="S31" s="115" t="s">
        <v>77</v>
      </c>
      <c r="T31" s="115"/>
      <c r="U31" s="116"/>
      <c r="V31" s="116">
        <v>2160</v>
      </c>
      <c r="W31" s="116">
        <v>2518</v>
      </c>
      <c r="X31" s="116">
        <v>2622</v>
      </c>
      <c r="Y31" s="112">
        <v>2710</v>
      </c>
      <c r="Z31" s="112">
        <v>3026</v>
      </c>
      <c r="AB31" s="117">
        <f t="shared" si="2"/>
        <v>0.15717031112034488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295</v>
      </c>
      <c r="W32" s="116">
        <v>369</v>
      </c>
      <c r="X32" s="116">
        <v>374</v>
      </c>
      <c r="Y32" s="112">
        <v>368</v>
      </c>
      <c r="Z32" s="112">
        <v>401</v>
      </c>
      <c r="AB32" s="117">
        <f t="shared" si="2"/>
        <v>2.0827922921103206E-2</v>
      </c>
    </row>
    <row r="33" spans="19:32" x14ac:dyDescent="0.25">
      <c r="S33" s="115" t="s">
        <v>79</v>
      </c>
      <c r="T33" s="115"/>
      <c r="U33" s="116"/>
      <c r="V33" s="116">
        <v>613</v>
      </c>
      <c r="W33" s="116">
        <v>684</v>
      </c>
      <c r="X33" s="116">
        <v>704</v>
      </c>
      <c r="Y33" s="112">
        <v>716</v>
      </c>
      <c r="Z33" s="112">
        <v>754</v>
      </c>
      <c r="AB33" s="117">
        <f t="shared" si="2"/>
        <v>3.916272788656313E-2</v>
      </c>
    </row>
    <row r="34" spans="19:32" x14ac:dyDescent="0.25">
      <c r="S34" s="118" t="s">
        <v>53</v>
      </c>
      <c r="T34" s="118"/>
      <c r="U34" s="119"/>
      <c r="V34" s="119">
        <v>17044</v>
      </c>
      <c r="W34" s="119">
        <v>17831</v>
      </c>
      <c r="X34" s="119">
        <v>18234</v>
      </c>
      <c r="Y34" s="120">
        <v>18255</v>
      </c>
      <c r="Z34" s="120">
        <v>19253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10084</v>
      </c>
      <c r="W37" s="112">
        <v>10461</v>
      </c>
      <c r="X37" s="112">
        <v>10938</v>
      </c>
      <c r="Y37" s="112">
        <v>11166</v>
      </c>
      <c r="Z37" s="112">
        <v>11147</v>
      </c>
      <c r="AB37" s="132">
        <f>Z37/Z40*100</f>
        <v>82.114180478821368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2114</v>
      </c>
      <c r="W38" s="112">
        <v>2192</v>
      </c>
      <c r="X38" s="112">
        <v>2201</v>
      </c>
      <c r="Y38" s="112">
        <v>2173</v>
      </c>
      <c r="Z38" s="112">
        <v>2428</v>
      </c>
      <c r="AB38" s="132">
        <f>Z38/Z40*100</f>
        <v>17.885819521178636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12198</v>
      </c>
      <c r="W40" s="112">
        <v>12653</v>
      </c>
      <c r="X40" s="112">
        <v>13139</v>
      </c>
      <c r="Y40" s="112">
        <v>13339</v>
      </c>
      <c r="Z40" s="112">
        <v>13575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9</v>
      </c>
      <c r="W44" s="112">
        <v>10</v>
      </c>
      <c r="X44" s="112">
        <v>11</v>
      </c>
      <c r="Y44" s="112">
        <v>15</v>
      </c>
      <c r="Z44" s="112">
        <v>17</v>
      </c>
    </row>
    <row r="45" spans="19:32" x14ac:dyDescent="0.25">
      <c r="S45" s="115" t="s">
        <v>37</v>
      </c>
      <c r="T45" s="115"/>
      <c r="U45" s="112"/>
      <c r="V45" s="112">
        <v>185</v>
      </c>
      <c r="W45" s="112">
        <v>210</v>
      </c>
      <c r="X45" s="112">
        <v>207</v>
      </c>
      <c r="Y45" s="112">
        <v>212</v>
      </c>
      <c r="Z45" s="112">
        <v>260</v>
      </c>
    </row>
    <row r="46" spans="19:32" x14ac:dyDescent="0.25">
      <c r="S46" s="115" t="s">
        <v>38</v>
      </c>
      <c r="T46" s="115"/>
      <c r="U46" s="112"/>
      <c r="V46" s="112">
        <v>513</v>
      </c>
      <c r="W46" s="112">
        <v>623</v>
      </c>
      <c r="X46" s="112">
        <v>565</v>
      </c>
      <c r="Y46" s="112">
        <v>596</v>
      </c>
      <c r="Z46" s="112">
        <v>608</v>
      </c>
    </row>
    <row r="47" spans="19:32" x14ac:dyDescent="0.25">
      <c r="S47" s="115" t="s">
        <v>39</v>
      </c>
      <c r="T47" s="115"/>
      <c r="U47" s="112"/>
      <c r="V47" s="112">
        <v>746</v>
      </c>
      <c r="W47" s="112">
        <v>792</v>
      </c>
      <c r="X47" s="112">
        <v>768</v>
      </c>
      <c r="Y47" s="112">
        <v>758</v>
      </c>
      <c r="Z47" s="112">
        <v>768</v>
      </c>
    </row>
    <row r="48" spans="19:32" x14ac:dyDescent="0.25">
      <c r="S48" s="115" t="s">
        <v>40</v>
      </c>
      <c r="T48" s="115"/>
      <c r="U48" s="112"/>
      <c r="V48" s="112">
        <v>900</v>
      </c>
      <c r="W48" s="112">
        <v>874</v>
      </c>
      <c r="X48" s="112">
        <v>912</v>
      </c>
      <c r="Y48" s="112">
        <v>1023</v>
      </c>
      <c r="Z48" s="112">
        <v>1032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739</v>
      </c>
      <c r="W49" s="112">
        <v>803</v>
      </c>
      <c r="X49" s="112">
        <v>837</v>
      </c>
      <c r="Y49" s="112">
        <v>900</v>
      </c>
      <c r="Z49" s="112">
        <v>1016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Tamar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749</v>
      </c>
      <c r="W50" s="112">
        <v>797</v>
      </c>
      <c r="X50" s="112">
        <v>870</v>
      </c>
      <c r="Y50" s="112">
        <v>848</v>
      </c>
      <c r="Z50" s="112">
        <v>896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799</v>
      </c>
      <c r="W51" s="112">
        <v>767</v>
      </c>
      <c r="X51" s="112">
        <v>768</v>
      </c>
      <c r="Y51" s="112">
        <v>785</v>
      </c>
      <c r="Z51" s="112">
        <v>848</v>
      </c>
    </row>
    <row r="52" spans="1:26" ht="15" customHeight="1" x14ac:dyDescent="0.25">
      <c r="S52" s="115" t="s">
        <v>44</v>
      </c>
      <c r="T52" s="115"/>
      <c r="U52" s="112"/>
      <c r="V52" s="112">
        <v>924</v>
      </c>
      <c r="W52" s="112">
        <v>955</v>
      </c>
      <c r="X52" s="112">
        <v>990</v>
      </c>
      <c r="Y52" s="112">
        <v>854</v>
      </c>
      <c r="Z52" s="112">
        <v>816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895</v>
      </c>
      <c r="W53" s="112">
        <v>903</v>
      </c>
      <c r="X53" s="112">
        <v>940</v>
      </c>
      <c r="Y53" s="112">
        <v>960</v>
      </c>
      <c r="Z53" s="112">
        <v>989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846</v>
      </c>
      <c r="W54" s="112">
        <v>868</v>
      </c>
      <c r="X54" s="112">
        <v>845</v>
      </c>
      <c r="Y54" s="112">
        <v>815</v>
      </c>
      <c r="Z54" s="112">
        <v>892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707</v>
      </c>
      <c r="W55" s="112">
        <v>708</v>
      </c>
      <c r="X55" s="112">
        <v>692</v>
      </c>
      <c r="Y55" s="112">
        <v>762</v>
      </c>
      <c r="Z55" s="112">
        <v>744</v>
      </c>
    </row>
    <row r="56" spans="1:26" ht="15" customHeight="1" x14ac:dyDescent="0.25">
      <c r="S56" s="115" t="s">
        <v>48</v>
      </c>
      <c r="T56" s="115"/>
      <c r="U56" s="112"/>
      <c r="V56" s="112">
        <v>355</v>
      </c>
      <c r="W56" s="112">
        <v>393</v>
      </c>
      <c r="X56" s="112">
        <v>391</v>
      </c>
      <c r="Y56" s="112">
        <v>391</v>
      </c>
      <c r="Z56" s="112">
        <v>411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153</v>
      </c>
      <c r="W57" s="112">
        <v>172</v>
      </c>
      <c r="X57" s="112">
        <v>192</v>
      </c>
      <c r="Y57" s="112">
        <v>177</v>
      </c>
      <c r="Z57" s="112">
        <v>189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70</v>
      </c>
      <c r="W58" s="112">
        <v>62</v>
      </c>
      <c r="X58" s="112">
        <v>77</v>
      </c>
      <c r="Y58" s="112">
        <v>86</v>
      </c>
      <c r="Z58" s="112">
        <v>85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21</v>
      </c>
      <c r="W59" s="112">
        <v>17</v>
      </c>
      <c r="X59" s="112">
        <v>20</v>
      </c>
      <c r="Y59" s="112">
        <v>17</v>
      </c>
      <c r="Z59" s="112">
        <v>26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6</v>
      </c>
      <c r="X60" s="112">
        <v>6</v>
      </c>
      <c r="Y60" s="112">
        <v>7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8621</v>
      </c>
      <c r="W61" s="112">
        <v>8958</v>
      </c>
      <c r="X61" s="112">
        <v>9094</v>
      </c>
      <c r="Y61" s="112">
        <v>9222</v>
      </c>
      <c r="Z61" s="112">
        <v>9605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9</v>
      </c>
      <c r="W63" s="112">
        <v>10</v>
      </c>
      <c r="X63" s="112">
        <v>0</v>
      </c>
      <c r="Y63" s="112">
        <v>19</v>
      </c>
      <c r="Z63" s="112">
        <v>23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222</v>
      </c>
      <c r="W64" s="112">
        <v>253</v>
      </c>
      <c r="X64" s="112">
        <v>34</v>
      </c>
      <c r="Y64" s="112">
        <v>252</v>
      </c>
      <c r="Z64" s="112">
        <v>299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Tamar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575</v>
      </c>
      <c r="W65" s="112">
        <v>581</v>
      </c>
      <c r="X65" s="112">
        <v>57</v>
      </c>
      <c r="Y65" s="112">
        <v>535</v>
      </c>
      <c r="Z65" s="112">
        <v>662</v>
      </c>
    </row>
    <row r="66" spans="1:26" x14ac:dyDescent="0.25">
      <c r="S66" s="115" t="s">
        <v>39</v>
      </c>
      <c r="T66" s="115"/>
      <c r="U66" s="112"/>
      <c r="V66" s="112">
        <v>731</v>
      </c>
      <c r="W66" s="112">
        <v>767</v>
      </c>
      <c r="X66" s="112">
        <v>98</v>
      </c>
      <c r="Y66" s="112">
        <v>797</v>
      </c>
      <c r="Z66" s="112">
        <v>751</v>
      </c>
    </row>
    <row r="67" spans="1:26" x14ac:dyDescent="0.25">
      <c r="S67" s="115" t="s">
        <v>40</v>
      </c>
      <c r="T67" s="115"/>
      <c r="U67" s="112"/>
      <c r="V67" s="112">
        <v>795</v>
      </c>
      <c r="W67" s="112">
        <v>897</v>
      </c>
      <c r="X67" s="112">
        <v>143</v>
      </c>
      <c r="Y67" s="112">
        <v>845</v>
      </c>
      <c r="Z67" s="112">
        <v>963</v>
      </c>
    </row>
    <row r="68" spans="1:26" x14ac:dyDescent="0.25">
      <c r="S68" s="115" t="s">
        <v>41</v>
      </c>
      <c r="T68" s="115"/>
      <c r="U68" s="112"/>
      <c r="V68" s="112">
        <v>686</v>
      </c>
      <c r="W68" s="112">
        <v>712</v>
      </c>
      <c r="X68" s="112">
        <v>125</v>
      </c>
      <c r="Y68" s="112">
        <v>802</v>
      </c>
      <c r="Z68" s="112">
        <v>877</v>
      </c>
    </row>
    <row r="69" spans="1:26" x14ac:dyDescent="0.25">
      <c r="S69" s="115" t="s">
        <v>42</v>
      </c>
      <c r="T69" s="115"/>
      <c r="U69" s="112"/>
      <c r="V69" s="112">
        <v>701</v>
      </c>
      <c r="W69" s="112">
        <v>745</v>
      </c>
      <c r="X69" s="112">
        <v>113</v>
      </c>
      <c r="Y69" s="112">
        <v>848</v>
      </c>
      <c r="Z69" s="112">
        <v>891</v>
      </c>
    </row>
    <row r="70" spans="1:26" x14ac:dyDescent="0.25">
      <c r="S70" s="115" t="s">
        <v>43</v>
      </c>
      <c r="T70" s="115"/>
      <c r="U70" s="112"/>
      <c r="V70" s="112">
        <v>814</v>
      </c>
      <c r="W70" s="112">
        <v>818</v>
      </c>
      <c r="X70" s="112">
        <v>90</v>
      </c>
      <c r="Y70" s="112">
        <v>820</v>
      </c>
      <c r="Z70" s="112">
        <v>871</v>
      </c>
    </row>
    <row r="71" spans="1:26" x14ac:dyDescent="0.25">
      <c r="S71" s="115" t="s">
        <v>44</v>
      </c>
      <c r="T71" s="115"/>
      <c r="U71" s="112"/>
      <c r="V71" s="112">
        <v>984</v>
      </c>
      <c r="W71" s="112">
        <v>1020</v>
      </c>
      <c r="X71" s="112">
        <v>152</v>
      </c>
      <c r="Y71" s="112">
        <v>1015</v>
      </c>
      <c r="Z71" s="112">
        <v>1017</v>
      </c>
    </row>
    <row r="72" spans="1:26" x14ac:dyDescent="0.25">
      <c r="S72" s="115" t="s">
        <v>45</v>
      </c>
      <c r="T72" s="115"/>
      <c r="U72" s="112"/>
      <c r="V72" s="112">
        <v>913</v>
      </c>
      <c r="W72" s="112">
        <v>939</v>
      </c>
      <c r="X72" s="112">
        <v>157</v>
      </c>
      <c r="Y72" s="112">
        <v>933</v>
      </c>
      <c r="Z72" s="112">
        <v>999</v>
      </c>
    </row>
    <row r="73" spans="1:26" x14ac:dyDescent="0.25">
      <c r="S73" s="115" t="s">
        <v>46</v>
      </c>
      <c r="T73" s="115"/>
      <c r="U73" s="112"/>
      <c r="V73" s="112">
        <v>895</v>
      </c>
      <c r="W73" s="112">
        <v>939</v>
      </c>
      <c r="X73" s="112">
        <v>138</v>
      </c>
      <c r="Y73" s="112">
        <v>933</v>
      </c>
      <c r="Z73" s="112">
        <v>940</v>
      </c>
    </row>
    <row r="74" spans="1:26" x14ac:dyDescent="0.25">
      <c r="S74" s="115" t="s">
        <v>47</v>
      </c>
      <c r="T74" s="115"/>
      <c r="U74" s="112"/>
      <c r="V74" s="112">
        <v>642</v>
      </c>
      <c r="W74" s="112">
        <v>699</v>
      </c>
      <c r="X74" s="112">
        <v>103</v>
      </c>
      <c r="Y74" s="112">
        <v>717</v>
      </c>
      <c r="Z74" s="112">
        <v>755</v>
      </c>
    </row>
    <row r="75" spans="1:26" x14ac:dyDescent="0.25">
      <c r="S75" s="115" t="s">
        <v>48</v>
      </c>
      <c r="T75" s="115"/>
      <c r="U75" s="112"/>
      <c r="V75" s="112">
        <v>280</v>
      </c>
      <c r="W75" s="112">
        <v>290</v>
      </c>
      <c r="X75" s="112">
        <v>42</v>
      </c>
      <c r="Y75" s="112">
        <v>327</v>
      </c>
      <c r="Z75" s="112">
        <v>375</v>
      </c>
    </row>
    <row r="76" spans="1:26" x14ac:dyDescent="0.25">
      <c r="S76" s="115" t="s">
        <v>49</v>
      </c>
      <c r="T76" s="115"/>
      <c r="U76" s="112"/>
      <c r="V76" s="112">
        <v>91</v>
      </c>
      <c r="W76" s="112">
        <v>91</v>
      </c>
      <c r="X76" s="112">
        <v>13</v>
      </c>
      <c r="Y76" s="112">
        <v>110</v>
      </c>
      <c r="Z76" s="112">
        <v>122</v>
      </c>
    </row>
    <row r="77" spans="1:26" x14ac:dyDescent="0.25">
      <c r="S77" s="115" t="s">
        <v>50</v>
      </c>
      <c r="T77" s="115"/>
      <c r="U77" s="112"/>
      <c r="V77" s="112">
        <v>45</v>
      </c>
      <c r="W77" s="112">
        <v>50</v>
      </c>
      <c r="X77" s="112">
        <v>4</v>
      </c>
      <c r="Y77" s="112">
        <v>45</v>
      </c>
      <c r="Z77" s="112">
        <v>48</v>
      </c>
    </row>
    <row r="78" spans="1:26" x14ac:dyDescent="0.25">
      <c r="S78" s="115" t="s">
        <v>51</v>
      </c>
      <c r="T78" s="115"/>
      <c r="U78" s="112"/>
      <c r="V78" s="112">
        <v>25</v>
      </c>
      <c r="W78" s="112">
        <v>20</v>
      </c>
      <c r="X78" s="112">
        <v>0</v>
      </c>
      <c r="Y78" s="112">
        <v>27</v>
      </c>
      <c r="Z78" s="112">
        <v>18</v>
      </c>
    </row>
    <row r="79" spans="1:26" x14ac:dyDescent="0.25">
      <c r="S79" s="115" t="s">
        <v>52</v>
      </c>
      <c r="T79" s="115"/>
      <c r="U79" s="112"/>
      <c r="V79" s="112">
        <v>20</v>
      </c>
      <c r="W79" s="112">
        <v>21</v>
      </c>
      <c r="X79" s="112">
        <v>0</v>
      </c>
      <c r="Y79" s="112">
        <v>19</v>
      </c>
      <c r="Z79" s="112">
        <v>16</v>
      </c>
    </row>
    <row r="80" spans="1:26" x14ac:dyDescent="0.25">
      <c r="S80" s="118" t="s">
        <v>53</v>
      </c>
      <c r="T80" s="118"/>
      <c r="U80" s="112"/>
      <c r="V80" s="112">
        <v>8429</v>
      </c>
      <c r="W80" s="112">
        <v>8870</v>
      </c>
      <c r="X80" s="112">
        <v>1271</v>
      </c>
      <c r="Y80" s="112">
        <v>9028</v>
      </c>
      <c r="Z80" s="112">
        <v>9627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Tamar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662</v>
      </c>
      <c r="W83" s="112">
        <v>709</v>
      </c>
      <c r="X83" s="112">
        <v>736</v>
      </c>
      <c r="Y83" s="112">
        <v>728</v>
      </c>
      <c r="Z83" s="112">
        <v>738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901</v>
      </c>
      <c r="W84" s="112">
        <v>935</v>
      </c>
      <c r="X84" s="112">
        <v>971</v>
      </c>
      <c r="Y84" s="112">
        <v>988</v>
      </c>
      <c r="Z84" s="112">
        <v>999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1152</v>
      </c>
      <c r="W85" s="112">
        <v>1182</v>
      </c>
      <c r="X85" s="112">
        <v>1254</v>
      </c>
      <c r="Y85" s="112">
        <v>1303</v>
      </c>
      <c r="Z85" s="112">
        <v>1379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19,253</v>
      </c>
      <c r="D86" s="94">
        <f t="shared" ref="D86:D91" si="4">AD4</f>
        <v>5.4901101309517308E-2</v>
      </c>
      <c r="E86" s="95">
        <f t="shared" ref="E86:E91" si="5">AD4</f>
        <v>5.4901101309517308E-2</v>
      </c>
      <c r="F86" s="94">
        <f t="shared" ref="F86:F91" si="6">AF4</f>
        <v>0.12920821114369496</v>
      </c>
      <c r="G86" s="95">
        <f t="shared" ref="G86:G91" si="7">AF4</f>
        <v>0.12920821114369496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340</v>
      </c>
      <c r="W86" s="112">
        <v>342</v>
      </c>
      <c r="X86" s="112">
        <v>380</v>
      </c>
      <c r="Y86" s="112">
        <v>409</v>
      </c>
      <c r="Z86" s="112">
        <v>449</v>
      </c>
    </row>
    <row r="87" spans="1:30" ht="15" customHeight="1" x14ac:dyDescent="0.25">
      <c r="A87" s="96" t="s">
        <v>4</v>
      </c>
      <c r="B87" s="49"/>
      <c r="C87" s="97" t="str">
        <f t="shared" si="3"/>
        <v>9,605</v>
      </c>
      <c r="D87" s="94">
        <f t="shared" si="4"/>
        <v>4.1644073310920682E-2</v>
      </c>
      <c r="E87" s="95">
        <f t="shared" si="5"/>
        <v>4.1644073310920682E-2</v>
      </c>
      <c r="F87" s="94">
        <f t="shared" si="6"/>
        <v>0.11478644382544112</v>
      </c>
      <c r="G87" s="95">
        <f t="shared" si="7"/>
        <v>0.11478644382544112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259</v>
      </c>
      <c r="W87" s="112">
        <v>261</v>
      </c>
      <c r="X87" s="112">
        <v>257</v>
      </c>
      <c r="Y87" s="112">
        <v>267</v>
      </c>
      <c r="Z87" s="112">
        <v>291</v>
      </c>
    </row>
    <row r="88" spans="1:30" ht="15" customHeight="1" x14ac:dyDescent="0.25">
      <c r="A88" s="96" t="s">
        <v>5</v>
      </c>
      <c r="B88" s="49"/>
      <c r="C88" s="97" t="str">
        <f t="shared" si="3"/>
        <v>9,627</v>
      </c>
      <c r="D88" s="94">
        <f t="shared" si="4"/>
        <v>6.634913602126713E-2</v>
      </c>
      <c r="E88" s="95">
        <f t="shared" si="5"/>
        <v>6.634913602126713E-2</v>
      </c>
      <c r="F88" s="94">
        <f t="shared" si="6"/>
        <v>0.14253501068122487</v>
      </c>
      <c r="G88" s="95">
        <f t="shared" si="7"/>
        <v>0.14253501068122487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299</v>
      </c>
      <c r="W88" s="112">
        <v>330</v>
      </c>
      <c r="X88" s="112">
        <v>346</v>
      </c>
      <c r="Y88" s="112">
        <v>366</v>
      </c>
      <c r="Z88" s="112">
        <v>379</v>
      </c>
    </row>
    <row r="89" spans="1:30" ht="15" customHeight="1" x14ac:dyDescent="0.25">
      <c r="A89" s="49" t="s">
        <v>6</v>
      </c>
      <c r="B89" s="49"/>
      <c r="C89" s="97" t="str">
        <f t="shared" si="3"/>
        <v>13,571</v>
      </c>
      <c r="D89" s="94">
        <f t="shared" si="4"/>
        <v>1.7316341829085369E-2</v>
      </c>
      <c r="E89" s="95">
        <f t="shared" si="5"/>
        <v>1.7316341829085369E-2</v>
      </c>
      <c r="F89" s="94">
        <f t="shared" si="6"/>
        <v>0.11265065179962286</v>
      </c>
      <c r="G89" s="95">
        <f t="shared" si="7"/>
        <v>0.11265065179962286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535</v>
      </c>
      <c r="W89" s="112">
        <v>576</v>
      </c>
      <c r="X89" s="112">
        <v>586</v>
      </c>
      <c r="Y89" s="112">
        <v>623</v>
      </c>
      <c r="Z89" s="112">
        <v>632</v>
      </c>
    </row>
    <row r="90" spans="1:30" ht="15" customHeight="1" x14ac:dyDescent="0.25">
      <c r="A90" s="49" t="s">
        <v>98</v>
      </c>
      <c r="B90" s="49"/>
      <c r="C90" s="97" t="str">
        <f t="shared" si="3"/>
        <v>$43,038</v>
      </c>
      <c r="D90" s="94">
        <f t="shared" si="4"/>
        <v>4.012698645935342E-2</v>
      </c>
      <c r="E90" s="95">
        <f t="shared" si="5"/>
        <v>4.012698645935342E-2</v>
      </c>
      <c r="F90" s="94">
        <f t="shared" si="6"/>
        <v>0.14930496397840343</v>
      </c>
      <c r="G90" s="95">
        <f t="shared" si="7"/>
        <v>0.14930496397840343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747</v>
      </c>
      <c r="W90" s="112">
        <v>801</v>
      </c>
      <c r="X90" s="112">
        <v>790</v>
      </c>
      <c r="Y90" s="112">
        <v>820</v>
      </c>
      <c r="Z90" s="112">
        <v>821</v>
      </c>
    </row>
    <row r="91" spans="1:30" ht="15" customHeight="1" x14ac:dyDescent="0.25">
      <c r="A91" s="49" t="s">
        <v>7</v>
      </c>
      <c r="B91" s="49"/>
      <c r="C91" s="97" t="str">
        <f t="shared" si="3"/>
        <v>$792.6 mil</v>
      </c>
      <c r="D91" s="94">
        <f t="shared" si="4"/>
        <v>7.0589374694099316E-2</v>
      </c>
      <c r="E91" s="95">
        <f t="shared" si="5"/>
        <v>7.0589374694099316E-2</v>
      </c>
      <c r="F91" s="94">
        <f t="shared" si="6"/>
        <v>0.2937320111070445</v>
      </c>
      <c r="G91" s="95">
        <f t="shared" si="7"/>
        <v>0.2937320111070445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6217</v>
      </c>
      <c r="W91" s="112">
        <v>6417</v>
      </c>
      <c r="X91" s="112">
        <v>6658</v>
      </c>
      <c r="Y91" s="112">
        <v>6806</v>
      </c>
      <c r="Z91" s="112">
        <v>6884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403</v>
      </c>
      <c r="W93" s="112">
        <v>439</v>
      </c>
      <c r="X93" s="112">
        <v>477</v>
      </c>
      <c r="Y93" s="112">
        <v>500</v>
      </c>
      <c r="Z93" s="112">
        <v>508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1316</v>
      </c>
      <c r="W94" s="112">
        <v>1369</v>
      </c>
      <c r="X94" s="112">
        <v>1425</v>
      </c>
      <c r="Y94" s="112">
        <v>1460</v>
      </c>
      <c r="Z94" s="112">
        <v>1481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223</v>
      </c>
      <c r="W95" s="112">
        <v>230</v>
      </c>
      <c r="X95" s="112">
        <v>233</v>
      </c>
      <c r="Y95" s="112">
        <v>240</v>
      </c>
      <c r="Z95" s="112">
        <v>252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920</v>
      </c>
      <c r="W96" s="112">
        <v>1017</v>
      </c>
      <c r="X96" s="112">
        <v>1024</v>
      </c>
      <c r="Y96" s="112">
        <v>1095</v>
      </c>
      <c r="Z96" s="112">
        <v>1162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1062</v>
      </c>
      <c r="W97" s="112">
        <v>1063</v>
      </c>
      <c r="X97" s="112">
        <v>1088</v>
      </c>
      <c r="Y97" s="112">
        <v>1059</v>
      </c>
      <c r="Z97" s="112">
        <v>1086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623</v>
      </c>
      <c r="W98" s="112">
        <v>659</v>
      </c>
      <c r="X98" s="112">
        <v>653</v>
      </c>
      <c r="Y98" s="112">
        <v>697</v>
      </c>
      <c r="Z98" s="112">
        <v>697</v>
      </c>
    </row>
    <row r="99" spans="1:32" ht="15" customHeight="1" x14ac:dyDescent="0.25">
      <c r="S99" s="115" t="s">
        <v>145</v>
      </c>
      <c r="T99" s="115"/>
      <c r="U99" s="112"/>
      <c r="V99" s="112">
        <v>35</v>
      </c>
      <c r="W99" s="112">
        <v>35</v>
      </c>
      <c r="X99" s="112">
        <v>28</v>
      </c>
      <c r="Y99" s="112">
        <v>39</v>
      </c>
      <c r="Z99" s="112">
        <v>48</v>
      </c>
    </row>
    <row r="100" spans="1:32" ht="15" customHeight="1" x14ac:dyDescent="0.25">
      <c r="S100" s="115" t="s">
        <v>58</v>
      </c>
      <c r="T100" s="115"/>
      <c r="U100" s="112"/>
      <c r="V100" s="112">
        <v>385</v>
      </c>
      <c r="W100" s="112">
        <v>412</v>
      </c>
      <c r="X100" s="112">
        <v>392</v>
      </c>
      <c r="Y100" s="112">
        <v>444</v>
      </c>
      <c r="Z100" s="112">
        <v>480</v>
      </c>
    </row>
    <row r="101" spans="1:32" x14ac:dyDescent="0.25">
      <c r="A101" s="18"/>
      <c r="S101" s="118" t="s">
        <v>53</v>
      </c>
      <c r="T101" s="118"/>
      <c r="U101" s="112"/>
      <c r="V101" s="112">
        <v>5985</v>
      </c>
      <c r="W101" s="112">
        <v>6242</v>
      </c>
      <c r="X101" s="112">
        <v>6479</v>
      </c>
      <c r="Y101" s="112">
        <v>6539</v>
      </c>
      <c r="Z101" s="112">
        <v>6671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12061</v>
      </c>
      <c r="W104" s="112">
        <v>12779</v>
      </c>
      <c r="X104" s="112">
        <v>13170</v>
      </c>
      <c r="Y104" s="112">
        <v>13683</v>
      </c>
      <c r="Z104" s="112">
        <v>13683</v>
      </c>
      <c r="AB104" s="109" t="str">
        <f>TEXT(Z104,"###,###")</f>
        <v>13,683</v>
      </c>
      <c r="AD104" s="130">
        <f>Z104/($Z$4)*100</f>
        <v>71.069443723056153</v>
      </c>
      <c r="AF104" s="109"/>
    </row>
    <row r="105" spans="1:32" x14ac:dyDescent="0.25">
      <c r="S105" s="115" t="s">
        <v>17</v>
      </c>
      <c r="T105" s="115"/>
      <c r="U105" s="112"/>
      <c r="V105" s="112">
        <v>3568</v>
      </c>
      <c r="W105" s="112">
        <v>3619</v>
      </c>
      <c r="X105" s="112">
        <v>3803</v>
      </c>
      <c r="Y105" s="112">
        <v>3659</v>
      </c>
      <c r="Z105" s="112">
        <v>3797</v>
      </c>
      <c r="AB105" s="109" t="str">
        <f>TEXT(Z105,"###,###")</f>
        <v>3,797</v>
      </c>
      <c r="AD105" s="130">
        <f>Z105/($Z$4)*100</f>
        <v>19.721601828286499</v>
      </c>
      <c r="AF105" s="109"/>
    </row>
    <row r="106" spans="1:32" x14ac:dyDescent="0.25">
      <c r="S106" s="118" t="s">
        <v>53</v>
      </c>
      <c r="T106" s="118"/>
      <c r="U106" s="120"/>
      <c r="V106" s="120">
        <v>15629</v>
      </c>
      <c r="W106" s="120">
        <v>16398</v>
      </c>
      <c r="X106" s="120">
        <v>16973</v>
      </c>
      <c r="Y106" s="120">
        <v>17342</v>
      </c>
      <c r="Z106" s="120">
        <v>17480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2535</v>
      </c>
      <c r="W108" s="112">
        <v>2850</v>
      </c>
      <c r="X108" s="112">
        <v>2674</v>
      </c>
      <c r="Y108" s="112">
        <v>2756</v>
      </c>
      <c r="Z108" s="112">
        <v>2898</v>
      </c>
      <c r="AB108" s="109" t="str">
        <f>TEXT(Z108,"###,###")</f>
        <v>2,898</v>
      </c>
      <c r="AD108" s="130">
        <f>Z108/($Z$4)*100</f>
        <v>15.05219965719628</v>
      </c>
      <c r="AF108" s="109"/>
    </row>
    <row r="109" spans="1:32" x14ac:dyDescent="0.25">
      <c r="S109" s="115" t="s">
        <v>20</v>
      </c>
      <c r="T109" s="115"/>
      <c r="U109" s="112"/>
      <c r="V109" s="112">
        <v>2784</v>
      </c>
      <c r="W109" s="112">
        <v>2930</v>
      </c>
      <c r="X109" s="112">
        <v>2809</v>
      </c>
      <c r="Y109" s="112">
        <v>2937</v>
      </c>
      <c r="Z109" s="112">
        <v>3266</v>
      </c>
      <c r="AB109" s="109" t="str">
        <f>TEXT(Z109,"###,###")</f>
        <v>3,266</v>
      </c>
      <c r="AD109" s="130">
        <f>Z109/($Z$4)*100</f>
        <v>16.963590089856126</v>
      </c>
      <c r="AF109" s="109"/>
    </row>
    <row r="110" spans="1:32" x14ac:dyDescent="0.25">
      <c r="S110" s="115" t="s">
        <v>21</v>
      </c>
      <c r="T110" s="115"/>
      <c r="U110" s="112"/>
      <c r="V110" s="112">
        <v>3821</v>
      </c>
      <c r="W110" s="112">
        <v>3934</v>
      </c>
      <c r="X110" s="112">
        <v>4056</v>
      </c>
      <c r="Y110" s="112">
        <v>3944</v>
      </c>
      <c r="Z110" s="112">
        <v>4116</v>
      </c>
      <c r="AB110" s="109" t="str">
        <f>TEXT(Z110,"###,###")</f>
        <v>4,116</v>
      </c>
      <c r="AD110" s="130">
        <f>Z110/($Z$4)*100</f>
        <v>21.378486469641096</v>
      </c>
      <c r="AF110" s="109"/>
    </row>
    <row r="111" spans="1:32" x14ac:dyDescent="0.25">
      <c r="S111" s="115" t="s">
        <v>22</v>
      </c>
      <c r="T111" s="115"/>
      <c r="U111" s="112"/>
      <c r="V111" s="112">
        <v>6504</v>
      </c>
      <c r="W111" s="112">
        <v>6621</v>
      </c>
      <c r="X111" s="112">
        <v>7283</v>
      </c>
      <c r="Y111" s="112">
        <v>7052</v>
      </c>
      <c r="Z111" s="112">
        <v>7469</v>
      </c>
      <c r="AB111" s="109" t="str">
        <f>TEXT(Z111,"###,###")</f>
        <v>7,469</v>
      </c>
      <c r="AD111" s="130">
        <f>Z111/($Z$4)*100</f>
        <v>38.793954188957564</v>
      </c>
      <c r="AF111" s="109"/>
    </row>
    <row r="112" spans="1:32" x14ac:dyDescent="0.25">
      <c r="S112" s="118" t="s">
        <v>53</v>
      </c>
      <c r="T112" s="118"/>
      <c r="U112" s="112"/>
      <c r="V112" s="112">
        <v>17048</v>
      </c>
      <c r="W112" s="112">
        <v>17834</v>
      </c>
      <c r="X112" s="112">
        <v>18235</v>
      </c>
      <c r="Y112" s="112">
        <v>18254</v>
      </c>
      <c r="Z112" s="112">
        <v>19253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43.23</v>
      </c>
      <c r="W118" s="131">
        <v>43.22</v>
      </c>
      <c r="X118" s="131">
        <v>42.84</v>
      </c>
      <c r="Y118" s="131">
        <v>43.03</v>
      </c>
      <c r="Z118" s="131">
        <v>43</v>
      </c>
      <c r="AB118" s="109" t="str">
        <f>TEXT(Z118,"##.0")</f>
        <v>43.0</v>
      </c>
    </row>
    <row r="120" spans="19:32" x14ac:dyDescent="0.25">
      <c r="S120" s="101" t="s">
        <v>100</v>
      </c>
      <c r="T120" s="112"/>
      <c r="U120" s="112"/>
      <c r="V120" s="112">
        <v>10300</v>
      </c>
      <c r="W120" s="112">
        <v>10668</v>
      </c>
      <c r="X120" s="112">
        <v>11169</v>
      </c>
      <c r="Y120" s="112">
        <v>11245</v>
      </c>
      <c r="Z120" s="112">
        <v>11388</v>
      </c>
      <c r="AB120" s="109" t="str">
        <f>TEXT(Z120,"###,###")</f>
        <v>11,388</v>
      </c>
    </row>
    <row r="121" spans="19:32" x14ac:dyDescent="0.25">
      <c r="S121" s="101" t="s">
        <v>101</v>
      </c>
      <c r="T121" s="112"/>
      <c r="U121" s="112"/>
      <c r="V121" s="112">
        <v>976</v>
      </c>
      <c r="W121" s="112">
        <v>1018</v>
      </c>
      <c r="X121" s="112">
        <v>1006</v>
      </c>
      <c r="Y121" s="112">
        <v>1082</v>
      </c>
      <c r="Z121" s="112">
        <v>1085</v>
      </c>
      <c r="AB121" s="109" t="str">
        <f>TEXT(Z121,"###,###")</f>
        <v>1,085</v>
      </c>
    </row>
    <row r="122" spans="19:32" x14ac:dyDescent="0.25">
      <c r="S122" s="101" t="s">
        <v>102</v>
      </c>
      <c r="T122" s="112"/>
      <c r="U122" s="112"/>
      <c r="V122" s="112">
        <v>920</v>
      </c>
      <c r="W122" s="112">
        <v>973</v>
      </c>
      <c r="X122" s="112">
        <v>963</v>
      </c>
      <c r="Y122" s="112">
        <v>1011</v>
      </c>
      <c r="Z122" s="112">
        <v>1098</v>
      </c>
      <c r="AB122" s="109" t="str">
        <f>TEXT(Z122,"###,###")</f>
        <v>1,098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11220</v>
      </c>
      <c r="W124" s="112">
        <v>11641</v>
      </c>
      <c r="X124" s="112">
        <v>12132</v>
      </c>
      <c r="Y124" s="112">
        <v>12256</v>
      </c>
      <c r="Z124" s="112">
        <v>12486</v>
      </c>
      <c r="AB124" s="109" t="str">
        <f>TEXT(Z124,"###,###")</f>
        <v>12,486</v>
      </c>
      <c r="AD124" s="127">
        <f>Z124/$Z$7*100</f>
        <v>92.005010684547926</v>
      </c>
    </row>
    <row r="125" spans="19:32" x14ac:dyDescent="0.25">
      <c r="S125" s="101" t="s">
        <v>104</v>
      </c>
      <c r="T125" s="112"/>
      <c r="U125" s="112"/>
      <c r="V125" s="112">
        <v>1896</v>
      </c>
      <c r="W125" s="112">
        <v>1991</v>
      </c>
      <c r="X125" s="112">
        <v>1969</v>
      </c>
      <c r="Y125" s="112">
        <v>2093</v>
      </c>
      <c r="Z125" s="112">
        <v>2183</v>
      </c>
      <c r="AB125" s="109" t="str">
        <f>TEXT(Z125,"###,###")</f>
        <v>2,183</v>
      </c>
      <c r="AD125" s="127">
        <f>Z125/$Z$7*100</f>
        <v>16.085771129614621</v>
      </c>
    </row>
    <row r="127" spans="19:32" x14ac:dyDescent="0.25">
      <c r="S127" s="101" t="s">
        <v>105</v>
      </c>
      <c r="T127" s="112"/>
      <c r="U127" s="112"/>
      <c r="V127" s="112">
        <v>6214</v>
      </c>
      <c r="W127" s="112">
        <v>6417</v>
      </c>
      <c r="X127" s="112">
        <v>6658</v>
      </c>
      <c r="Y127" s="112">
        <v>6801</v>
      </c>
      <c r="Z127" s="112">
        <v>6880</v>
      </c>
      <c r="AB127" s="109" t="str">
        <f>TEXT(Z127,"###,###")</f>
        <v>6,880</v>
      </c>
      <c r="AD127" s="127">
        <f>Z127/$Z$7*100</f>
        <v>50.696337779087763</v>
      </c>
    </row>
    <row r="128" spans="19:32" x14ac:dyDescent="0.25">
      <c r="S128" s="101" t="s">
        <v>106</v>
      </c>
      <c r="T128" s="112"/>
      <c r="U128" s="112"/>
      <c r="V128" s="112">
        <v>5984</v>
      </c>
      <c r="W128" s="112">
        <v>6240</v>
      </c>
      <c r="X128" s="112">
        <v>6480</v>
      </c>
      <c r="Y128" s="112">
        <v>6539</v>
      </c>
      <c r="Z128" s="112">
        <v>6669</v>
      </c>
      <c r="AB128" s="109" t="str">
        <f>TEXT(Z128,"###,###")</f>
        <v>6,669</v>
      </c>
      <c r="AD128" s="127">
        <f>Z128/$Z$7*100</f>
        <v>49.14155183847911</v>
      </c>
    </row>
    <row r="130" spans="19:20" x14ac:dyDescent="0.25">
      <c r="S130" s="101" t="s">
        <v>182</v>
      </c>
      <c r="T130" s="127">
        <v>83.914228870385372</v>
      </c>
    </row>
    <row r="131" spans="19:20" x14ac:dyDescent="0.25">
      <c r="S131" s="101" t="s">
        <v>183</v>
      </c>
      <c r="T131" s="127">
        <v>7.9949893154520666</v>
      </c>
    </row>
    <row r="132" spans="19:20" x14ac:dyDescent="0.25">
      <c r="S132" s="101" t="s">
        <v>184</v>
      </c>
      <c r="T132" s="127">
        <v>8.0907818141625523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3D4684-5B74-4138-AACC-9AD1DD422C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82D1A0D-F515-43CC-8BB4-A302C329325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6203318-6577-497A-91F8-0C954809B0E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0ADAF38-ED31-4370-95AA-5C5CEB2FC6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50" t="str">
        <f>C3</f>
        <v>Tasmania</v>
      </c>
      <c r="B1" s="50"/>
      <c r="C1" s="50"/>
      <c r="D1" s="50"/>
      <c r="E1" s="50"/>
      <c r="F1" s="50"/>
      <c r="G1" s="51">
        <f>G3</f>
        <v>6</v>
      </c>
      <c r="H1" s="51"/>
      <c r="J1" s="146" t="s">
        <v>23</v>
      </c>
      <c r="K1" s="146"/>
      <c r="L1" s="146"/>
      <c r="M1" s="146"/>
      <c r="N1" s="146"/>
    </row>
    <row r="2" spans="1:14" ht="18.75" thickTop="1" thickBot="1" x14ac:dyDescent="0.35">
      <c r="A2" s="50"/>
      <c r="B2" s="52" t="s">
        <v>60</v>
      </c>
      <c r="C2" s="52" t="s">
        <v>59</v>
      </c>
      <c r="D2" s="52" t="s">
        <v>90</v>
      </c>
      <c r="E2" s="52" t="s">
        <v>140</v>
      </c>
      <c r="F2" s="52" t="s">
        <v>149</v>
      </c>
      <c r="G2" s="52" t="s">
        <v>181</v>
      </c>
      <c r="H2" s="52" t="s">
        <v>187</v>
      </c>
      <c r="J2" s="146" t="str">
        <f>$H$2</f>
        <v>2020-21</v>
      </c>
      <c r="K2" s="146"/>
      <c r="L2" s="146"/>
      <c r="M2" s="146"/>
      <c r="N2" s="146"/>
    </row>
    <row r="3" spans="1:14" ht="16.5" thickTop="1" thickBot="1" x14ac:dyDescent="0.3">
      <c r="C3" t="s">
        <v>177</v>
      </c>
      <c r="G3" s="4">
        <v>6</v>
      </c>
      <c r="H3" s="4"/>
      <c r="J3" s="21" t="s">
        <v>24</v>
      </c>
      <c r="L3" s="22" t="s">
        <v>25</v>
      </c>
      <c r="N3" s="22" t="s">
        <v>26</v>
      </c>
    </row>
    <row r="4" spans="1:14" x14ac:dyDescent="0.25">
      <c r="A4" s="25" t="s">
        <v>27</v>
      </c>
      <c r="B4" s="32"/>
      <c r="C4" s="32"/>
      <c r="D4" s="32">
        <v>387016</v>
      </c>
      <c r="E4" s="32">
        <v>397798</v>
      </c>
      <c r="F4" s="32">
        <v>409789</v>
      </c>
      <c r="G4" s="32">
        <v>412486</v>
      </c>
      <c r="H4" s="32">
        <v>441668</v>
      </c>
      <c r="J4" s="26" t="str">
        <f>TEXT(H4,"#,###,###")</f>
        <v>441,668</v>
      </c>
      <c r="L4" s="27">
        <f>H4/G4-1</f>
        <v>7.0746643522446861E-2</v>
      </c>
      <c r="N4" s="27">
        <f>H4/D4-1</f>
        <v>0.14121379994625549</v>
      </c>
    </row>
    <row r="5" spans="1:14" x14ac:dyDescent="0.25">
      <c r="A5" s="28" t="s">
        <v>4</v>
      </c>
      <c r="B5" s="32"/>
      <c r="C5" s="32"/>
      <c r="D5" s="32">
        <v>195984</v>
      </c>
      <c r="E5" s="32">
        <v>203000</v>
      </c>
      <c r="F5" s="32">
        <v>208010</v>
      </c>
      <c r="G5" s="32">
        <v>210023</v>
      </c>
      <c r="H5" s="32">
        <v>224182</v>
      </c>
      <c r="J5" s="26" t="str">
        <f>TEXT(H5,"#,###,###")</f>
        <v>224,182</v>
      </c>
      <c r="L5" s="27">
        <f t="shared" ref="L5:L9" si="0">H5/G5-1</f>
        <v>6.7416425820029158E-2</v>
      </c>
      <c r="N5" s="27">
        <f t="shared" ref="N5:N8" si="1">H5/D5-1</f>
        <v>0.14387909217078954</v>
      </c>
    </row>
    <row r="6" spans="1:14" x14ac:dyDescent="0.25">
      <c r="A6" s="28" t="s">
        <v>5</v>
      </c>
      <c r="B6" s="32"/>
      <c r="C6" s="32"/>
      <c r="D6" s="32">
        <v>191029</v>
      </c>
      <c r="E6" s="32">
        <v>194790</v>
      </c>
      <c r="F6" s="32">
        <v>201778</v>
      </c>
      <c r="G6" s="32">
        <v>202463</v>
      </c>
      <c r="H6" s="32">
        <v>217110</v>
      </c>
      <c r="J6" s="26" t="str">
        <f>TEXT(H6,"#,###,###")</f>
        <v>217,110</v>
      </c>
      <c r="L6" s="27">
        <f t="shared" si="0"/>
        <v>7.2344082622503914E-2</v>
      </c>
      <c r="N6" s="27">
        <f t="shared" si="1"/>
        <v>0.13652900868454521</v>
      </c>
    </row>
    <row r="7" spans="1:14" x14ac:dyDescent="0.25">
      <c r="A7" s="25" t="s">
        <v>6</v>
      </c>
      <c r="B7" s="32"/>
      <c r="C7" s="32"/>
      <c r="D7" s="32">
        <v>275134</v>
      </c>
      <c r="E7" s="32">
        <v>281186</v>
      </c>
      <c r="F7" s="32">
        <v>289904</v>
      </c>
      <c r="G7" s="32">
        <v>295010</v>
      </c>
      <c r="H7" s="32">
        <v>302730</v>
      </c>
      <c r="J7" s="26" t="str">
        <f>TEXT(H7,"#,###,###")</f>
        <v>302,730</v>
      </c>
      <c r="L7" s="27">
        <f t="shared" si="0"/>
        <v>2.6168604454086308E-2</v>
      </c>
      <c r="N7" s="27">
        <f t="shared" si="1"/>
        <v>0.10030021734863737</v>
      </c>
    </row>
    <row r="8" spans="1:14" x14ac:dyDescent="0.25">
      <c r="A8" s="25" t="s">
        <v>28</v>
      </c>
      <c r="B8" s="32"/>
      <c r="C8" s="32"/>
      <c r="D8" s="32">
        <v>37219</v>
      </c>
      <c r="E8" s="32">
        <v>37981.74</v>
      </c>
      <c r="F8" s="32">
        <v>39926</v>
      </c>
      <c r="G8" s="32">
        <v>40101.129999999997</v>
      </c>
      <c r="H8" s="32">
        <v>41514.5</v>
      </c>
      <c r="J8" s="26" t="str">
        <f>TEXT(H8,"$###,###")</f>
        <v>$41,515</v>
      </c>
      <c r="L8" s="27">
        <f t="shared" si="0"/>
        <v>3.5245141471075714E-2</v>
      </c>
      <c r="N8" s="27">
        <f t="shared" si="1"/>
        <v>0.11541148338214358</v>
      </c>
    </row>
    <row r="9" spans="1:14" x14ac:dyDescent="0.25">
      <c r="A9" s="25" t="s">
        <v>7</v>
      </c>
      <c r="B9" s="32"/>
      <c r="C9" s="32"/>
      <c r="D9" s="32">
        <v>13635837728</v>
      </c>
      <c r="E9" s="32">
        <v>14388077156</v>
      </c>
      <c r="F9" s="32">
        <v>15300509039</v>
      </c>
      <c r="G9" s="32">
        <v>16011630767</v>
      </c>
      <c r="H9" s="32">
        <v>17232653953</v>
      </c>
      <c r="J9" s="26" t="str">
        <f>TEXT(H9/1000000000,"$#,###.0")&amp;" bil"</f>
        <v>$17.2 bil</v>
      </c>
      <c r="L9" s="27">
        <f t="shared" si="0"/>
        <v>7.6258515061222276E-2</v>
      </c>
      <c r="N9" s="27">
        <f>H9/D9-1</f>
        <v>0.26377669614051302</v>
      </c>
    </row>
    <row r="10" spans="1:14" x14ac:dyDescent="0.25">
      <c r="A10" s="25"/>
    </row>
    <row r="11" spans="1:14" x14ac:dyDescent="0.25">
      <c r="A11" s="25" t="s">
        <v>29</v>
      </c>
      <c r="B11" s="32"/>
      <c r="C11" s="32"/>
      <c r="D11" s="32">
        <v>343392</v>
      </c>
      <c r="E11" s="32">
        <v>352898</v>
      </c>
      <c r="F11" s="32">
        <v>364715</v>
      </c>
      <c r="G11" s="32">
        <v>365781</v>
      </c>
      <c r="H11" s="32">
        <v>392641</v>
      </c>
    </row>
    <row r="12" spans="1:14" x14ac:dyDescent="0.25">
      <c r="A12" s="25" t="s">
        <v>30</v>
      </c>
      <c r="B12" s="32"/>
      <c r="C12" s="32"/>
      <c r="D12" s="32">
        <v>43629</v>
      </c>
      <c r="E12" s="32">
        <v>44900</v>
      </c>
      <c r="F12" s="32">
        <v>45074</v>
      </c>
      <c r="G12" s="32">
        <v>46706</v>
      </c>
      <c r="H12" s="32">
        <v>49027</v>
      </c>
    </row>
    <row r="13" spans="1:14" x14ac:dyDescent="0.25">
      <c r="A13" s="25"/>
      <c r="B13" s="25"/>
    </row>
    <row r="14" spans="1:14" ht="15.75" thickBot="1" x14ac:dyDescent="0.3">
      <c r="A14" s="34" t="s">
        <v>31</v>
      </c>
      <c r="B14" s="34"/>
      <c r="C14" s="21"/>
      <c r="D14" s="21"/>
      <c r="E14" s="21"/>
      <c r="F14" s="21"/>
      <c r="G14" s="21"/>
      <c r="H14" s="21"/>
      <c r="J14" s="34" t="s">
        <v>32</v>
      </c>
    </row>
    <row r="15" spans="1:14" x14ac:dyDescent="0.25">
      <c r="A15" s="38" t="s">
        <v>61</v>
      </c>
      <c r="B15" s="38"/>
      <c r="C15" s="39"/>
      <c r="D15" s="39"/>
      <c r="E15" s="39"/>
      <c r="F15" s="39"/>
      <c r="G15" s="32">
        <v>28274</v>
      </c>
      <c r="H15" s="32">
        <v>31534</v>
      </c>
      <c r="J15" s="53">
        <f t="shared" ref="J15:J34" si="2">IF(H15="np",0,H15/$H$34)</f>
        <v>7.1397520309372645E-2</v>
      </c>
    </row>
    <row r="16" spans="1:14" x14ac:dyDescent="0.25">
      <c r="A16" s="38" t="s">
        <v>62</v>
      </c>
      <c r="B16" s="38"/>
      <c r="C16" s="39"/>
      <c r="D16" s="39"/>
      <c r="E16" s="39"/>
      <c r="F16" s="39"/>
      <c r="G16" s="32">
        <v>3581</v>
      </c>
      <c r="H16" s="32">
        <v>3602</v>
      </c>
      <c r="J16" s="53">
        <f t="shared" si="2"/>
        <v>8.1554470778956133E-3</v>
      </c>
    </row>
    <row r="17" spans="1:10" x14ac:dyDescent="0.25">
      <c r="A17" s="38" t="s">
        <v>63</v>
      </c>
      <c r="B17" s="38"/>
      <c r="C17" s="39"/>
      <c r="D17" s="39"/>
      <c r="E17" s="39"/>
      <c r="F17" s="39"/>
      <c r="G17" s="32">
        <v>24944</v>
      </c>
      <c r="H17" s="32">
        <v>26051</v>
      </c>
      <c r="J17" s="53">
        <f t="shared" si="2"/>
        <v>5.8983218163869693E-2</v>
      </c>
    </row>
    <row r="18" spans="1:10" x14ac:dyDescent="0.25">
      <c r="A18" s="38" t="s">
        <v>64</v>
      </c>
      <c r="B18" s="38"/>
      <c r="C18" s="39"/>
      <c r="D18" s="39"/>
      <c r="E18" s="39"/>
      <c r="F18" s="39"/>
      <c r="G18" s="32">
        <v>3773</v>
      </c>
      <c r="H18" s="32">
        <v>4821</v>
      </c>
      <c r="J18" s="53">
        <f t="shared" si="2"/>
        <v>1.0915438745845295E-2</v>
      </c>
    </row>
    <row r="19" spans="1:10" x14ac:dyDescent="0.25">
      <c r="A19" s="38" t="s">
        <v>65</v>
      </c>
      <c r="B19" s="38"/>
      <c r="C19" s="39"/>
      <c r="D19" s="39"/>
      <c r="E19" s="39"/>
      <c r="F19" s="39"/>
      <c r="G19" s="32">
        <v>26600</v>
      </c>
      <c r="H19" s="32">
        <v>28777</v>
      </c>
      <c r="J19" s="53">
        <f t="shared" si="2"/>
        <v>6.5155275002943394E-2</v>
      </c>
    </row>
    <row r="20" spans="1:10" x14ac:dyDescent="0.25">
      <c r="A20" s="38" t="s">
        <v>66</v>
      </c>
      <c r="B20" s="38"/>
      <c r="C20" s="39"/>
      <c r="D20" s="39"/>
      <c r="E20" s="39"/>
      <c r="F20" s="39"/>
      <c r="G20" s="32">
        <v>10668</v>
      </c>
      <c r="H20" s="32">
        <v>11469</v>
      </c>
      <c r="J20" s="53">
        <f t="shared" si="2"/>
        <v>2.5967468777452749E-2</v>
      </c>
    </row>
    <row r="21" spans="1:10" x14ac:dyDescent="0.25">
      <c r="A21" s="38" t="s">
        <v>67</v>
      </c>
      <c r="B21" s="38"/>
      <c r="C21" s="39"/>
      <c r="D21" s="39"/>
      <c r="E21" s="39"/>
      <c r="F21" s="39"/>
      <c r="G21" s="32">
        <v>36977</v>
      </c>
      <c r="H21" s="32">
        <v>39238</v>
      </c>
      <c r="J21" s="53">
        <f t="shared" si="2"/>
        <v>8.8840486519285986E-2</v>
      </c>
    </row>
    <row r="22" spans="1:10" x14ac:dyDescent="0.25">
      <c r="A22" s="38" t="s">
        <v>68</v>
      </c>
      <c r="B22" s="38"/>
      <c r="C22" s="39"/>
      <c r="D22" s="39"/>
      <c r="E22" s="39"/>
      <c r="F22" s="39"/>
      <c r="G22" s="32">
        <v>33361</v>
      </c>
      <c r="H22" s="32">
        <v>36256</v>
      </c>
      <c r="J22" s="53">
        <f t="shared" si="2"/>
        <v>8.2088808788501777E-2</v>
      </c>
    </row>
    <row r="23" spans="1:10" x14ac:dyDescent="0.25">
      <c r="A23" s="38" t="s">
        <v>69</v>
      </c>
      <c r="B23" s="38"/>
      <c r="C23" s="39"/>
      <c r="D23" s="39"/>
      <c r="E23" s="39"/>
      <c r="F23" s="39"/>
      <c r="G23" s="32">
        <v>15511</v>
      </c>
      <c r="H23" s="32">
        <v>16718</v>
      </c>
      <c r="J23" s="53">
        <f t="shared" si="2"/>
        <v>3.7851961201626559E-2</v>
      </c>
    </row>
    <row r="24" spans="1:10" x14ac:dyDescent="0.25">
      <c r="A24" s="38" t="s">
        <v>70</v>
      </c>
      <c r="B24" s="38"/>
      <c r="C24" s="39"/>
      <c r="D24" s="39"/>
      <c r="E24" s="39"/>
      <c r="F24" s="39"/>
      <c r="G24" s="32">
        <v>3754</v>
      </c>
      <c r="H24" s="32">
        <v>3098</v>
      </c>
      <c r="J24" s="53">
        <f t="shared" si="2"/>
        <v>7.0143184473405364E-3</v>
      </c>
    </row>
    <row r="25" spans="1:10" x14ac:dyDescent="0.25">
      <c r="A25" s="38" t="s">
        <v>71</v>
      </c>
      <c r="B25" s="38"/>
      <c r="C25" s="39"/>
      <c r="D25" s="39"/>
      <c r="E25" s="39"/>
      <c r="F25" s="39"/>
      <c r="G25" s="32">
        <v>11914</v>
      </c>
      <c r="H25" s="32">
        <v>13366</v>
      </c>
      <c r="J25" s="53">
        <f t="shared" si="2"/>
        <v>3.0262550150791996E-2</v>
      </c>
    </row>
    <row r="26" spans="1:10" x14ac:dyDescent="0.25">
      <c r="A26" s="38" t="s">
        <v>72</v>
      </c>
      <c r="B26" s="38"/>
      <c r="C26" s="39"/>
      <c r="D26" s="39"/>
      <c r="E26" s="39"/>
      <c r="F26" s="39"/>
      <c r="G26" s="32">
        <v>5964</v>
      </c>
      <c r="H26" s="32">
        <v>6193</v>
      </c>
      <c r="J26" s="53">
        <f t="shared" si="2"/>
        <v>1.4021844462356339E-2</v>
      </c>
    </row>
    <row r="27" spans="1:10" x14ac:dyDescent="0.25">
      <c r="A27" s="38" t="s">
        <v>73</v>
      </c>
      <c r="B27" s="38"/>
      <c r="C27" s="39"/>
      <c r="D27" s="39"/>
      <c r="E27" s="39"/>
      <c r="F27" s="39"/>
      <c r="G27" s="32">
        <v>20911</v>
      </c>
      <c r="H27" s="32">
        <v>22913</v>
      </c>
      <c r="J27" s="53">
        <f t="shared" si="2"/>
        <v>5.1878333952199387E-2</v>
      </c>
    </row>
    <row r="28" spans="1:10" x14ac:dyDescent="0.25">
      <c r="A28" s="38" t="s">
        <v>74</v>
      </c>
      <c r="B28" s="38"/>
      <c r="C28" s="39"/>
      <c r="D28" s="39"/>
      <c r="E28" s="39"/>
      <c r="F28" s="39"/>
      <c r="G28" s="32">
        <v>28602</v>
      </c>
      <c r="H28" s="32">
        <v>31016</v>
      </c>
      <c r="J28" s="53">
        <f t="shared" si="2"/>
        <v>7.0224693661302157E-2</v>
      </c>
    </row>
    <row r="29" spans="1:10" x14ac:dyDescent="0.25">
      <c r="A29" s="38" t="s">
        <v>75</v>
      </c>
      <c r="B29" s="38"/>
      <c r="C29" s="39"/>
      <c r="D29" s="39"/>
      <c r="E29" s="39"/>
      <c r="F29" s="39"/>
      <c r="G29" s="32">
        <v>23591</v>
      </c>
      <c r="H29" s="32">
        <v>25859</v>
      </c>
      <c r="J29" s="53">
        <f t="shared" si="2"/>
        <v>5.8548502495086807E-2</v>
      </c>
    </row>
    <row r="30" spans="1:10" x14ac:dyDescent="0.25">
      <c r="A30" s="38" t="s">
        <v>76</v>
      </c>
      <c r="B30" s="38"/>
      <c r="C30" s="39"/>
      <c r="D30" s="39"/>
      <c r="E30" s="39"/>
      <c r="F30" s="39"/>
      <c r="G30" s="32">
        <v>35907</v>
      </c>
      <c r="H30" s="32">
        <v>35988</v>
      </c>
      <c r="J30" s="53">
        <f t="shared" si="2"/>
        <v>8.1482018167492329E-2</v>
      </c>
    </row>
    <row r="31" spans="1:10" x14ac:dyDescent="0.25">
      <c r="A31" s="38" t="s">
        <v>77</v>
      </c>
      <c r="B31" s="38"/>
      <c r="C31" s="39"/>
      <c r="D31" s="39"/>
      <c r="E31" s="39"/>
      <c r="F31" s="39"/>
      <c r="G31" s="32">
        <v>55841</v>
      </c>
      <c r="H31" s="32">
        <v>63230</v>
      </c>
      <c r="J31" s="53">
        <f t="shared" si="2"/>
        <v>0.14316183196428087</v>
      </c>
    </row>
    <row r="32" spans="1:10" x14ac:dyDescent="0.25">
      <c r="A32" s="38" t="str">
        <f>"Distribution of jobs per industry "&amp;"("&amp;Z2&amp;") *"</f>
        <v>Distribution of jobs per industry () *</v>
      </c>
      <c r="B32" s="38"/>
      <c r="C32" s="39"/>
      <c r="D32" s="39"/>
      <c r="E32" s="39"/>
      <c r="F32" s="39"/>
      <c r="G32" s="32">
        <v>8827</v>
      </c>
      <c r="H32" s="32">
        <v>9426</v>
      </c>
      <c r="J32" s="53">
        <f t="shared" si="2"/>
        <v>2.1341822364309843E-2</v>
      </c>
    </row>
    <row r="33" spans="1:14" x14ac:dyDescent="0.25">
      <c r="A33" s="38" t="s">
        <v>79</v>
      </c>
      <c r="B33" s="38"/>
      <c r="C33" s="39"/>
      <c r="D33" s="39"/>
      <c r="E33" s="39"/>
      <c r="F33" s="39"/>
      <c r="G33" s="32">
        <v>15085</v>
      </c>
      <c r="H33" s="32">
        <v>16496</v>
      </c>
      <c r="J33" s="53">
        <f t="shared" si="2"/>
        <v>3.7349321209596345E-2</v>
      </c>
    </row>
    <row r="34" spans="1:14" ht="15.75" thickBot="1" x14ac:dyDescent="0.3">
      <c r="A34" s="40" t="s">
        <v>80</v>
      </c>
      <c r="B34" s="40"/>
      <c r="C34" s="41"/>
      <c r="D34" s="41"/>
      <c r="E34" s="41"/>
      <c r="F34" s="41"/>
      <c r="G34" s="42">
        <v>412486</v>
      </c>
      <c r="H34" s="42">
        <v>441668</v>
      </c>
      <c r="J34" s="43">
        <f t="shared" si="2"/>
        <v>1</v>
      </c>
    </row>
    <row r="35" spans="1:14" ht="15.75" thickTop="1" x14ac:dyDescent="0.25">
      <c r="G35" s="44"/>
      <c r="H35" s="44"/>
    </row>
    <row r="36" spans="1:14" x14ac:dyDescent="0.25">
      <c r="J36" s="87"/>
      <c r="L36" s="88"/>
      <c r="N36" s="88"/>
    </row>
    <row r="37" spans="1:14" x14ac:dyDescent="0.25">
      <c r="A37" s="25" t="s">
        <v>9</v>
      </c>
      <c r="B37" s="32"/>
      <c r="C37" s="32"/>
      <c r="D37" s="32"/>
      <c r="E37" s="32"/>
      <c r="F37" s="32"/>
      <c r="G37" s="32"/>
      <c r="H37" s="32"/>
      <c r="J37" s="26"/>
      <c r="L37" s="89"/>
      <c r="N37" s="89"/>
    </row>
    <row r="38" spans="1:14" x14ac:dyDescent="0.25">
      <c r="A38" s="25" t="s">
        <v>10</v>
      </c>
      <c r="B38" s="32"/>
      <c r="C38" s="32"/>
      <c r="D38" s="32"/>
      <c r="E38" s="32"/>
      <c r="F38" s="32"/>
      <c r="G38" s="32"/>
      <c r="H38" s="32"/>
      <c r="J38" s="26"/>
      <c r="L38" s="89"/>
      <c r="N38" s="89"/>
    </row>
    <row r="39" spans="1:14" x14ac:dyDescent="0.25">
      <c r="A39" s="25" t="s">
        <v>11</v>
      </c>
      <c r="B39" s="25"/>
      <c r="G39" s="32"/>
      <c r="H39" s="32"/>
      <c r="J39" s="26"/>
      <c r="L39" s="90"/>
      <c r="N39" s="26"/>
    </row>
    <row r="40" spans="1:14" x14ac:dyDescent="0.25">
      <c r="A40" s="25" t="s">
        <v>33</v>
      </c>
      <c r="B40" s="32"/>
      <c r="C40" s="32"/>
      <c r="D40" s="32"/>
      <c r="E40" s="32"/>
      <c r="F40" s="32"/>
      <c r="G40" s="32"/>
      <c r="H40" s="32"/>
      <c r="J40" s="26"/>
    </row>
    <row r="42" spans="1:14" x14ac:dyDescent="0.25">
      <c r="A42" s="38"/>
      <c r="B42" s="38"/>
      <c r="G42" s="44"/>
      <c r="H42" s="44"/>
    </row>
    <row r="43" spans="1:14" ht="15.75" thickBot="1" x14ac:dyDescent="0.3">
      <c r="A43" s="45" t="s">
        <v>13</v>
      </c>
      <c r="B43" s="45"/>
      <c r="J43" s="86"/>
      <c r="K43" s="87"/>
      <c r="L43" s="87"/>
      <c r="M43" s="87"/>
      <c r="N43" s="87"/>
    </row>
    <row r="44" spans="1:14" x14ac:dyDescent="0.25">
      <c r="A44" s="38" t="s">
        <v>14</v>
      </c>
      <c r="B44" s="38"/>
      <c r="C44" s="32"/>
      <c r="D44" s="32"/>
      <c r="E44" s="32"/>
      <c r="F44" s="32"/>
      <c r="G44" s="32"/>
      <c r="H44" s="32"/>
      <c r="J44" s="26"/>
      <c r="L44" s="90"/>
      <c r="N44" s="26"/>
    </row>
    <row r="45" spans="1:14" x14ac:dyDescent="0.25">
      <c r="A45" s="54" t="s">
        <v>15</v>
      </c>
      <c r="B45" s="54"/>
      <c r="C45" s="32"/>
      <c r="D45" s="32"/>
      <c r="E45" s="32"/>
      <c r="F45" s="32"/>
      <c r="G45" s="32"/>
      <c r="H45" s="32"/>
      <c r="J45" s="26"/>
      <c r="L45" s="90"/>
      <c r="N45" s="26"/>
    </row>
    <row r="46" spans="1:14" x14ac:dyDescent="0.25">
      <c r="A46" s="54" t="s">
        <v>16</v>
      </c>
      <c r="B46" s="54"/>
      <c r="C46" s="32"/>
      <c r="D46" s="32"/>
      <c r="E46" s="32"/>
      <c r="F46" s="32"/>
      <c r="G46" s="32"/>
      <c r="H46" s="32"/>
      <c r="J46" s="26"/>
      <c r="L46" s="90"/>
      <c r="N46" s="26"/>
    </row>
    <row r="47" spans="1:14" x14ac:dyDescent="0.25">
      <c r="A47" s="38" t="s">
        <v>17</v>
      </c>
      <c r="B47" s="38"/>
      <c r="C47" s="32"/>
      <c r="D47" s="32"/>
      <c r="E47" s="32"/>
      <c r="F47" s="32"/>
      <c r="G47" s="32"/>
      <c r="H47" s="32"/>
      <c r="J47" s="26"/>
      <c r="L47" s="90"/>
      <c r="N47" s="26"/>
    </row>
    <row r="48" spans="1:14" ht="15.75" thickBot="1" x14ac:dyDescent="0.3">
      <c r="A48" s="45" t="s">
        <v>18</v>
      </c>
      <c r="B48" s="45"/>
      <c r="C48" s="32"/>
      <c r="D48" s="32"/>
      <c r="E48" s="32"/>
      <c r="F48" s="32"/>
      <c r="G48" s="32"/>
      <c r="H48" s="32"/>
    </row>
    <row r="49" spans="1:14" x14ac:dyDescent="0.25">
      <c r="A49" s="38" t="s">
        <v>19</v>
      </c>
      <c r="B49" s="38"/>
      <c r="C49" s="32"/>
      <c r="D49" s="32"/>
      <c r="E49" s="32"/>
      <c r="F49" s="32"/>
      <c r="G49" s="32"/>
      <c r="H49" s="32"/>
      <c r="J49" s="26"/>
      <c r="L49" s="90"/>
      <c r="N49" s="26"/>
    </row>
    <row r="50" spans="1:14" x14ac:dyDescent="0.25">
      <c r="A50" s="38" t="s">
        <v>20</v>
      </c>
      <c r="B50" s="38"/>
      <c r="C50" s="32"/>
      <c r="D50" s="32"/>
      <c r="E50" s="32"/>
      <c r="F50" s="32"/>
      <c r="G50" s="32"/>
      <c r="H50" s="32"/>
      <c r="J50" s="26"/>
      <c r="L50" s="90"/>
      <c r="N50" s="26"/>
    </row>
    <row r="51" spans="1:14" x14ac:dyDescent="0.25">
      <c r="A51" s="38" t="s">
        <v>21</v>
      </c>
      <c r="B51" s="38"/>
      <c r="C51" s="32"/>
      <c r="D51" s="32"/>
      <c r="E51" s="32"/>
      <c r="F51" s="32"/>
      <c r="G51" s="32"/>
      <c r="H51" s="32"/>
      <c r="J51" s="26"/>
      <c r="L51" s="90"/>
      <c r="N51" s="26"/>
    </row>
    <row r="52" spans="1:14" x14ac:dyDescent="0.25">
      <c r="A52" s="38" t="s">
        <v>22</v>
      </c>
      <c r="B52" s="38"/>
      <c r="C52" s="32"/>
      <c r="D52" s="32"/>
      <c r="E52" s="32"/>
      <c r="F52" s="32"/>
      <c r="G52" s="32"/>
      <c r="H52" s="32"/>
      <c r="J52" s="26"/>
      <c r="L52" s="90"/>
      <c r="N52" s="26"/>
    </row>
    <row r="54" spans="1:14" x14ac:dyDescent="0.25">
      <c r="J54" s="87"/>
      <c r="L54" s="88"/>
      <c r="N54" s="88"/>
    </row>
    <row r="55" spans="1:14" x14ac:dyDescent="0.25">
      <c r="A55" s="38" t="s">
        <v>88</v>
      </c>
      <c r="B55" s="32"/>
      <c r="C55" s="32"/>
      <c r="D55" s="32"/>
      <c r="E55" s="32"/>
      <c r="F55" s="32"/>
      <c r="G55" s="32"/>
      <c r="H55" s="32"/>
      <c r="J55" s="26"/>
      <c r="L55" s="27"/>
      <c r="N55" s="27"/>
    </row>
    <row r="56" spans="1:14" x14ac:dyDescent="0.25">
      <c r="A56" s="38" t="s">
        <v>89</v>
      </c>
      <c r="B56" s="32"/>
      <c r="C56" s="32"/>
      <c r="D56" s="32"/>
      <c r="E56" s="32"/>
      <c r="F56" s="32"/>
      <c r="G56" s="32"/>
      <c r="H56" s="32"/>
      <c r="J56" s="26"/>
      <c r="L56" s="27"/>
      <c r="N56" s="27"/>
    </row>
    <row r="57" spans="1:14" ht="15.75" thickBot="1" x14ac:dyDescent="0.3">
      <c r="A57" s="40" t="s">
        <v>53</v>
      </c>
      <c r="B57" s="42"/>
      <c r="C57" s="42"/>
      <c r="D57" s="42"/>
      <c r="E57" s="42"/>
      <c r="F57" s="42"/>
      <c r="G57" s="42"/>
      <c r="H57" s="42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E969-2EB9-402C-87E3-5968DD277623}">
  <sheetPr codeName="Sheet6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113</v>
      </c>
      <c r="T1" s="99"/>
      <c r="U1" s="99"/>
      <c r="V1" s="99"/>
      <c r="W1" s="99"/>
      <c r="X1" s="99"/>
      <c r="Y1" s="100" t="s">
        <v>152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113</v>
      </c>
      <c r="Y3" s="105" t="s">
        <v>152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12.3 Burnie,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13000</v>
      </c>
      <c r="W4" s="108">
        <v>13528</v>
      </c>
      <c r="X4" s="108">
        <v>13535</v>
      </c>
      <c r="Y4" s="108">
        <v>13584</v>
      </c>
      <c r="Z4" s="108">
        <v>14768</v>
      </c>
      <c r="AB4" s="109" t="str">
        <f>TEXT(Z4,"###,###")</f>
        <v>14,768</v>
      </c>
      <c r="AD4" s="110">
        <f>Z4/Y4-1</f>
        <v>8.7161366313309729E-2</v>
      </c>
      <c r="AF4" s="110">
        <f>Z4/V4-1</f>
        <v>0.1359999999999999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6765</v>
      </c>
      <c r="W5" s="108">
        <v>7094</v>
      </c>
      <c r="X5" s="108">
        <v>6915</v>
      </c>
      <c r="Y5" s="108">
        <v>7048</v>
      </c>
      <c r="Z5" s="108">
        <v>7501</v>
      </c>
      <c r="AB5" s="109" t="str">
        <f>TEXT(Z5,"###,###")</f>
        <v>7,501</v>
      </c>
      <c r="AD5" s="110">
        <f t="shared" ref="AD5:AD9" si="0">Z5/Y5-1</f>
        <v>6.4273552780930832E-2</v>
      </c>
      <c r="AF5" s="110">
        <f t="shared" ref="AF5:AF9" si="1">Z5/V5-1</f>
        <v>0.10879526977087961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6238</v>
      </c>
      <c r="W6" s="108">
        <v>6438</v>
      </c>
      <c r="X6" s="108">
        <v>6625</v>
      </c>
      <c r="Y6" s="108">
        <v>6538</v>
      </c>
      <c r="Z6" s="108">
        <v>7250</v>
      </c>
      <c r="AB6" s="109" t="str">
        <f>TEXT(Z6,"###,###")</f>
        <v>7,250</v>
      </c>
      <c r="AD6" s="110">
        <f t="shared" si="0"/>
        <v>0.10890180483328238</v>
      </c>
      <c r="AF6" s="110">
        <f t="shared" si="1"/>
        <v>0.16223148445014424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9560</v>
      </c>
      <c r="W7" s="108">
        <v>9869</v>
      </c>
      <c r="X7" s="108">
        <v>9975</v>
      </c>
      <c r="Y7" s="108">
        <v>10076</v>
      </c>
      <c r="Z7" s="108">
        <v>10550</v>
      </c>
      <c r="AB7" s="109" t="str">
        <f>TEXT(Z7,"###,###")</f>
        <v>10,550</v>
      </c>
      <c r="AD7" s="110">
        <f t="shared" si="0"/>
        <v>4.7042477173481645E-2</v>
      </c>
      <c r="AF7" s="110">
        <f t="shared" si="1"/>
        <v>0.10355648535564854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14,768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10,550</v>
      </c>
      <c r="P8" s="65"/>
      <c r="S8" s="107" t="s">
        <v>84</v>
      </c>
      <c r="T8" s="108"/>
      <c r="U8" s="108"/>
      <c r="V8" s="108">
        <v>38561</v>
      </c>
      <c r="W8" s="108">
        <v>40226</v>
      </c>
      <c r="X8" s="108">
        <v>42948.67</v>
      </c>
      <c r="Y8" s="108">
        <v>45280.94</v>
      </c>
      <c r="Z8" s="108">
        <v>43695</v>
      </c>
      <c r="AB8" s="109" t="str">
        <f>TEXT(Z8,"$###,###")</f>
        <v>$43,695</v>
      </c>
      <c r="AD8" s="110">
        <f t="shared" si="0"/>
        <v>-3.5024449580772887E-2</v>
      </c>
      <c r="AF8" s="110">
        <f t="shared" si="1"/>
        <v>0.13313970073390213</v>
      </c>
    </row>
    <row r="9" spans="1:32" x14ac:dyDescent="0.25">
      <c r="A9" s="30" t="s">
        <v>14</v>
      </c>
      <c r="B9" s="69"/>
      <c r="C9" s="70"/>
      <c r="D9" s="71">
        <f>AD104</f>
        <v>75.744853737811482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51.090047393364927</v>
      </c>
      <c r="P9" s="72" t="s">
        <v>85</v>
      </c>
      <c r="S9" s="107" t="s">
        <v>7</v>
      </c>
      <c r="T9" s="108"/>
      <c r="U9" s="108"/>
      <c r="V9" s="108">
        <v>469160565</v>
      </c>
      <c r="W9" s="108">
        <v>507465003</v>
      </c>
      <c r="X9" s="108">
        <v>539733529</v>
      </c>
      <c r="Y9" s="108">
        <v>564318985</v>
      </c>
      <c r="Z9" s="108">
        <v>605674866</v>
      </c>
      <c r="AB9" s="109" t="str">
        <f>TEXT(Z9/1000000,"$#,###.0")&amp;" mil"</f>
        <v>$605.7 mil</v>
      </c>
      <c r="AD9" s="110">
        <f t="shared" si="0"/>
        <v>7.3284582123353426E-2</v>
      </c>
      <c r="AF9" s="110">
        <f t="shared" si="1"/>
        <v>0.29097565137427961</v>
      </c>
    </row>
    <row r="10" spans="1:32" x14ac:dyDescent="0.25">
      <c r="A10" s="30" t="s">
        <v>17</v>
      </c>
      <c r="B10" s="69"/>
      <c r="C10" s="70"/>
      <c r="D10" s="71">
        <f>AD105</f>
        <v>16.793066088840735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48.748815165876778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89.317535545023702</v>
      </c>
      <c r="P11" s="72" t="s">
        <v>85</v>
      </c>
      <c r="S11" s="107" t="s">
        <v>29</v>
      </c>
      <c r="T11" s="112"/>
      <c r="U11" s="112"/>
      <c r="V11" s="112">
        <v>11932</v>
      </c>
      <c r="W11" s="112">
        <v>12467</v>
      </c>
      <c r="X11" s="112">
        <v>12520</v>
      </c>
      <c r="Y11" s="112">
        <v>12537</v>
      </c>
      <c r="Z11" s="112">
        <v>13642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4.9952606635071088</v>
      </c>
      <c r="P12" s="72" t="s">
        <v>85</v>
      </c>
      <c r="S12" s="107" t="s">
        <v>30</v>
      </c>
      <c r="T12" s="112"/>
      <c r="U12" s="112"/>
      <c r="V12" s="112">
        <v>1068</v>
      </c>
      <c r="W12" s="112">
        <v>1060</v>
      </c>
      <c r="X12" s="112">
        <v>1022</v>
      </c>
      <c r="Y12" s="112">
        <v>1048</v>
      </c>
      <c r="Z12" s="112">
        <v>1126</v>
      </c>
    </row>
    <row r="13" spans="1:32" ht="15" customHeight="1" x14ac:dyDescent="0.25">
      <c r="A13" s="30" t="s">
        <v>19</v>
      </c>
      <c r="B13" s="70"/>
      <c r="C13" s="70"/>
      <c r="D13" s="71">
        <f>AD108</f>
        <v>11.294691224268689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5.6303317535545023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18.045774647887324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40.7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21.451787648970747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16.993649891005592</v>
      </c>
      <c r="P15" s="72" t="s">
        <v>85</v>
      </c>
      <c r="S15" s="115" t="s">
        <v>61</v>
      </c>
      <c r="T15" s="115"/>
      <c r="U15" s="116"/>
      <c r="V15" s="116">
        <v>724</v>
      </c>
      <c r="W15" s="116">
        <v>791</v>
      </c>
      <c r="X15" s="116">
        <v>710</v>
      </c>
      <c r="Y15" s="112">
        <v>679</v>
      </c>
      <c r="Z15" s="112">
        <v>793</v>
      </c>
      <c r="AB15" s="117">
        <f t="shared" ref="AB15:AB34" si="2">IF(Z15="np",0,Z15/$Z$34)</f>
        <v>5.3697183098591547E-2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44.07502708559047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83.006350108994411</v>
      </c>
      <c r="P16" s="37" t="s">
        <v>85</v>
      </c>
      <c r="S16" s="115" t="s">
        <v>62</v>
      </c>
      <c r="T16" s="115"/>
      <c r="U16" s="116"/>
      <c r="V16" s="116">
        <v>344</v>
      </c>
      <c r="W16" s="116">
        <v>391</v>
      </c>
      <c r="X16" s="116">
        <v>394</v>
      </c>
      <c r="Y16" s="112">
        <v>392</v>
      </c>
      <c r="Z16" s="112">
        <v>419</v>
      </c>
      <c r="AB16" s="117">
        <f t="shared" si="2"/>
        <v>2.8372156013001082E-2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981</v>
      </c>
      <c r="W17" s="116">
        <v>1074</v>
      </c>
      <c r="X17" s="116">
        <v>1118</v>
      </c>
      <c r="Y17" s="112">
        <v>1320</v>
      </c>
      <c r="Z17" s="112">
        <v>1260</v>
      </c>
      <c r="AB17" s="117">
        <f t="shared" si="2"/>
        <v>8.5319609967497295E-2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81</v>
      </c>
      <c r="W18" s="116">
        <v>71</v>
      </c>
      <c r="X18" s="116">
        <v>65</v>
      </c>
      <c r="Y18" s="112">
        <v>73</v>
      </c>
      <c r="Z18" s="112">
        <v>76</v>
      </c>
      <c r="AB18" s="117">
        <f t="shared" si="2"/>
        <v>5.1462621885157095E-3</v>
      </c>
    </row>
    <row r="19" spans="1:28" x14ac:dyDescent="0.25">
      <c r="A19" s="61" t="str">
        <f>$S$1&amp;" ("&amp;$V$2&amp;" to "&amp;$Z$2&amp;")"</f>
        <v>Burnie (2016-17 to 2020-21)</v>
      </c>
      <c r="B19" s="61"/>
      <c r="C19" s="61"/>
      <c r="D19" s="61"/>
      <c r="E19" s="61"/>
      <c r="F19" s="61"/>
      <c r="G19" s="61" t="str">
        <f>$S$1&amp;" ("&amp;$V$2&amp;" to "&amp;$Z$2&amp;")"</f>
        <v>Burnie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666</v>
      </c>
      <c r="W19" s="116">
        <v>735</v>
      </c>
      <c r="X19" s="116">
        <v>801</v>
      </c>
      <c r="Y19" s="112">
        <v>805</v>
      </c>
      <c r="Z19" s="112">
        <v>804</v>
      </c>
      <c r="AB19" s="117">
        <f t="shared" si="2"/>
        <v>5.4442036836403036E-2</v>
      </c>
    </row>
    <row r="20" spans="1:28" x14ac:dyDescent="0.25">
      <c r="S20" s="115" t="s">
        <v>66</v>
      </c>
      <c r="T20" s="115"/>
      <c r="U20" s="116"/>
      <c r="V20" s="116">
        <v>335</v>
      </c>
      <c r="W20" s="116">
        <v>354</v>
      </c>
      <c r="X20" s="116">
        <v>366</v>
      </c>
      <c r="Y20" s="112">
        <v>418</v>
      </c>
      <c r="Z20" s="112">
        <v>398</v>
      </c>
      <c r="AB20" s="117">
        <f t="shared" si="2"/>
        <v>2.6950162513542795E-2</v>
      </c>
    </row>
    <row r="21" spans="1:28" x14ac:dyDescent="0.25">
      <c r="S21" s="115" t="s">
        <v>67</v>
      </c>
      <c r="T21" s="115"/>
      <c r="U21" s="116"/>
      <c r="V21" s="116">
        <v>1425</v>
      </c>
      <c r="W21" s="116">
        <v>1419</v>
      </c>
      <c r="X21" s="116">
        <v>1521</v>
      </c>
      <c r="Y21" s="112">
        <v>1531</v>
      </c>
      <c r="Z21" s="112">
        <v>1568</v>
      </c>
      <c r="AB21" s="117">
        <f t="shared" si="2"/>
        <v>0.10617551462621885</v>
      </c>
    </row>
    <row r="22" spans="1:28" x14ac:dyDescent="0.25">
      <c r="S22" s="115" t="s">
        <v>68</v>
      </c>
      <c r="T22" s="115"/>
      <c r="U22" s="116"/>
      <c r="V22" s="116">
        <v>966</v>
      </c>
      <c r="W22" s="116">
        <v>1114</v>
      </c>
      <c r="X22" s="116">
        <v>1061</v>
      </c>
      <c r="Y22" s="112">
        <v>1010</v>
      </c>
      <c r="Z22" s="112">
        <v>1315</v>
      </c>
      <c r="AB22" s="117">
        <f t="shared" si="2"/>
        <v>8.9043878656554706E-2</v>
      </c>
    </row>
    <row r="23" spans="1:28" x14ac:dyDescent="0.25">
      <c r="S23" s="115" t="s">
        <v>69</v>
      </c>
      <c r="T23" s="115"/>
      <c r="U23" s="116"/>
      <c r="V23" s="116">
        <v>610</v>
      </c>
      <c r="W23" s="116">
        <v>682</v>
      </c>
      <c r="X23" s="116">
        <v>578</v>
      </c>
      <c r="Y23" s="112">
        <v>603</v>
      </c>
      <c r="Z23" s="112">
        <v>659</v>
      </c>
      <c r="AB23" s="117">
        <f t="shared" si="2"/>
        <v>4.4623510292524378E-2</v>
      </c>
    </row>
    <row r="24" spans="1:28" x14ac:dyDescent="0.25">
      <c r="S24" s="115" t="s">
        <v>70</v>
      </c>
      <c r="T24" s="115"/>
      <c r="U24" s="116"/>
      <c r="V24" s="116">
        <v>74</v>
      </c>
      <c r="W24" s="116">
        <v>79</v>
      </c>
      <c r="X24" s="116">
        <v>74</v>
      </c>
      <c r="Y24" s="112">
        <v>72</v>
      </c>
      <c r="Z24" s="112">
        <v>58</v>
      </c>
      <c r="AB24" s="117">
        <f t="shared" si="2"/>
        <v>3.9274106175514623E-3</v>
      </c>
    </row>
    <row r="25" spans="1:28" x14ac:dyDescent="0.25">
      <c r="S25" s="115" t="s">
        <v>71</v>
      </c>
      <c r="T25" s="115"/>
      <c r="U25" s="116"/>
      <c r="V25" s="116">
        <v>253</v>
      </c>
      <c r="W25" s="116">
        <v>269</v>
      </c>
      <c r="X25" s="116">
        <v>279</v>
      </c>
      <c r="Y25" s="112">
        <v>336</v>
      </c>
      <c r="Z25" s="112">
        <v>359</v>
      </c>
      <c r="AB25" s="117">
        <f t="shared" si="2"/>
        <v>2.430931744312026E-2</v>
      </c>
    </row>
    <row r="26" spans="1:28" x14ac:dyDescent="0.25">
      <c r="S26" s="115" t="s">
        <v>72</v>
      </c>
      <c r="T26" s="115"/>
      <c r="U26" s="116"/>
      <c r="V26" s="116">
        <v>243</v>
      </c>
      <c r="W26" s="116">
        <v>256</v>
      </c>
      <c r="X26" s="116">
        <v>195</v>
      </c>
      <c r="Y26" s="112">
        <v>175</v>
      </c>
      <c r="Z26" s="112">
        <v>217</v>
      </c>
      <c r="AB26" s="117">
        <f t="shared" si="2"/>
        <v>1.4693932827735645E-2</v>
      </c>
    </row>
    <row r="27" spans="1:28" x14ac:dyDescent="0.25">
      <c r="S27" s="115" t="s">
        <v>73</v>
      </c>
      <c r="T27" s="115"/>
      <c r="U27" s="116"/>
      <c r="V27" s="116">
        <v>407</v>
      </c>
      <c r="W27" s="116">
        <v>420</v>
      </c>
      <c r="X27" s="116">
        <v>378</v>
      </c>
      <c r="Y27" s="112">
        <v>375</v>
      </c>
      <c r="Z27" s="112">
        <v>420</v>
      </c>
      <c r="AB27" s="117">
        <f t="shared" si="2"/>
        <v>2.8439869989165763E-2</v>
      </c>
    </row>
    <row r="28" spans="1:28" x14ac:dyDescent="0.25">
      <c r="S28" s="115" t="s">
        <v>74</v>
      </c>
      <c r="T28" s="115"/>
      <c r="U28" s="116"/>
      <c r="V28" s="116">
        <v>1000</v>
      </c>
      <c r="W28" s="116">
        <v>1010</v>
      </c>
      <c r="X28" s="116">
        <v>1091</v>
      </c>
      <c r="Y28" s="112">
        <v>1053</v>
      </c>
      <c r="Z28" s="112">
        <v>1211</v>
      </c>
      <c r="AB28" s="117">
        <f t="shared" si="2"/>
        <v>8.2001625135427955E-2</v>
      </c>
    </row>
    <row r="29" spans="1:28" x14ac:dyDescent="0.25">
      <c r="S29" s="115" t="s">
        <v>75</v>
      </c>
      <c r="T29" s="115"/>
      <c r="U29" s="116"/>
      <c r="V29" s="116">
        <v>828</v>
      </c>
      <c r="W29" s="116">
        <v>763</v>
      </c>
      <c r="X29" s="116">
        <v>883</v>
      </c>
      <c r="Y29" s="112">
        <v>669</v>
      </c>
      <c r="Z29" s="112">
        <v>731</v>
      </c>
      <c r="AB29" s="117">
        <f t="shared" si="2"/>
        <v>4.9498916576381363E-2</v>
      </c>
    </row>
    <row r="30" spans="1:28" x14ac:dyDescent="0.25">
      <c r="S30" s="115" t="s">
        <v>76</v>
      </c>
      <c r="T30" s="115"/>
      <c r="U30" s="116"/>
      <c r="V30" s="116">
        <v>820</v>
      </c>
      <c r="W30" s="116">
        <v>900</v>
      </c>
      <c r="X30" s="116">
        <v>857</v>
      </c>
      <c r="Y30" s="112">
        <v>890</v>
      </c>
      <c r="Z30" s="112">
        <v>912</v>
      </c>
      <c r="AB30" s="117">
        <f t="shared" si="2"/>
        <v>6.1755146262188518E-2</v>
      </c>
    </row>
    <row r="31" spans="1:28" x14ac:dyDescent="0.25">
      <c r="S31" s="115" t="s">
        <v>77</v>
      </c>
      <c r="T31" s="115"/>
      <c r="U31" s="116"/>
      <c r="V31" s="116">
        <v>1706</v>
      </c>
      <c r="W31" s="116">
        <v>1869</v>
      </c>
      <c r="X31" s="116">
        <v>1977</v>
      </c>
      <c r="Y31" s="112">
        <v>2095</v>
      </c>
      <c r="Z31" s="112">
        <v>2463</v>
      </c>
      <c r="AB31" s="117">
        <f t="shared" si="2"/>
        <v>0.16677952329360779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130</v>
      </c>
      <c r="W32" s="116">
        <v>147</v>
      </c>
      <c r="X32" s="116">
        <v>139</v>
      </c>
      <c r="Y32" s="112">
        <v>148</v>
      </c>
      <c r="Z32" s="112">
        <v>168</v>
      </c>
      <c r="AB32" s="117">
        <f t="shared" si="2"/>
        <v>1.1375947995666305E-2</v>
      </c>
    </row>
    <row r="33" spans="19:32" x14ac:dyDescent="0.25">
      <c r="S33" s="115" t="s">
        <v>79</v>
      </c>
      <c r="T33" s="115"/>
      <c r="U33" s="116"/>
      <c r="V33" s="116">
        <v>451</v>
      </c>
      <c r="W33" s="116">
        <v>518</v>
      </c>
      <c r="X33" s="116">
        <v>503</v>
      </c>
      <c r="Y33" s="112">
        <v>523</v>
      </c>
      <c r="Z33" s="112">
        <v>573</v>
      </c>
      <c r="AB33" s="117">
        <f t="shared" si="2"/>
        <v>3.8800108342361861E-2</v>
      </c>
    </row>
    <row r="34" spans="19:32" x14ac:dyDescent="0.25">
      <c r="S34" s="118" t="s">
        <v>53</v>
      </c>
      <c r="T34" s="118"/>
      <c r="U34" s="119"/>
      <c r="V34" s="119">
        <v>13000</v>
      </c>
      <c r="W34" s="119">
        <v>13527</v>
      </c>
      <c r="X34" s="119">
        <v>13535</v>
      </c>
      <c r="Y34" s="120">
        <v>13584</v>
      </c>
      <c r="Z34" s="120">
        <v>14768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8018</v>
      </c>
      <c r="W37" s="112">
        <v>8290</v>
      </c>
      <c r="X37" s="112">
        <v>8363</v>
      </c>
      <c r="Y37" s="112">
        <v>8505</v>
      </c>
      <c r="Z37" s="112">
        <v>8758</v>
      </c>
      <c r="AB37" s="132">
        <f>Z37/Z40*100</f>
        <v>83.006350108994411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1540</v>
      </c>
      <c r="W38" s="112">
        <v>1577</v>
      </c>
      <c r="X38" s="112">
        <v>1613</v>
      </c>
      <c r="Y38" s="112">
        <v>1573</v>
      </c>
      <c r="Z38" s="112">
        <v>1793</v>
      </c>
      <c r="AB38" s="132">
        <f>Z38/Z40*100</f>
        <v>16.993649891005592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9558</v>
      </c>
      <c r="W40" s="112">
        <v>9867</v>
      </c>
      <c r="X40" s="112">
        <v>9976</v>
      </c>
      <c r="Y40" s="112">
        <v>10078</v>
      </c>
      <c r="Z40" s="112">
        <v>10551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5</v>
      </c>
      <c r="X44" s="112">
        <v>10</v>
      </c>
      <c r="Y44" s="112">
        <v>11</v>
      </c>
      <c r="Z44" s="112">
        <v>24</v>
      </c>
    </row>
    <row r="45" spans="19:32" x14ac:dyDescent="0.25">
      <c r="S45" s="115" t="s">
        <v>37</v>
      </c>
      <c r="T45" s="115"/>
      <c r="U45" s="112"/>
      <c r="V45" s="112">
        <v>157</v>
      </c>
      <c r="W45" s="112">
        <v>178</v>
      </c>
      <c r="X45" s="112">
        <v>147</v>
      </c>
      <c r="Y45" s="112">
        <v>164</v>
      </c>
      <c r="Z45" s="112">
        <v>217</v>
      </c>
    </row>
    <row r="46" spans="19:32" x14ac:dyDescent="0.25">
      <c r="S46" s="115" t="s">
        <v>38</v>
      </c>
      <c r="T46" s="115"/>
      <c r="U46" s="112"/>
      <c r="V46" s="112">
        <v>426</v>
      </c>
      <c r="W46" s="112">
        <v>461</v>
      </c>
      <c r="X46" s="112">
        <v>453</v>
      </c>
      <c r="Y46" s="112">
        <v>420</v>
      </c>
      <c r="Z46" s="112">
        <v>462</v>
      </c>
    </row>
    <row r="47" spans="19:32" x14ac:dyDescent="0.25">
      <c r="S47" s="115" t="s">
        <v>39</v>
      </c>
      <c r="T47" s="115"/>
      <c r="U47" s="112"/>
      <c r="V47" s="112">
        <v>684</v>
      </c>
      <c r="W47" s="112">
        <v>717</v>
      </c>
      <c r="X47" s="112">
        <v>693</v>
      </c>
      <c r="Y47" s="112">
        <v>683</v>
      </c>
      <c r="Z47" s="112">
        <v>759</v>
      </c>
    </row>
    <row r="48" spans="19:32" x14ac:dyDescent="0.25">
      <c r="S48" s="115" t="s">
        <v>40</v>
      </c>
      <c r="T48" s="115"/>
      <c r="U48" s="112"/>
      <c r="V48" s="112">
        <v>780</v>
      </c>
      <c r="W48" s="112">
        <v>866</v>
      </c>
      <c r="X48" s="112">
        <v>892</v>
      </c>
      <c r="Y48" s="112">
        <v>877</v>
      </c>
      <c r="Z48" s="112">
        <v>1042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685</v>
      </c>
      <c r="W49" s="112">
        <v>745</v>
      </c>
      <c r="X49" s="112">
        <v>687</v>
      </c>
      <c r="Y49" s="112">
        <v>748</v>
      </c>
      <c r="Z49" s="112">
        <v>840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Burnie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586</v>
      </c>
      <c r="W50" s="112">
        <v>625</v>
      </c>
      <c r="X50" s="112">
        <v>598</v>
      </c>
      <c r="Y50" s="112">
        <v>623</v>
      </c>
      <c r="Z50" s="112">
        <v>600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618</v>
      </c>
      <c r="W51" s="112">
        <v>584</v>
      </c>
      <c r="X51" s="112">
        <v>572</v>
      </c>
      <c r="Y51" s="112">
        <v>627</v>
      </c>
      <c r="Z51" s="112">
        <v>596</v>
      </c>
    </row>
    <row r="52" spans="1:26" ht="15" customHeight="1" x14ac:dyDescent="0.25">
      <c r="S52" s="115" t="s">
        <v>44</v>
      </c>
      <c r="T52" s="115"/>
      <c r="U52" s="112"/>
      <c r="V52" s="112">
        <v>695</v>
      </c>
      <c r="W52" s="112">
        <v>713</v>
      </c>
      <c r="X52" s="112">
        <v>639</v>
      </c>
      <c r="Y52" s="112">
        <v>644</v>
      </c>
      <c r="Z52" s="112">
        <v>666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701</v>
      </c>
      <c r="W53" s="112">
        <v>712</v>
      </c>
      <c r="X53" s="112">
        <v>725</v>
      </c>
      <c r="Y53" s="112">
        <v>719</v>
      </c>
      <c r="Z53" s="112">
        <v>713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622</v>
      </c>
      <c r="W54" s="112">
        <v>617</v>
      </c>
      <c r="X54" s="112">
        <v>619</v>
      </c>
      <c r="Y54" s="112">
        <v>631</v>
      </c>
      <c r="Z54" s="112">
        <v>641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460</v>
      </c>
      <c r="W55" s="112">
        <v>498</v>
      </c>
      <c r="X55" s="112">
        <v>496</v>
      </c>
      <c r="Y55" s="112">
        <v>507</v>
      </c>
      <c r="Z55" s="112">
        <v>509</v>
      </c>
    </row>
    <row r="56" spans="1:26" ht="15" customHeight="1" x14ac:dyDescent="0.25">
      <c r="S56" s="115" t="s">
        <v>48</v>
      </c>
      <c r="T56" s="115"/>
      <c r="U56" s="112"/>
      <c r="V56" s="112">
        <v>218</v>
      </c>
      <c r="W56" s="112">
        <v>226</v>
      </c>
      <c r="X56" s="112">
        <v>228</v>
      </c>
      <c r="Y56" s="112">
        <v>233</v>
      </c>
      <c r="Z56" s="112">
        <v>272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83</v>
      </c>
      <c r="W57" s="112">
        <v>89</v>
      </c>
      <c r="X57" s="112">
        <v>86</v>
      </c>
      <c r="Y57" s="112">
        <v>91</v>
      </c>
      <c r="Z57" s="112">
        <v>100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32</v>
      </c>
      <c r="W58" s="112">
        <v>34</v>
      </c>
      <c r="X58" s="112">
        <v>41</v>
      </c>
      <c r="Y58" s="112">
        <v>40</v>
      </c>
      <c r="Z58" s="112">
        <v>36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15</v>
      </c>
      <c r="X59" s="112">
        <v>16</v>
      </c>
      <c r="Y59" s="112">
        <v>13</v>
      </c>
      <c r="Z59" s="112">
        <v>16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10</v>
      </c>
      <c r="X60" s="112">
        <v>8</v>
      </c>
      <c r="Y60" s="112">
        <v>12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6766</v>
      </c>
      <c r="W61" s="112">
        <v>7090</v>
      </c>
      <c r="X61" s="112">
        <v>6914</v>
      </c>
      <c r="Y61" s="112">
        <v>7049</v>
      </c>
      <c r="Z61" s="112">
        <v>7501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15</v>
      </c>
      <c r="W63" s="112">
        <v>11</v>
      </c>
      <c r="X63" s="112">
        <v>5</v>
      </c>
      <c r="Y63" s="112">
        <v>18</v>
      </c>
      <c r="Z63" s="112">
        <v>17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216</v>
      </c>
      <c r="W64" s="112">
        <v>241</v>
      </c>
      <c r="X64" s="112">
        <v>165</v>
      </c>
      <c r="Y64" s="112">
        <v>216</v>
      </c>
      <c r="Z64" s="112">
        <v>277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Burnie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492</v>
      </c>
      <c r="W65" s="112">
        <v>507</v>
      </c>
      <c r="X65" s="112">
        <v>408</v>
      </c>
      <c r="Y65" s="112">
        <v>451</v>
      </c>
      <c r="Z65" s="112">
        <v>525</v>
      </c>
    </row>
    <row r="66" spans="1:26" x14ac:dyDescent="0.25">
      <c r="S66" s="115" t="s">
        <v>39</v>
      </c>
      <c r="T66" s="115"/>
      <c r="U66" s="112"/>
      <c r="V66" s="112">
        <v>620</v>
      </c>
      <c r="W66" s="112">
        <v>649</v>
      </c>
      <c r="X66" s="112">
        <v>588</v>
      </c>
      <c r="Y66" s="112">
        <v>635</v>
      </c>
      <c r="Z66" s="112">
        <v>785</v>
      </c>
    </row>
    <row r="67" spans="1:26" x14ac:dyDescent="0.25">
      <c r="S67" s="115" t="s">
        <v>40</v>
      </c>
      <c r="T67" s="115"/>
      <c r="U67" s="112"/>
      <c r="V67" s="112">
        <v>641</v>
      </c>
      <c r="W67" s="112">
        <v>661</v>
      </c>
      <c r="X67" s="112">
        <v>738</v>
      </c>
      <c r="Y67" s="112">
        <v>764</v>
      </c>
      <c r="Z67" s="112">
        <v>867</v>
      </c>
    </row>
    <row r="68" spans="1:26" x14ac:dyDescent="0.25">
      <c r="S68" s="115" t="s">
        <v>41</v>
      </c>
      <c r="T68" s="115"/>
      <c r="U68" s="112"/>
      <c r="V68" s="112">
        <v>569</v>
      </c>
      <c r="W68" s="112">
        <v>546</v>
      </c>
      <c r="X68" s="112">
        <v>677</v>
      </c>
      <c r="Y68" s="112">
        <v>597</v>
      </c>
      <c r="Z68" s="112">
        <v>708</v>
      </c>
    </row>
    <row r="69" spans="1:26" x14ac:dyDescent="0.25">
      <c r="S69" s="115" t="s">
        <v>42</v>
      </c>
      <c r="T69" s="115"/>
      <c r="U69" s="112"/>
      <c r="V69" s="112">
        <v>520</v>
      </c>
      <c r="W69" s="112">
        <v>551</v>
      </c>
      <c r="X69" s="112">
        <v>556</v>
      </c>
      <c r="Y69" s="112">
        <v>574</v>
      </c>
      <c r="Z69" s="112">
        <v>646</v>
      </c>
    </row>
    <row r="70" spans="1:26" x14ac:dyDescent="0.25">
      <c r="S70" s="115" t="s">
        <v>43</v>
      </c>
      <c r="T70" s="115"/>
      <c r="U70" s="112"/>
      <c r="V70" s="112">
        <v>560</v>
      </c>
      <c r="W70" s="112">
        <v>546</v>
      </c>
      <c r="X70" s="112">
        <v>614</v>
      </c>
      <c r="Y70" s="112">
        <v>531</v>
      </c>
      <c r="Z70" s="112">
        <v>644</v>
      </c>
    </row>
    <row r="71" spans="1:26" x14ac:dyDescent="0.25">
      <c r="S71" s="115" t="s">
        <v>44</v>
      </c>
      <c r="T71" s="115"/>
      <c r="U71" s="112"/>
      <c r="V71" s="112">
        <v>705</v>
      </c>
      <c r="W71" s="112">
        <v>749</v>
      </c>
      <c r="X71" s="112">
        <v>646</v>
      </c>
      <c r="Y71" s="112">
        <v>721</v>
      </c>
      <c r="Z71" s="112">
        <v>671</v>
      </c>
    </row>
    <row r="72" spans="1:26" x14ac:dyDescent="0.25">
      <c r="S72" s="115" t="s">
        <v>45</v>
      </c>
      <c r="T72" s="115"/>
      <c r="U72" s="112"/>
      <c r="V72" s="112">
        <v>664</v>
      </c>
      <c r="W72" s="112">
        <v>672</v>
      </c>
      <c r="X72" s="112">
        <v>507</v>
      </c>
      <c r="Y72" s="112">
        <v>679</v>
      </c>
      <c r="Z72" s="112">
        <v>717</v>
      </c>
    </row>
    <row r="73" spans="1:26" x14ac:dyDescent="0.25">
      <c r="S73" s="115" t="s">
        <v>46</v>
      </c>
      <c r="T73" s="115"/>
      <c r="U73" s="112"/>
      <c r="V73" s="112">
        <v>602</v>
      </c>
      <c r="W73" s="112">
        <v>605</v>
      </c>
      <c r="X73" s="112">
        <v>444</v>
      </c>
      <c r="Y73" s="112">
        <v>618</v>
      </c>
      <c r="Z73" s="112">
        <v>650</v>
      </c>
    </row>
    <row r="74" spans="1:26" x14ac:dyDescent="0.25">
      <c r="S74" s="115" t="s">
        <v>47</v>
      </c>
      <c r="T74" s="115"/>
      <c r="U74" s="112"/>
      <c r="V74" s="112">
        <v>388</v>
      </c>
      <c r="W74" s="112">
        <v>402</v>
      </c>
      <c r="X74" s="112">
        <v>316</v>
      </c>
      <c r="Y74" s="112">
        <v>451</v>
      </c>
      <c r="Z74" s="112">
        <v>463</v>
      </c>
    </row>
    <row r="75" spans="1:26" x14ac:dyDescent="0.25">
      <c r="S75" s="115" t="s">
        <v>48</v>
      </c>
      <c r="T75" s="115"/>
      <c r="U75" s="112"/>
      <c r="V75" s="112">
        <v>143</v>
      </c>
      <c r="W75" s="112">
        <v>176</v>
      </c>
      <c r="X75" s="112">
        <v>134</v>
      </c>
      <c r="Y75" s="112">
        <v>164</v>
      </c>
      <c r="Z75" s="112">
        <v>194</v>
      </c>
    </row>
    <row r="76" spans="1:26" x14ac:dyDescent="0.25">
      <c r="S76" s="115" t="s">
        <v>49</v>
      </c>
      <c r="T76" s="115"/>
      <c r="U76" s="112"/>
      <c r="V76" s="112">
        <v>43</v>
      </c>
      <c r="W76" s="112">
        <v>54</v>
      </c>
      <c r="X76" s="112">
        <v>33</v>
      </c>
      <c r="Y76" s="112">
        <v>60</v>
      </c>
      <c r="Z76" s="112">
        <v>45</v>
      </c>
    </row>
    <row r="77" spans="1:26" x14ac:dyDescent="0.25">
      <c r="S77" s="115" t="s">
        <v>50</v>
      </c>
      <c r="T77" s="115"/>
      <c r="U77" s="112"/>
      <c r="V77" s="112">
        <v>26</v>
      </c>
      <c r="W77" s="112">
        <v>22</v>
      </c>
      <c r="X77" s="112">
        <v>12</v>
      </c>
      <c r="Y77" s="112">
        <v>28</v>
      </c>
      <c r="Z77" s="112">
        <v>21</v>
      </c>
    </row>
    <row r="78" spans="1:26" x14ac:dyDescent="0.25">
      <c r="S78" s="115" t="s">
        <v>51</v>
      </c>
      <c r="T78" s="115"/>
      <c r="U78" s="112"/>
      <c r="V78" s="112">
        <v>16</v>
      </c>
      <c r="W78" s="112">
        <v>17</v>
      </c>
      <c r="X78" s="112">
        <v>7</v>
      </c>
      <c r="Y78" s="112">
        <v>15</v>
      </c>
      <c r="Z78" s="112">
        <v>11</v>
      </c>
    </row>
    <row r="79" spans="1:26" x14ac:dyDescent="0.25">
      <c r="S79" s="115" t="s">
        <v>52</v>
      </c>
      <c r="T79" s="115"/>
      <c r="U79" s="112"/>
      <c r="V79" s="112">
        <v>9</v>
      </c>
      <c r="W79" s="112">
        <v>18</v>
      </c>
      <c r="X79" s="112">
        <v>0</v>
      </c>
      <c r="Y79" s="112">
        <v>10</v>
      </c>
      <c r="Z79" s="112">
        <v>9</v>
      </c>
    </row>
    <row r="80" spans="1:26" x14ac:dyDescent="0.25">
      <c r="S80" s="118" t="s">
        <v>53</v>
      </c>
      <c r="T80" s="118"/>
      <c r="U80" s="112"/>
      <c r="V80" s="112">
        <v>6239</v>
      </c>
      <c r="W80" s="112">
        <v>6433</v>
      </c>
      <c r="X80" s="112">
        <v>5854</v>
      </c>
      <c r="Y80" s="112">
        <v>6533</v>
      </c>
      <c r="Z80" s="112">
        <v>7250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Burnie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436</v>
      </c>
      <c r="W83" s="112">
        <v>450</v>
      </c>
      <c r="X83" s="112">
        <v>454</v>
      </c>
      <c r="Y83" s="112">
        <v>431</v>
      </c>
      <c r="Z83" s="112">
        <v>443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516</v>
      </c>
      <c r="W84" s="112">
        <v>520</v>
      </c>
      <c r="X84" s="112">
        <v>555</v>
      </c>
      <c r="Y84" s="112">
        <v>540</v>
      </c>
      <c r="Z84" s="112">
        <v>544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1049</v>
      </c>
      <c r="W85" s="112">
        <v>1118</v>
      </c>
      <c r="X85" s="112">
        <v>1125</v>
      </c>
      <c r="Y85" s="112">
        <v>1138</v>
      </c>
      <c r="Z85" s="112">
        <v>1150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14,768</v>
      </c>
      <c r="D86" s="94">
        <f t="shared" ref="D86:D91" si="4">AD4</f>
        <v>8.7161366313309729E-2</v>
      </c>
      <c r="E86" s="95">
        <f t="shared" ref="E86:E91" si="5">AD4</f>
        <v>8.7161366313309729E-2</v>
      </c>
      <c r="F86" s="94">
        <f t="shared" ref="F86:F91" si="6">AF4</f>
        <v>0.1359999999999999</v>
      </c>
      <c r="G86" s="95">
        <f t="shared" ref="G86:G91" si="7">AF4</f>
        <v>0.1359999999999999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297</v>
      </c>
      <c r="W86" s="112">
        <v>328</v>
      </c>
      <c r="X86" s="112">
        <v>318</v>
      </c>
      <c r="Y86" s="112">
        <v>321</v>
      </c>
      <c r="Z86" s="112">
        <v>353</v>
      </c>
    </row>
    <row r="87" spans="1:30" ht="15" customHeight="1" x14ac:dyDescent="0.25">
      <c r="A87" s="96" t="s">
        <v>4</v>
      </c>
      <c r="B87" s="49"/>
      <c r="C87" s="97" t="str">
        <f t="shared" si="3"/>
        <v>7,501</v>
      </c>
      <c r="D87" s="94">
        <f t="shared" si="4"/>
        <v>6.4273552780930832E-2</v>
      </c>
      <c r="E87" s="95">
        <f t="shared" si="5"/>
        <v>6.4273552780930832E-2</v>
      </c>
      <c r="F87" s="94">
        <f t="shared" si="6"/>
        <v>0.10879526977087961</v>
      </c>
      <c r="G87" s="95">
        <f t="shared" si="7"/>
        <v>0.10879526977087961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230</v>
      </c>
      <c r="W87" s="112">
        <v>235</v>
      </c>
      <c r="X87" s="112">
        <v>220</v>
      </c>
      <c r="Y87" s="112">
        <v>221</v>
      </c>
      <c r="Z87" s="112">
        <v>222</v>
      </c>
    </row>
    <row r="88" spans="1:30" ht="15" customHeight="1" x14ac:dyDescent="0.25">
      <c r="A88" s="96" t="s">
        <v>5</v>
      </c>
      <c r="B88" s="49"/>
      <c r="C88" s="97" t="str">
        <f t="shared" si="3"/>
        <v>7,250</v>
      </c>
      <c r="D88" s="94">
        <f t="shared" si="4"/>
        <v>0.10890180483328238</v>
      </c>
      <c r="E88" s="95">
        <f t="shared" si="5"/>
        <v>0.10890180483328238</v>
      </c>
      <c r="F88" s="94">
        <f t="shared" si="6"/>
        <v>0.16223148445014424</v>
      </c>
      <c r="G88" s="95">
        <f t="shared" si="7"/>
        <v>0.16223148445014424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278</v>
      </c>
      <c r="W88" s="112">
        <v>294</v>
      </c>
      <c r="X88" s="112">
        <v>277</v>
      </c>
      <c r="Y88" s="112">
        <v>283</v>
      </c>
      <c r="Z88" s="112">
        <v>305</v>
      </c>
    </row>
    <row r="89" spans="1:30" ht="15" customHeight="1" x14ac:dyDescent="0.25">
      <c r="A89" s="49" t="s">
        <v>6</v>
      </c>
      <c r="B89" s="49"/>
      <c r="C89" s="97" t="str">
        <f t="shared" si="3"/>
        <v>10,550</v>
      </c>
      <c r="D89" s="94">
        <f t="shared" si="4"/>
        <v>4.7042477173481645E-2</v>
      </c>
      <c r="E89" s="95">
        <f t="shared" si="5"/>
        <v>4.7042477173481645E-2</v>
      </c>
      <c r="F89" s="94">
        <f t="shared" si="6"/>
        <v>0.10355648535564854</v>
      </c>
      <c r="G89" s="95">
        <f t="shared" si="7"/>
        <v>0.10355648535564854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644</v>
      </c>
      <c r="W89" s="112">
        <v>669</v>
      </c>
      <c r="X89" s="112">
        <v>697</v>
      </c>
      <c r="Y89" s="112">
        <v>697</v>
      </c>
      <c r="Z89" s="112">
        <v>747</v>
      </c>
    </row>
    <row r="90" spans="1:30" ht="15" customHeight="1" x14ac:dyDescent="0.25">
      <c r="A90" s="49" t="s">
        <v>98</v>
      </c>
      <c r="B90" s="49"/>
      <c r="C90" s="97" t="str">
        <f t="shared" si="3"/>
        <v>$43,695</v>
      </c>
      <c r="D90" s="94">
        <f t="shared" si="4"/>
        <v>-3.5024449580772887E-2</v>
      </c>
      <c r="E90" s="95">
        <f t="shared" si="5"/>
        <v>-3.5024449580772887E-2</v>
      </c>
      <c r="F90" s="94">
        <f t="shared" si="6"/>
        <v>0.13313970073390213</v>
      </c>
      <c r="G90" s="95">
        <f t="shared" si="7"/>
        <v>0.13313970073390213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795</v>
      </c>
      <c r="W90" s="112">
        <v>831</v>
      </c>
      <c r="X90" s="112">
        <v>842</v>
      </c>
      <c r="Y90" s="112">
        <v>860</v>
      </c>
      <c r="Z90" s="112">
        <v>907</v>
      </c>
    </row>
    <row r="91" spans="1:30" ht="15" customHeight="1" x14ac:dyDescent="0.25">
      <c r="A91" s="49" t="s">
        <v>7</v>
      </c>
      <c r="B91" s="49"/>
      <c r="C91" s="97" t="str">
        <f t="shared" si="3"/>
        <v>$605.7 mil</v>
      </c>
      <c r="D91" s="94">
        <f t="shared" si="4"/>
        <v>7.3284582123353426E-2</v>
      </c>
      <c r="E91" s="95">
        <f t="shared" si="5"/>
        <v>7.3284582123353426E-2</v>
      </c>
      <c r="F91" s="94">
        <f t="shared" si="6"/>
        <v>0.29097565137427961</v>
      </c>
      <c r="G91" s="95">
        <f t="shared" si="7"/>
        <v>0.29097565137427961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4985</v>
      </c>
      <c r="W91" s="112">
        <v>5135</v>
      </c>
      <c r="X91" s="112">
        <v>5136</v>
      </c>
      <c r="Y91" s="112">
        <v>5196</v>
      </c>
      <c r="Z91" s="112">
        <v>5396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282</v>
      </c>
      <c r="W93" s="112">
        <v>282</v>
      </c>
      <c r="X93" s="112">
        <v>283</v>
      </c>
      <c r="Y93" s="112">
        <v>311</v>
      </c>
      <c r="Z93" s="112">
        <v>299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732</v>
      </c>
      <c r="W94" s="112">
        <v>747</v>
      </c>
      <c r="X94" s="112">
        <v>771</v>
      </c>
      <c r="Y94" s="112">
        <v>778</v>
      </c>
      <c r="Z94" s="112">
        <v>851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205</v>
      </c>
      <c r="W95" s="112">
        <v>206</v>
      </c>
      <c r="X95" s="112">
        <v>183</v>
      </c>
      <c r="Y95" s="112">
        <v>190</v>
      </c>
      <c r="Z95" s="112">
        <v>206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787</v>
      </c>
      <c r="W96" s="112">
        <v>825</v>
      </c>
      <c r="X96" s="112">
        <v>899</v>
      </c>
      <c r="Y96" s="112">
        <v>936</v>
      </c>
      <c r="Z96" s="112">
        <v>1007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809</v>
      </c>
      <c r="W97" s="112">
        <v>818</v>
      </c>
      <c r="X97" s="112">
        <v>824</v>
      </c>
      <c r="Y97" s="112">
        <v>801</v>
      </c>
      <c r="Z97" s="112">
        <v>811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612</v>
      </c>
      <c r="W98" s="112">
        <v>681</v>
      </c>
      <c r="X98" s="112">
        <v>686</v>
      </c>
      <c r="Y98" s="112">
        <v>692</v>
      </c>
      <c r="Z98" s="112">
        <v>702</v>
      </c>
    </row>
    <row r="99" spans="1:32" ht="15" customHeight="1" x14ac:dyDescent="0.25">
      <c r="S99" s="115" t="s">
        <v>145</v>
      </c>
      <c r="T99" s="115"/>
      <c r="U99" s="112"/>
      <c r="V99" s="112">
        <v>34</v>
      </c>
      <c r="W99" s="112">
        <v>48</v>
      </c>
      <c r="X99" s="112">
        <v>59</v>
      </c>
      <c r="Y99" s="112">
        <v>54</v>
      </c>
      <c r="Z99" s="112">
        <v>65</v>
      </c>
    </row>
    <row r="100" spans="1:32" ht="15" customHeight="1" x14ac:dyDescent="0.25">
      <c r="S100" s="115" t="s">
        <v>58</v>
      </c>
      <c r="T100" s="115"/>
      <c r="U100" s="112"/>
      <c r="V100" s="112">
        <v>451</v>
      </c>
      <c r="W100" s="112">
        <v>488</v>
      </c>
      <c r="X100" s="112">
        <v>501</v>
      </c>
      <c r="Y100" s="112">
        <v>483</v>
      </c>
      <c r="Z100" s="112">
        <v>517</v>
      </c>
    </row>
    <row r="101" spans="1:32" x14ac:dyDescent="0.25">
      <c r="A101" s="18"/>
      <c r="S101" s="118" t="s">
        <v>53</v>
      </c>
      <c r="T101" s="118"/>
      <c r="U101" s="112"/>
      <c r="V101" s="112">
        <v>4581</v>
      </c>
      <c r="W101" s="112">
        <v>4739</v>
      </c>
      <c r="X101" s="112">
        <v>4837</v>
      </c>
      <c r="Y101" s="112">
        <v>4882</v>
      </c>
      <c r="Z101" s="112">
        <v>5141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9779</v>
      </c>
      <c r="W104" s="112">
        <v>10199</v>
      </c>
      <c r="X104" s="112">
        <v>10325</v>
      </c>
      <c r="Y104" s="112">
        <v>11186</v>
      </c>
      <c r="Z104" s="112">
        <v>11186</v>
      </c>
      <c r="AB104" s="109" t="str">
        <f>TEXT(Z104,"###,###")</f>
        <v>11,186</v>
      </c>
      <c r="AD104" s="130">
        <f>Z104/($Z$4)*100</f>
        <v>75.744853737811482</v>
      </c>
      <c r="AF104" s="109"/>
    </row>
    <row r="105" spans="1:32" x14ac:dyDescent="0.25">
      <c r="S105" s="115" t="s">
        <v>17</v>
      </c>
      <c r="T105" s="115"/>
      <c r="U105" s="112"/>
      <c r="V105" s="112">
        <v>2301</v>
      </c>
      <c r="W105" s="112">
        <v>2309</v>
      </c>
      <c r="X105" s="112">
        <v>2428</v>
      </c>
      <c r="Y105" s="112">
        <v>2294</v>
      </c>
      <c r="Z105" s="112">
        <v>2480</v>
      </c>
      <c r="AB105" s="109" t="str">
        <f>TEXT(Z105,"###,###")</f>
        <v>2,480</v>
      </c>
      <c r="AD105" s="130">
        <f>Z105/($Z$4)*100</f>
        <v>16.793066088840735</v>
      </c>
      <c r="AF105" s="109"/>
    </row>
    <row r="106" spans="1:32" x14ac:dyDescent="0.25">
      <c r="S106" s="118" t="s">
        <v>53</v>
      </c>
      <c r="T106" s="118"/>
      <c r="U106" s="120"/>
      <c r="V106" s="120">
        <v>12080</v>
      </c>
      <c r="W106" s="120">
        <v>12508</v>
      </c>
      <c r="X106" s="120">
        <v>12753</v>
      </c>
      <c r="Y106" s="120">
        <v>13480</v>
      </c>
      <c r="Z106" s="120">
        <v>13666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1462</v>
      </c>
      <c r="W108" s="112">
        <v>1648</v>
      </c>
      <c r="X108" s="112">
        <v>1514</v>
      </c>
      <c r="Y108" s="112">
        <v>1465</v>
      </c>
      <c r="Z108" s="112">
        <v>1668</v>
      </c>
      <c r="AB108" s="109" t="str">
        <f>TEXT(Z108,"###,###")</f>
        <v>1,668</v>
      </c>
      <c r="AD108" s="130">
        <f>Z108/($Z$4)*100</f>
        <v>11.294691224268689</v>
      </c>
      <c r="AF108" s="109"/>
    </row>
    <row r="109" spans="1:32" x14ac:dyDescent="0.25">
      <c r="S109" s="115" t="s">
        <v>20</v>
      </c>
      <c r="T109" s="115"/>
      <c r="U109" s="112"/>
      <c r="V109" s="112">
        <v>2380</v>
      </c>
      <c r="W109" s="112">
        <v>2379</v>
      </c>
      <c r="X109" s="112">
        <v>2319</v>
      </c>
      <c r="Y109" s="112">
        <v>2263</v>
      </c>
      <c r="Z109" s="112">
        <v>2665</v>
      </c>
      <c r="AB109" s="109" t="str">
        <f>TEXT(Z109,"###,###")</f>
        <v>2,665</v>
      </c>
      <c r="AD109" s="130">
        <f>Z109/($Z$4)*100</f>
        <v>18.045774647887324</v>
      </c>
      <c r="AF109" s="109"/>
    </row>
    <row r="110" spans="1:32" x14ac:dyDescent="0.25">
      <c r="S110" s="115" t="s">
        <v>21</v>
      </c>
      <c r="T110" s="115"/>
      <c r="U110" s="112"/>
      <c r="V110" s="112">
        <v>2809</v>
      </c>
      <c r="W110" s="112">
        <v>2797</v>
      </c>
      <c r="X110" s="112">
        <v>3090</v>
      </c>
      <c r="Y110" s="112">
        <v>2996</v>
      </c>
      <c r="Z110" s="112">
        <v>3168</v>
      </c>
      <c r="AB110" s="109" t="str">
        <f>TEXT(Z110,"###,###")</f>
        <v>3,168</v>
      </c>
      <c r="AD110" s="130">
        <f>Z110/($Z$4)*100</f>
        <v>21.451787648970747</v>
      </c>
      <c r="AF110" s="109"/>
    </row>
    <row r="111" spans="1:32" x14ac:dyDescent="0.25">
      <c r="S111" s="115" t="s">
        <v>22</v>
      </c>
      <c r="T111" s="115"/>
      <c r="U111" s="112"/>
      <c r="V111" s="112">
        <v>5465</v>
      </c>
      <c r="W111" s="112">
        <v>5745</v>
      </c>
      <c r="X111" s="112">
        <v>5789</v>
      </c>
      <c r="Y111" s="112">
        <v>6090</v>
      </c>
      <c r="Z111" s="112">
        <v>6509</v>
      </c>
      <c r="AB111" s="109" t="str">
        <f>TEXT(Z111,"###,###")</f>
        <v>6,509</v>
      </c>
      <c r="AD111" s="130">
        <f>Z111/($Z$4)*100</f>
        <v>44.07502708559047</v>
      </c>
      <c r="AF111" s="109"/>
    </row>
    <row r="112" spans="1:32" x14ac:dyDescent="0.25">
      <c r="S112" s="118" t="s">
        <v>53</v>
      </c>
      <c r="T112" s="118"/>
      <c r="U112" s="112"/>
      <c r="V112" s="112">
        <v>13004</v>
      </c>
      <c r="W112" s="112">
        <v>13525</v>
      </c>
      <c r="X112" s="112">
        <v>13537</v>
      </c>
      <c r="Y112" s="112">
        <v>13587</v>
      </c>
      <c r="Z112" s="112">
        <v>14768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41.1</v>
      </c>
      <c r="W118" s="131">
        <v>41.17</v>
      </c>
      <c r="X118" s="131">
        <v>41.2</v>
      </c>
      <c r="Y118" s="131">
        <v>41.15</v>
      </c>
      <c r="Z118" s="131">
        <v>40.74</v>
      </c>
      <c r="AB118" s="109" t="str">
        <f>TEXT(Z118,"##.0")</f>
        <v>40.7</v>
      </c>
    </row>
    <row r="120" spans="19:32" x14ac:dyDescent="0.25">
      <c r="S120" s="101" t="s">
        <v>100</v>
      </c>
      <c r="T120" s="112"/>
      <c r="U120" s="112"/>
      <c r="V120" s="112">
        <v>8491</v>
      </c>
      <c r="W120" s="112">
        <v>8811</v>
      </c>
      <c r="X120" s="112">
        <v>8952</v>
      </c>
      <c r="Y120" s="112">
        <v>9031</v>
      </c>
      <c r="Z120" s="112">
        <v>9423</v>
      </c>
      <c r="AB120" s="109" t="str">
        <f>TEXT(Z120,"###,###")</f>
        <v>9,423</v>
      </c>
    </row>
    <row r="121" spans="19:32" x14ac:dyDescent="0.25">
      <c r="S121" s="101" t="s">
        <v>101</v>
      </c>
      <c r="T121" s="112"/>
      <c r="U121" s="112"/>
      <c r="V121" s="112">
        <v>510</v>
      </c>
      <c r="W121" s="112">
        <v>484</v>
      </c>
      <c r="X121" s="112">
        <v>496</v>
      </c>
      <c r="Y121" s="112">
        <v>515</v>
      </c>
      <c r="Z121" s="112">
        <v>527</v>
      </c>
      <c r="AB121" s="109" t="str">
        <f>TEXT(Z121,"###,###")</f>
        <v>527</v>
      </c>
    </row>
    <row r="122" spans="19:32" x14ac:dyDescent="0.25">
      <c r="S122" s="101" t="s">
        <v>102</v>
      </c>
      <c r="T122" s="112"/>
      <c r="U122" s="112"/>
      <c r="V122" s="112">
        <v>560</v>
      </c>
      <c r="W122" s="112">
        <v>576</v>
      </c>
      <c r="X122" s="112">
        <v>523</v>
      </c>
      <c r="Y122" s="112">
        <v>531</v>
      </c>
      <c r="Z122" s="112">
        <v>594</v>
      </c>
      <c r="AB122" s="109" t="str">
        <f>TEXT(Z122,"###,###")</f>
        <v>594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9051</v>
      </c>
      <c r="W124" s="112">
        <v>9387</v>
      </c>
      <c r="X124" s="112">
        <v>9475</v>
      </c>
      <c r="Y124" s="112">
        <v>9562</v>
      </c>
      <c r="Z124" s="112">
        <v>10017</v>
      </c>
      <c r="AB124" s="109" t="str">
        <f>TEXT(Z124,"###,###")</f>
        <v>10,017</v>
      </c>
      <c r="AD124" s="127">
        <f>Z124/$Z$7*100</f>
        <v>94.947867298578203</v>
      </c>
    </row>
    <row r="125" spans="19:32" x14ac:dyDescent="0.25">
      <c r="S125" s="101" t="s">
        <v>104</v>
      </c>
      <c r="T125" s="112"/>
      <c r="U125" s="112"/>
      <c r="V125" s="112">
        <v>1070</v>
      </c>
      <c r="W125" s="112">
        <v>1060</v>
      </c>
      <c r="X125" s="112">
        <v>1019</v>
      </c>
      <c r="Y125" s="112">
        <v>1046</v>
      </c>
      <c r="Z125" s="112">
        <v>1121</v>
      </c>
      <c r="AB125" s="109" t="str">
        <f>TEXT(Z125,"###,###")</f>
        <v>1,121</v>
      </c>
      <c r="AD125" s="127">
        <f>Z125/$Z$7*100</f>
        <v>10.625592417061611</v>
      </c>
    </row>
    <row r="127" spans="19:32" x14ac:dyDescent="0.25">
      <c r="S127" s="101" t="s">
        <v>105</v>
      </c>
      <c r="T127" s="112"/>
      <c r="U127" s="112"/>
      <c r="V127" s="112">
        <v>4980</v>
      </c>
      <c r="W127" s="112">
        <v>5134</v>
      </c>
      <c r="X127" s="112">
        <v>5140</v>
      </c>
      <c r="Y127" s="112">
        <v>5196</v>
      </c>
      <c r="Z127" s="112">
        <v>5390</v>
      </c>
      <c r="AB127" s="109" t="str">
        <f>TEXT(Z127,"###,###")</f>
        <v>5,390</v>
      </c>
      <c r="AD127" s="127">
        <f>Z127/$Z$7*100</f>
        <v>51.090047393364927</v>
      </c>
    </row>
    <row r="128" spans="19:32" x14ac:dyDescent="0.25">
      <c r="S128" s="101" t="s">
        <v>106</v>
      </c>
      <c r="T128" s="112"/>
      <c r="U128" s="112"/>
      <c r="V128" s="112">
        <v>4579</v>
      </c>
      <c r="W128" s="112">
        <v>4735</v>
      </c>
      <c r="X128" s="112">
        <v>4831</v>
      </c>
      <c r="Y128" s="112">
        <v>4883</v>
      </c>
      <c r="Z128" s="112">
        <v>5143</v>
      </c>
      <c r="AB128" s="109" t="str">
        <f>TEXT(Z128,"###,###")</f>
        <v>5,143</v>
      </c>
      <c r="AD128" s="127">
        <f>Z128/$Z$7*100</f>
        <v>48.748815165876778</v>
      </c>
    </row>
    <row r="130" spans="19:20" x14ac:dyDescent="0.25">
      <c r="S130" s="101" t="s">
        <v>182</v>
      </c>
      <c r="T130" s="127">
        <v>89.317535545023702</v>
      </c>
    </row>
    <row r="131" spans="19:20" x14ac:dyDescent="0.25">
      <c r="S131" s="101" t="s">
        <v>183</v>
      </c>
      <c r="T131" s="127">
        <v>4.9952606635071088</v>
      </c>
    </row>
    <row r="132" spans="19:20" x14ac:dyDescent="0.25">
      <c r="S132" s="101" t="s">
        <v>184</v>
      </c>
      <c r="T132" s="127">
        <v>5.6303317535545023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50E5894-37F5-4AD1-BBA4-09477D2283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F499CFC-5D95-4C28-A93E-62023AC8B4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6AD858-CDB1-4A13-83DD-64532193A5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F609028-68FA-4210-95C9-30362B7231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638B-751F-4570-BB69-6DBEB54AB10E}">
  <sheetPr codeName="Sheet6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107</v>
      </c>
      <c r="T1" s="99"/>
      <c r="U1" s="99"/>
      <c r="V1" s="99"/>
      <c r="W1" s="99"/>
      <c r="X1" s="99"/>
      <c r="Y1" s="100" t="s">
        <v>153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107</v>
      </c>
      <c r="Y3" s="105" t="s">
        <v>153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12.4 Central Coast,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15585</v>
      </c>
      <c r="W4" s="108">
        <v>15826</v>
      </c>
      <c r="X4" s="108">
        <v>16242</v>
      </c>
      <c r="Y4" s="108">
        <v>16388</v>
      </c>
      <c r="Z4" s="108">
        <v>17343</v>
      </c>
      <c r="AB4" s="109" t="str">
        <f>TEXT(Z4,"###,###")</f>
        <v>17,343</v>
      </c>
      <c r="AD4" s="110">
        <f>Z4/Y4-1</f>
        <v>5.8274347083231648E-2</v>
      </c>
      <c r="AF4" s="110">
        <f>Z4/V4-1</f>
        <v>0.11280076997112598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8073</v>
      </c>
      <c r="W5" s="108">
        <v>8230</v>
      </c>
      <c r="X5" s="108">
        <v>8228</v>
      </c>
      <c r="Y5" s="108">
        <v>8337</v>
      </c>
      <c r="Z5" s="108">
        <v>8761</v>
      </c>
      <c r="AB5" s="109" t="str">
        <f>TEXT(Z5,"###,###")</f>
        <v>8,761</v>
      </c>
      <c r="AD5" s="110">
        <f t="shared" ref="AD5:AD9" si="0">Z5/Y5-1</f>
        <v>5.0857622646035772E-2</v>
      </c>
      <c r="AF5" s="110">
        <f t="shared" ref="AF5:AF9" si="1">Z5/V5-1</f>
        <v>8.5222346091911261E-2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7508</v>
      </c>
      <c r="W6" s="108">
        <v>7595</v>
      </c>
      <c r="X6" s="108">
        <v>8017</v>
      </c>
      <c r="Y6" s="108">
        <v>8048</v>
      </c>
      <c r="Z6" s="108">
        <v>8567</v>
      </c>
      <c r="AB6" s="109" t="str">
        <f>TEXT(Z6,"###,###")</f>
        <v>8,567</v>
      </c>
      <c r="AD6" s="110">
        <f t="shared" si="0"/>
        <v>6.4488071570576455E-2</v>
      </c>
      <c r="AF6" s="110">
        <f t="shared" si="1"/>
        <v>0.14104954714970708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11169</v>
      </c>
      <c r="W7" s="108">
        <v>11389</v>
      </c>
      <c r="X7" s="108">
        <v>11555</v>
      </c>
      <c r="Y7" s="108">
        <v>11812</v>
      </c>
      <c r="Z7" s="108">
        <v>12166</v>
      </c>
      <c r="AB7" s="109" t="str">
        <f>TEXT(Z7,"###,###")</f>
        <v>12,166</v>
      </c>
      <c r="AD7" s="110">
        <f t="shared" si="0"/>
        <v>2.9969522519471825E-2</v>
      </c>
      <c r="AF7" s="110">
        <f t="shared" si="1"/>
        <v>8.926492971617872E-2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17,343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12,166</v>
      </c>
      <c r="P8" s="65"/>
      <c r="S8" s="107" t="s">
        <v>84</v>
      </c>
      <c r="T8" s="108"/>
      <c r="U8" s="108"/>
      <c r="V8" s="108">
        <v>36912.35</v>
      </c>
      <c r="W8" s="108">
        <v>40110.94</v>
      </c>
      <c r="X8" s="108">
        <v>40402.5</v>
      </c>
      <c r="Y8" s="108">
        <v>41853.33</v>
      </c>
      <c r="Z8" s="108">
        <v>42477.99</v>
      </c>
      <c r="AB8" s="109" t="str">
        <f>TEXT(Z8,"$###,###")</f>
        <v>$42,478</v>
      </c>
      <c r="AD8" s="110">
        <f t="shared" si="0"/>
        <v>1.4924977295713404E-2</v>
      </c>
      <c r="AF8" s="110">
        <f t="shared" si="1"/>
        <v>0.15077988803205433</v>
      </c>
    </row>
    <row r="9" spans="1:32" x14ac:dyDescent="0.25">
      <c r="A9" s="30" t="s">
        <v>14</v>
      </c>
      <c r="B9" s="69"/>
      <c r="C9" s="70"/>
      <c r="D9" s="71">
        <f>AD104</f>
        <v>72.092486882315626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51.158967614663823</v>
      </c>
      <c r="P9" s="72" t="s">
        <v>85</v>
      </c>
      <c r="S9" s="107" t="s">
        <v>7</v>
      </c>
      <c r="T9" s="108"/>
      <c r="U9" s="108"/>
      <c r="V9" s="108">
        <v>538965952</v>
      </c>
      <c r="W9" s="108">
        <v>578503341</v>
      </c>
      <c r="X9" s="108">
        <v>598223568</v>
      </c>
      <c r="Y9" s="108">
        <v>630034926</v>
      </c>
      <c r="Z9" s="108">
        <v>671989176</v>
      </c>
      <c r="AB9" s="109" t="str">
        <f>TEXT(Z9/1000000,"$#,###.0")&amp;" mil"</f>
        <v>$672.0 mil</v>
      </c>
      <c r="AD9" s="110">
        <f t="shared" si="0"/>
        <v>6.6590355976551052E-2</v>
      </c>
      <c r="AF9" s="110">
        <f t="shared" si="1"/>
        <v>0.24681192477256886</v>
      </c>
    </row>
    <row r="10" spans="1:32" x14ac:dyDescent="0.25">
      <c r="A10" s="30" t="s">
        <v>17</v>
      </c>
      <c r="B10" s="69"/>
      <c r="C10" s="70"/>
      <c r="D10" s="71">
        <f>AD105</f>
        <v>17.534451940264084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48.734177215189874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83.873088936380086</v>
      </c>
      <c r="P11" s="72" t="s">
        <v>85</v>
      </c>
      <c r="S11" s="107" t="s">
        <v>29</v>
      </c>
      <c r="T11" s="112"/>
      <c r="U11" s="112"/>
      <c r="V11" s="112">
        <v>13731</v>
      </c>
      <c r="W11" s="112">
        <v>13897</v>
      </c>
      <c r="X11" s="112">
        <v>14372</v>
      </c>
      <c r="Y11" s="112">
        <v>14456</v>
      </c>
      <c r="Z11" s="112">
        <v>15377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8.268946243629788</v>
      </c>
      <c r="P12" s="72" t="s">
        <v>85</v>
      </c>
      <c r="S12" s="107" t="s">
        <v>30</v>
      </c>
      <c r="T12" s="112"/>
      <c r="U12" s="112"/>
      <c r="V12" s="112">
        <v>1848</v>
      </c>
      <c r="W12" s="112">
        <v>1924</v>
      </c>
      <c r="X12" s="112">
        <v>1863</v>
      </c>
      <c r="Y12" s="112">
        <v>1935</v>
      </c>
      <c r="Z12" s="112">
        <v>1966</v>
      </c>
    </row>
    <row r="13" spans="1:32" ht="15" customHeight="1" x14ac:dyDescent="0.25">
      <c r="A13" s="30" t="s">
        <v>19</v>
      </c>
      <c r="B13" s="70"/>
      <c r="C13" s="70"/>
      <c r="D13" s="71">
        <f>AD108</f>
        <v>13.192642564723519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7.8579648199901362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17.638240212189356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43.2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20.999827019546792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17.078984137420893</v>
      </c>
      <c r="P15" s="72" t="s">
        <v>85</v>
      </c>
      <c r="S15" s="115" t="s">
        <v>61</v>
      </c>
      <c r="T15" s="115"/>
      <c r="U15" s="116"/>
      <c r="V15" s="116">
        <v>1265</v>
      </c>
      <c r="W15" s="116">
        <v>1224</v>
      </c>
      <c r="X15" s="116">
        <v>1187</v>
      </c>
      <c r="Y15" s="112">
        <v>1314</v>
      </c>
      <c r="Z15" s="112">
        <v>1299</v>
      </c>
      <c r="AB15" s="117">
        <f t="shared" ref="AB15:AB34" si="2">IF(Z15="np",0,Z15/$Z$34)</f>
        <v>7.4900536239404944E-2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40.269849507005709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82.921015862579111</v>
      </c>
      <c r="P16" s="37" t="s">
        <v>85</v>
      </c>
      <c r="S16" s="115" t="s">
        <v>62</v>
      </c>
      <c r="T16" s="115"/>
      <c r="U16" s="116"/>
      <c r="V16" s="116">
        <v>252</v>
      </c>
      <c r="W16" s="116">
        <v>279</v>
      </c>
      <c r="X16" s="116">
        <v>284</v>
      </c>
      <c r="Y16" s="112">
        <v>295</v>
      </c>
      <c r="Z16" s="112">
        <v>314</v>
      </c>
      <c r="AB16" s="117">
        <f t="shared" si="2"/>
        <v>1.810528743585308E-2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1222</v>
      </c>
      <c r="W17" s="116">
        <v>1331</v>
      </c>
      <c r="X17" s="116">
        <v>1337</v>
      </c>
      <c r="Y17" s="112">
        <v>1413</v>
      </c>
      <c r="Z17" s="112">
        <v>1459</v>
      </c>
      <c r="AB17" s="117">
        <f t="shared" si="2"/>
        <v>8.4126160410540274E-2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136</v>
      </c>
      <c r="W18" s="116">
        <v>132</v>
      </c>
      <c r="X18" s="116">
        <v>118</v>
      </c>
      <c r="Y18" s="112">
        <v>117</v>
      </c>
      <c r="Z18" s="112">
        <v>138</v>
      </c>
      <c r="AB18" s="117">
        <f t="shared" si="2"/>
        <v>7.9571008476042211E-3</v>
      </c>
    </row>
    <row r="19" spans="1:28" x14ac:dyDescent="0.25">
      <c r="A19" s="61" t="str">
        <f>$S$1&amp;" ("&amp;$V$2&amp;" to "&amp;$Z$2&amp;")"</f>
        <v>Central Coast (2016-17 to 2020-21)</v>
      </c>
      <c r="B19" s="61"/>
      <c r="C19" s="61"/>
      <c r="D19" s="61"/>
      <c r="E19" s="61"/>
      <c r="F19" s="61"/>
      <c r="G19" s="61" t="str">
        <f>$S$1&amp;" ("&amp;$V$2&amp;" to "&amp;$Z$2&amp;")"</f>
        <v>Central Coast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977</v>
      </c>
      <c r="W19" s="116">
        <v>1109</v>
      </c>
      <c r="X19" s="116">
        <v>1157</v>
      </c>
      <c r="Y19" s="112">
        <v>1234</v>
      </c>
      <c r="Z19" s="112">
        <v>1303</v>
      </c>
      <c r="AB19" s="117">
        <f t="shared" si="2"/>
        <v>7.5131176843683325E-2</v>
      </c>
    </row>
    <row r="20" spans="1:28" x14ac:dyDescent="0.25">
      <c r="S20" s="115" t="s">
        <v>66</v>
      </c>
      <c r="T20" s="115"/>
      <c r="U20" s="116"/>
      <c r="V20" s="116">
        <v>475</v>
      </c>
      <c r="W20" s="116">
        <v>447</v>
      </c>
      <c r="X20" s="116">
        <v>498</v>
      </c>
      <c r="Y20" s="112">
        <v>476</v>
      </c>
      <c r="Z20" s="112">
        <v>435</v>
      </c>
      <c r="AB20" s="117">
        <f t="shared" si="2"/>
        <v>2.5082165715274173E-2</v>
      </c>
    </row>
    <row r="21" spans="1:28" x14ac:dyDescent="0.25">
      <c r="S21" s="115" t="s">
        <v>67</v>
      </c>
      <c r="T21" s="115"/>
      <c r="U21" s="116"/>
      <c r="V21" s="116">
        <v>1308</v>
      </c>
      <c r="W21" s="116">
        <v>1333</v>
      </c>
      <c r="X21" s="116">
        <v>1326</v>
      </c>
      <c r="Y21" s="112">
        <v>1347</v>
      </c>
      <c r="Z21" s="112">
        <v>1513</v>
      </c>
      <c r="AB21" s="117">
        <f t="shared" si="2"/>
        <v>8.7239808568298452E-2</v>
      </c>
    </row>
    <row r="22" spans="1:28" x14ac:dyDescent="0.25">
      <c r="S22" s="115" t="s">
        <v>68</v>
      </c>
      <c r="T22" s="115"/>
      <c r="U22" s="116"/>
      <c r="V22" s="116">
        <v>873</v>
      </c>
      <c r="W22" s="116">
        <v>945</v>
      </c>
      <c r="X22" s="116">
        <v>1012</v>
      </c>
      <c r="Y22" s="112">
        <v>968</v>
      </c>
      <c r="Z22" s="112">
        <v>1194</v>
      </c>
      <c r="AB22" s="117">
        <f t="shared" si="2"/>
        <v>6.8846220377097395E-2</v>
      </c>
    </row>
    <row r="23" spans="1:28" x14ac:dyDescent="0.25">
      <c r="S23" s="115" t="s">
        <v>69</v>
      </c>
      <c r="T23" s="115"/>
      <c r="U23" s="116"/>
      <c r="V23" s="116">
        <v>716</v>
      </c>
      <c r="W23" s="116">
        <v>754</v>
      </c>
      <c r="X23" s="116">
        <v>708</v>
      </c>
      <c r="Y23" s="112">
        <v>731</v>
      </c>
      <c r="Z23" s="112">
        <v>751</v>
      </c>
      <c r="AB23" s="117">
        <f t="shared" si="2"/>
        <v>4.3302773453266448E-2</v>
      </c>
    </row>
    <row r="24" spans="1:28" x14ac:dyDescent="0.25">
      <c r="S24" s="115" t="s">
        <v>70</v>
      </c>
      <c r="T24" s="115"/>
      <c r="U24" s="116"/>
      <c r="V24" s="116">
        <v>58</v>
      </c>
      <c r="W24" s="116">
        <v>68</v>
      </c>
      <c r="X24" s="116">
        <v>62</v>
      </c>
      <c r="Y24" s="112">
        <v>59</v>
      </c>
      <c r="Z24" s="112">
        <v>56</v>
      </c>
      <c r="AB24" s="117">
        <f t="shared" si="2"/>
        <v>3.228968459897365E-3</v>
      </c>
    </row>
    <row r="25" spans="1:28" x14ac:dyDescent="0.25">
      <c r="S25" s="115" t="s">
        <v>71</v>
      </c>
      <c r="T25" s="115"/>
      <c r="U25" s="116"/>
      <c r="V25" s="116">
        <v>333</v>
      </c>
      <c r="W25" s="116">
        <v>352</v>
      </c>
      <c r="X25" s="116">
        <v>345</v>
      </c>
      <c r="Y25" s="112">
        <v>401</v>
      </c>
      <c r="Z25" s="112">
        <v>456</v>
      </c>
      <c r="AB25" s="117">
        <f t="shared" si="2"/>
        <v>2.6293028887735687E-2</v>
      </c>
    </row>
    <row r="26" spans="1:28" x14ac:dyDescent="0.25">
      <c r="S26" s="115" t="s">
        <v>72</v>
      </c>
      <c r="T26" s="115"/>
      <c r="U26" s="116"/>
      <c r="V26" s="116">
        <v>333</v>
      </c>
      <c r="W26" s="116">
        <v>340</v>
      </c>
      <c r="X26" s="116">
        <v>184</v>
      </c>
      <c r="Y26" s="112">
        <v>181</v>
      </c>
      <c r="Z26" s="112">
        <v>187</v>
      </c>
      <c r="AB26" s="117">
        <f t="shared" si="2"/>
        <v>1.0782448250014415E-2</v>
      </c>
    </row>
    <row r="27" spans="1:28" x14ac:dyDescent="0.25">
      <c r="S27" s="115" t="s">
        <v>73</v>
      </c>
      <c r="T27" s="115"/>
      <c r="U27" s="116"/>
      <c r="V27" s="116">
        <v>512</v>
      </c>
      <c r="W27" s="116">
        <v>590</v>
      </c>
      <c r="X27" s="116">
        <v>577</v>
      </c>
      <c r="Y27" s="112">
        <v>587</v>
      </c>
      <c r="Z27" s="112">
        <v>648</v>
      </c>
      <c r="AB27" s="117">
        <f t="shared" si="2"/>
        <v>3.7363777893098082E-2</v>
      </c>
    </row>
    <row r="28" spans="1:28" x14ac:dyDescent="0.25">
      <c r="S28" s="115" t="s">
        <v>74</v>
      </c>
      <c r="T28" s="115"/>
      <c r="U28" s="116"/>
      <c r="V28" s="116">
        <v>1008</v>
      </c>
      <c r="W28" s="116">
        <v>1032</v>
      </c>
      <c r="X28" s="116">
        <v>1316</v>
      </c>
      <c r="Y28" s="112">
        <v>1271</v>
      </c>
      <c r="Z28" s="112">
        <v>1377</v>
      </c>
      <c r="AB28" s="117">
        <f t="shared" si="2"/>
        <v>7.9398028022833425E-2</v>
      </c>
    </row>
    <row r="29" spans="1:28" x14ac:dyDescent="0.25">
      <c r="S29" s="115" t="s">
        <v>75</v>
      </c>
      <c r="T29" s="115"/>
      <c r="U29" s="116"/>
      <c r="V29" s="116">
        <v>849</v>
      </c>
      <c r="W29" s="116">
        <v>790</v>
      </c>
      <c r="X29" s="116">
        <v>1000</v>
      </c>
      <c r="Y29" s="112">
        <v>703</v>
      </c>
      <c r="Z29" s="112">
        <v>789</v>
      </c>
      <c r="AB29" s="117">
        <f t="shared" si="2"/>
        <v>4.5493859193911086E-2</v>
      </c>
    </row>
    <row r="30" spans="1:28" x14ac:dyDescent="0.25">
      <c r="S30" s="115" t="s">
        <v>76</v>
      </c>
      <c r="T30" s="115"/>
      <c r="U30" s="116"/>
      <c r="V30" s="116">
        <v>1230</v>
      </c>
      <c r="W30" s="116">
        <v>1253</v>
      </c>
      <c r="X30" s="116">
        <v>1300</v>
      </c>
      <c r="Y30" s="112">
        <v>1323</v>
      </c>
      <c r="Z30" s="112">
        <v>1321</v>
      </c>
      <c r="AB30" s="117">
        <f t="shared" si="2"/>
        <v>7.6169059562936056E-2</v>
      </c>
    </row>
    <row r="31" spans="1:28" x14ac:dyDescent="0.25">
      <c r="S31" s="115" t="s">
        <v>77</v>
      </c>
      <c r="T31" s="115"/>
      <c r="U31" s="116"/>
      <c r="V31" s="116">
        <v>1876</v>
      </c>
      <c r="W31" s="116">
        <v>2025</v>
      </c>
      <c r="X31" s="116">
        <v>2119</v>
      </c>
      <c r="Y31" s="112">
        <v>2270</v>
      </c>
      <c r="Z31" s="112">
        <v>2474</v>
      </c>
      <c r="AB31" s="117">
        <f t="shared" si="2"/>
        <v>0.14265121374618001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172</v>
      </c>
      <c r="W32" s="116">
        <v>168</v>
      </c>
      <c r="X32" s="116">
        <v>174</v>
      </c>
      <c r="Y32" s="112">
        <v>196</v>
      </c>
      <c r="Z32" s="112">
        <v>214</v>
      </c>
      <c r="AB32" s="117">
        <f t="shared" si="2"/>
        <v>1.2339272328893501E-2</v>
      </c>
    </row>
    <row r="33" spans="19:32" x14ac:dyDescent="0.25">
      <c r="S33" s="115" t="s">
        <v>79</v>
      </c>
      <c r="T33" s="115"/>
      <c r="U33" s="116"/>
      <c r="V33" s="116">
        <v>508</v>
      </c>
      <c r="W33" s="116">
        <v>550</v>
      </c>
      <c r="X33" s="116">
        <v>576</v>
      </c>
      <c r="Y33" s="112">
        <v>600</v>
      </c>
      <c r="Z33" s="112">
        <v>644</v>
      </c>
      <c r="AB33" s="117">
        <f t="shared" si="2"/>
        <v>3.7133137288819694E-2</v>
      </c>
    </row>
    <row r="34" spans="19:32" x14ac:dyDescent="0.25">
      <c r="S34" s="118" t="s">
        <v>53</v>
      </c>
      <c r="T34" s="118"/>
      <c r="U34" s="119"/>
      <c r="V34" s="119">
        <v>15585</v>
      </c>
      <c r="W34" s="119">
        <v>15824</v>
      </c>
      <c r="X34" s="119">
        <v>16240</v>
      </c>
      <c r="Y34" s="120">
        <v>16391</v>
      </c>
      <c r="Z34" s="120">
        <v>17343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9336</v>
      </c>
      <c r="W37" s="112">
        <v>9619</v>
      </c>
      <c r="X37" s="112">
        <v>9557</v>
      </c>
      <c r="Y37" s="112">
        <v>9820</v>
      </c>
      <c r="Z37" s="112">
        <v>10089</v>
      </c>
      <c r="AB37" s="132">
        <f>Z37/Z40*100</f>
        <v>82.921015862579111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1833</v>
      </c>
      <c r="W38" s="112">
        <v>1768</v>
      </c>
      <c r="X38" s="112">
        <v>1997</v>
      </c>
      <c r="Y38" s="112">
        <v>1995</v>
      </c>
      <c r="Z38" s="112">
        <v>2078</v>
      </c>
      <c r="AB38" s="132">
        <f>Z38/Z40*100</f>
        <v>17.078984137420893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11169</v>
      </c>
      <c r="W40" s="112">
        <v>11387</v>
      </c>
      <c r="X40" s="112">
        <v>11554</v>
      </c>
      <c r="Y40" s="112">
        <v>11815</v>
      </c>
      <c r="Z40" s="112">
        <v>12167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11</v>
      </c>
      <c r="X44" s="112">
        <v>8</v>
      </c>
      <c r="Y44" s="112">
        <v>12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188</v>
      </c>
      <c r="W45" s="112">
        <v>191</v>
      </c>
      <c r="X45" s="112">
        <v>188</v>
      </c>
      <c r="Y45" s="112">
        <v>211</v>
      </c>
      <c r="Z45" s="112">
        <v>268</v>
      </c>
    </row>
    <row r="46" spans="19:32" x14ac:dyDescent="0.25">
      <c r="S46" s="115" t="s">
        <v>38</v>
      </c>
      <c r="T46" s="115"/>
      <c r="U46" s="112"/>
      <c r="V46" s="112">
        <v>469</v>
      </c>
      <c r="W46" s="112">
        <v>502</v>
      </c>
      <c r="X46" s="112">
        <v>484</v>
      </c>
      <c r="Y46" s="112">
        <v>425</v>
      </c>
      <c r="Z46" s="112">
        <v>539</v>
      </c>
    </row>
    <row r="47" spans="19:32" x14ac:dyDescent="0.25">
      <c r="S47" s="115" t="s">
        <v>39</v>
      </c>
      <c r="T47" s="115"/>
      <c r="U47" s="112"/>
      <c r="V47" s="112">
        <v>747</v>
      </c>
      <c r="W47" s="112">
        <v>713</v>
      </c>
      <c r="X47" s="112">
        <v>665</v>
      </c>
      <c r="Y47" s="112">
        <v>675</v>
      </c>
      <c r="Z47" s="112">
        <v>652</v>
      </c>
    </row>
    <row r="48" spans="19:32" x14ac:dyDescent="0.25">
      <c r="S48" s="115" t="s">
        <v>40</v>
      </c>
      <c r="T48" s="115"/>
      <c r="U48" s="112"/>
      <c r="V48" s="112">
        <v>810</v>
      </c>
      <c r="W48" s="112">
        <v>842</v>
      </c>
      <c r="X48" s="112">
        <v>945</v>
      </c>
      <c r="Y48" s="112">
        <v>988</v>
      </c>
      <c r="Z48" s="112">
        <v>1017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685</v>
      </c>
      <c r="W49" s="112">
        <v>732</v>
      </c>
      <c r="X49" s="112">
        <v>739</v>
      </c>
      <c r="Y49" s="112">
        <v>790</v>
      </c>
      <c r="Z49" s="112">
        <v>824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Coast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663</v>
      </c>
      <c r="W50" s="112">
        <v>686</v>
      </c>
      <c r="X50" s="112">
        <v>672</v>
      </c>
      <c r="Y50" s="112">
        <v>700</v>
      </c>
      <c r="Z50" s="112">
        <v>778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725</v>
      </c>
      <c r="W51" s="112">
        <v>675</v>
      </c>
      <c r="X51" s="112">
        <v>682</v>
      </c>
      <c r="Y51" s="112">
        <v>663</v>
      </c>
      <c r="Z51" s="112">
        <v>713</v>
      </c>
    </row>
    <row r="52" spans="1:26" ht="15" customHeight="1" x14ac:dyDescent="0.25">
      <c r="S52" s="115" t="s">
        <v>44</v>
      </c>
      <c r="T52" s="115"/>
      <c r="U52" s="112"/>
      <c r="V52" s="112">
        <v>811</v>
      </c>
      <c r="W52" s="112">
        <v>809</v>
      </c>
      <c r="X52" s="112">
        <v>783</v>
      </c>
      <c r="Y52" s="112">
        <v>750</v>
      </c>
      <c r="Z52" s="112">
        <v>752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891</v>
      </c>
      <c r="W53" s="112">
        <v>844</v>
      </c>
      <c r="X53" s="112">
        <v>808</v>
      </c>
      <c r="Y53" s="112">
        <v>783</v>
      </c>
      <c r="Z53" s="112">
        <v>817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893</v>
      </c>
      <c r="W54" s="112">
        <v>927</v>
      </c>
      <c r="X54" s="112">
        <v>899</v>
      </c>
      <c r="Y54" s="112">
        <v>910</v>
      </c>
      <c r="Z54" s="112">
        <v>903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624</v>
      </c>
      <c r="W55" s="112">
        <v>675</v>
      </c>
      <c r="X55" s="112">
        <v>711</v>
      </c>
      <c r="Y55" s="112">
        <v>743</v>
      </c>
      <c r="Z55" s="112">
        <v>778</v>
      </c>
    </row>
    <row r="56" spans="1:26" ht="15" customHeight="1" x14ac:dyDescent="0.25">
      <c r="S56" s="115" t="s">
        <v>48</v>
      </c>
      <c r="T56" s="115"/>
      <c r="U56" s="112"/>
      <c r="V56" s="112">
        <v>332</v>
      </c>
      <c r="W56" s="112">
        <v>362</v>
      </c>
      <c r="X56" s="112">
        <v>386</v>
      </c>
      <c r="Y56" s="112">
        <v>406</v>
      </c>
      <c r="Z56" s="112">
        <v>422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130</v>
      </c>
      <c r="W57" s="112">
        <v>148</v>
      </c>
      <c r="X57" s="112">
        <v>151</v>
      </c>
      <c r="Y57" s="112">
        <v>168</v>
      </c>
      <c r="Z57" s="112">
        <v>180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62</v>
      </c>
      <c r="W58" s="112">
        <v>50</v>
      </c>
      <c r="X58" s="112">
        <v>52</v>
      </c>
      <c r="Y58" s="112">
        <v>68</v>
      </c>
      <c r="Z58" s="112">
        <v>57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32</v>
      </c>
      <c r="W59" s="112">
        <v>27</v>
      </c>
      <c r="X59" s="112">
        <v>31</v>
      </c>
      <c r="Y59" s="112">
        <v>27</v>
      </c>
      <c r="Z59" s="112">
        <v>31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7</v>
      </c>
      <c r="W60" s="112">
        <v>20</v>
      </c>
      <c r="X60" s="112">
        <v>14</v>
      </c>
      <c r="Y60" s="112">
        <v>14</v>
      </c>
      <c r="Z60" s="112">
        <v>20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8074</v>
      </c>
      <c r="W61" s="112">
        <v>8230</v>
      </c>
      <c r="X61" s="112">
        <v>8229</v>
      </c>
      <c r="Y61" s="112">
        <v>8336</v>
      </c>
      <c r="Z61" s="112">
        <v>8761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12</v>
      </c>
      <c r="W63" s="112">
        <v>8</v>
      </c>
      <c r="X63" s="112">
        <v>10</v>
      </c>
      <c r="Y63" s="112">
        <v>8</v>
      </c>
      <c r="Z63" s="112">
        <v>35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210</v>
      </c>
      <c r="W64" s="112">
        <v>178</v>
      </c>
      <c r="X64" s="112">
        <v>227</v>
      </c>
      <c r="Y64" s="112">
        <v>257</v>
      </c>
      <c r="Z64" s="112">
        <v>321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Coast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512</v>
      </c>
      <c r="W65" s="112">
        <v>538</v>
      </c>
      <c r="X65" s="112">
        <v>521</v>
      </c>
      <c r="Y65" s="112">
        <v>487</v>
      </c>
      <c r="Z65" s="112">
        <v>591</v>
      </c>
    </row>
    <row r="66" spans="1:26" x14ac:dyDescent="0.25">
      <c r="S66" s="115" t="s">
        <v>39</v>
      </c>
      <c r="T66" s="115"/>
      <c r="U66" s="112"/>
      <c r="V66" s="112">
        <v>641</v>
      </c>
      <c r="W66" s="112">
        <v>624</v>
      </c>
      <c r="X66" s="112">
        <v>652</v>
      </c>
      <c r="Y66" s="112">
        <v>704</v>
      </c>
      <c r="Z66" s="112">
        <v>755</v>
      </c>
    </row>
    <row r="67" spans="1:26" x14ac:dyDescent="0.25">
      <c r="S67" s="115" t="s">
        <v>40</v>
      </c>
      <c r="T67" s="115"/>
      <c r="U67" s="112"/>
      <c r="V67" s="112">
        <v>694</v>
      </c>
      <c r="W67" s="112">
        <v>707</v>
      </c>
      <c r="X67" s="112">
        <v>681</v>
      </c>
      <c r="Y67" s="112">
        <v>802</v>
      </c>
      <c r="Z67" s="112">
        <v>786</v>
      </c>
    </row>
    <row r="68" spans="1:26" x14ac:dyDescent="0.25">
      <c r="S68" s="115" t="s">
        <v>41</v>
      </c>
      <c r="T68" s="115"/>
      <c r="U68" s="112"/>
      <c r="V68" s="112">
        <v>631</v>
      </c>
      <c r="W68" s="112">
        <v>651</v>
      </c>
      <c r="X68" s="112">
        <v>586</v>
      </c>
      <c r="Y68" s="112">
        <v>711</v>
      </c>
      <c r="Z68" s="112">
        <v>824</v>
      </c>
    </row>
    <row r="69" spans="1:26" x14ac:dyDescent="0.25">
      <c r="S69" s="115" t="s">
        <v>42</v>
      </c>
      <c r="T69" s="115"/>
      <c r="U69" s="112"/>
      <c r="V69" s="112">
        <v>603</v>
      </c>
      <c r="W69" s="112">
        <v>601</v>
      </c>
      <c r="X69" s="112">
        <v>559</v>
      </c>
      <c r="Y69" s="112">
        <v>642</v>
      </c>
      <c r="Z69" s="112">
        <v>705</v>
      </c>
    </row>
    <row r="70" spans="1:26" x14ac:dyDescent="0.25">
      <c r="S70" s="115" t="s">
        <v>43</v>
      </c>
      <c r="T70" s="115"/>
      <c r="U70" s="112"/>
      <c r="V70" s="112">
        <v>714</v>
      </c>
      <c r="W70" s="112">
        <v>732</v>
      </c>
      <c r="X70" s="112">
        <v>585</v>
      </c>
      <c r="Y70" s="112">
        <v>716</v>
      </c>
      <c r="Z70" s="112">
        <v>683</v>
      </c>
    </row>
    <row r="71" spans="1:26" x14ac:dyDescent="0.25">
      <c r="S71" s="115" t="s">
        <v>44</v>
      </c>
      <c r="T71" s="115"/>
      <c r="U71" s="112"/>
      <c r="V71" s="112">
        <v>885</v>
      </c>
      <c r="W71" s="112">
        <v>885</v>
      </c>
      <c r="X71" s="112">
        <v>731</v>
      </c>
      <c r="Y71" s="112">
        <v>824</v>
      </c>
      <c r="Z71" s="112">
        <v>808</v>
      </c>
    </row>
    <row r="72" spans="1:26" x14ac:dyDescent="0.25">
      <c r="S72" s="115" t="s">
        <v>45</v>
      </c>
      <c r="T72" s="115"/>
      <c r="U72" s="112"/>
      <c r="V72" s="112">
        <v>900</v>
      </c>
      <c r="W72" s="112">
        <v>914</v>
      </c>
      <c r="X72" s="112">
        <v>677</v>
      </c>
      <c r="Y72" s="112">
        <v>944</v>
      </c>
      <c r="Z72" s="112">
        <v>957</v>
      </c>
    </row>
    <row r="73" spans="1:26" x14ac:dyDescent="0.25">
      <c r="S73" s="115" t="s">
        <v>46</v>
      </c>
      <c r="T73" s="115"/>
      <c r="U73" s="112"/>
      <c r="V73" s="112">
        <v>848</v>
      </c>
      <c r="W73" s="112">
        <v>838</v>
      </c>
      <c r="X73" s="112">
        <v>656</v>
      </c>
      <c r="Y73" s="112">
        <v>873</v>
      </c>
      <c r="Z73" s="112">
        <v>966</v>
      </c>
    </row>
    <row r="74" spans="1:26" x14ac:dyDescent="0.25">
      <c r="S74" s="115" t="s">
        <v>47</v>
      </c>
      <c r="T74" s="115"/>
      <c r="U74" s="112"/>
      <c r="V74" s="112">
        <v>498</v>
      </c>
      <c r="W74" s="112">
        <v>524</v>
      </c>
      <c r="X74" s="112">
        <v>440</v>
      </c>
      <c r="Y74" s="112">
        <v>635</v>
      </c>
      <c r="Z74" s="112">
        <v>681</v>
      </c>
    </row>
    <row r="75" spans="1:26" x14ac:dyDescent="0.25">
      <c r="S75" s="115" t="s">
        <v>48</v>
      </c>
      <c r="T75" s="115"/>
      <c r="U75" s="112"/>
      <c r="V75" s="112">
        <v>191</v>
      </c>
      <c r="W75" s="112">
        <v>213</v>
      </c>
      <c r="X75" s="112">
        <v>180</v>
      </c>
      <c r="Y75" s="112">
        <v>274</v>
      </c>
      <c r="Z75" s="112">
        <v>271</v>
      </c>
    </row>
    <row r="76" spans="1:26" x14ac:dyDescent="0.25">
      <c r="S76" s="115" t="s">
        <v>49</v>
      </c>
      <c r="T76" s="115"/>
      <c r="U76" s="112"/>
      <c r="V76" s="112">
        <v>84</v>
      </c>
      <c r="W76" s="112">
        <v>98</v>
      </c>
      <c r="X76" s="112">
        <v>62</v>
      </c>
      <c r="Y76" s="112">
        <v>111</v>
      </c>
      <c r="Z76" s="112">
        <v>112</v>
      </c>
    </row>
    <row r="77" spans="1:26" x14ac:dyDescent="0.25">
      <c r="S77" s="115" t="s">
        <v>50</v>
      </c>
      <c r="T77" s="115"/>
      <c r="U77" s="112"/>
      <c r="V77" s="112">
        <v>40</v>
      </c>
      <c r="W77" s="112">
        <v>45</v>
      </c>
      <c r="X77" s="112">
        <v>22</v>
      </c>
      <c r="Y77" s="112">
        <v>40</v>
      </c>
      <c r="Z77" s="112">
        <v>45</v>
      </c>
    </row>
    <row r="78" spans="1:26" x14ac:dyDescent="0.25">
      <c r="S78" s="115" t="s">
        <v>51</v>
      </c>
      <c r="T78" s="115"/>
      <c r="U78" s="112"/>
      <c r="V78" s="112">
        <v>25</v>
      </c>
      <c r="W78" s="112">
        <v>23</v>
      </c>
      <c r="X78" s="112">
        <v>21</v>
      </c>
      <c r="Y78" s="112">
        <v>18</v>
      </c>
      <c r="Z78" s="112">
        <v>21</v>
      </c>
    </row>
    <row r="79" spans="1:26" x14ac:dyDescent="0.25">
      <c r="S79" s="115" t="s">
        <v>52</v>
      </c>
      <c r="T79" s="115"/>
      <c r="U79" s="112"/>
      <c r="V79" s="112">
        <v>14</v>
      </c>
      <c r="W79" s="112">
        <v>16</v>
      </c>
      <c r="X79" s="112">
        <v>13</v>
      </c>
      <c r="Y79" s="112">
        <v>10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7510</v>
      </c>
      <c r="W80" s="112">
        <v>7593</v>
      </c>
      <c r="X80" s="112">
        <v>6623</v>
      </c>
      <c r="Y80" s="112">
        <v>8051</v>
      </c>
      <c r="Z80" s="112">
        <v>8567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500</v>
      </c>
      <c r="W83" s="112">
        <v>516</v>
      </c>
      <c r="X83" s="112">
        <v>528</v>
      </c>
      <c r="Y83" s="112">
        <v>559</v>
      </c>
      <c r="Z83" s="112">
        <v>577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576</v>
      </c>
      <c r="W84" s="112">
        <v>596</v>
      </c>
      <c r="X84" s="112">
        <v>598</v>
      </c>
      <c r="Y84" s="112">
        <v>599</v>
      </c>
      <c r="Z84" s="112">
        <v>588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1312</v>
      </c>
      <c r="W85" s="112">
        <v>1338</v>
      </c>
      <c r="X85" s="112">
        <v>1341</v>
      </c>
      <c r="Y85" s="112">
        <v>1346</v>
      </c>
      <c r="Z85" s="112">
        <v>1402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17,343</v>
      </c>
      <c r="D86" s="94">
        <f t="shared" ref="D86:D91" si="4">AD4</f>
        <v>5.8274347083231648E-2</v>
      </c>
      <c r="E86" s="95">
        <f t="shared" ref="E86:E91" si="5">AD4</f>
        <v>5.8274347083231648E-2</v>
      </c>
      <c r="F86" s="94">
        <f t="shared" ref="F86:F91" si="6">AF4</f>
        <v>0.11280076997112598</v>
      </c>
      <c r="G86" s="95">
        <f t="shared" ref="G86:G91" si="7">AF4</f>
        <v>0.11280076997112598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268</v>
      </c>
      <c r="W86" s="112">
        <v>274</v>
      </c>
      <c r="X86" s="112">
        <v>288</v>
      </c>
      <c r="Y86" s="112">
        <v>304</v>
      </c>
      <c r="Z86" s="112">
        <v>328</v>
      </c>
    </row>
    <row r="87" spans="1:30" ht="15" customHeight="1" x14ac:dyDescent="0.25">
      <c r="A87" s="96" t="s">
        <v>4</v>
      </c>
      <c r="B87" s="49"/>
      <c r="C87" s="97" t="str">
        <f t="shared" si="3"/>
        <v>8,761</v>
      </c>
      <c r="D87" s="94">
        <f t="shared" si="4"/>
        <v>5.0857622646035772E-2</v>
      </c>
      <c r="E87" s="95">
        <f t="shared" si="5"/>
        <v>5.0857622646035772E-2</v>
      </c>
      <c r="F87" s="94">
        <f t="shared" si="6"/>
        <v>8.5222346091911261E-2</v>
      </c>
      <c r="G87" s="95">
        <f t="shared" si="7"/>
        <v>8.5222346091911261E-2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199</v>
      </c>
      <c r="W87" s="112">
        <v>201</v>
      </c>
      <c r="X87" s="112">
        <v>200</v>
      </c>
      <c r="Y87" s="112">
        <v>194</v>
      </c>
      <c r="Z87" s="112">
        <v>193</v>
      </c>
    </row>
    <row r="88" spans="1:30" ht="15" customHeight="1" x14ac:dyDescent="0.25">
      <c r="A88" s="96" t="s">
        <v>5</v>
      </c>
      <c r="B88" s="49"/>
      <c r="C88" s="97" t="str">
        <f t="shared" si="3"/>
        <v>8,567</v>
      </c>
      <c r="D88" s="94">
        <f t="shared" si="4"/>
        <v>6.4488071570576455E-2</v>
      </c>
      <c r="E88" s="95">
        <f t="shared" si="5"/>
        <v>6.4488071570576455E-2</v>
      </c>
      <c r="F88" s="94">
        <f t="shared" si="6"/>
        <v>0.14104954714970708</v>
      </c>
      <c r="G88" s="95">
        <f t="shared" si="7"/>
        <v>0.14104954714970708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230</v>
      </c>
      <c r="W88" s="112">
        <v>244</v>
      </c>
      <c r="X88" s="112">
        <v>250</v>
      </c>
      <c r="Y88" s="112">
        <v>257</v>
      </c>
      <c r="Z88" s="112">
        <v>272</v>
      </c>
    </row>
    <row r="89" spans="1:30" ht="15" customHeight="1" x14ac:dyDescent="0.25">
      <c r="A89" s="49" t="s">
        <v>6</v>
      </c>
      <c r="B89" s="49"/>
      <c r="C89" s="97" t="str">
        <f t="shared" si="3"/>
        <v>12,166</v>
      </c>
      <c r="D89" s="94">
        <f t="shared" si="4"/>
        <v>2.9969522519471825E-2</v>
      </c>
      <c r="E89" s="95">
        <f t="shared" si="5"/>
        <v>2.9969522519471825E-2</v>
      </c>
      <c r="F89" s="94">
        <f t="shared" si="6"/>
        <v>8.926492971617872E-2</v>
      </c>
      <c r="G89" s="95">
        <f t="shared" si="7"/>
        <v>8.926492971617872E-2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700</v>
      </c>
      <c r="W89" s="112">
        <v>730</v>
      </c>
      <c r="X89" s="112">
        <v>740</v>
      </c>
      <c r="Y89" s="112">
        <v>763</v>
      </c>
      <c r="Z89" s="112">
        <v>771</v>
      </c>
    </row>
    <row r="90" spans="1:30" ht="15" customHeight="1" x14ac:dyDescent="0.25">
      <c r="A90" s="49" t="s">
        <v>98</v>
      </c>
      <c r="B90" s="49"/>
      <c r="C90" s="97" t="str">
        <f t="shared" si="3"/>
        <v>$42,478</v>
      </c>
      <c r="D90" s="94">
        <f t="shared" si="4"/>
        <v>1.4924977295713404E-2</v>
      </c>
      <c r="E90" s="95">
        <f t="shared" si="5"/>
        <v>1.4924977295713404E-2</v>
      </c>
      <c r="F90" s="94">
        <f t="shared" si="6"/>
        <v>0.15077988803205433</v>
      </c>
      <c r="G90" s="95">
        <f t="shared" si="7"/>
        <v>0.15077988803205433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912</v>
      </c>
      <c r="W90" s="112">
        <v>906</v>
      </c>
      <c r="X90" s="112">
        <v>935</v>
      </c>
      <c r="Y90" s="112">
        <v>965</v>
      </c>
      <c r="Z90" s="112">
        <v>968</v>
      </c>
    </row>
    <row r="91" spans="1:30" ht="15" customHeight="1" x14ac:dyDescent="0.25">
      <c r="A91" s="49" t="s">
        <v>7</v>
      </c>
      <c r="B91" s="49"/>
      <c r="C91" s="97" t="str">
        <f t="shared" si="3"/>
        <v>$672.0 mil</v>
      </c>
      <c r="D91" s="94">
        <f t="shared" si="4"/>
        <v>6.6590355976551052E-2</v>
      </c>
      <c r="E91" s="95">
        <f t="shared" si="5"/>
        <v>6.6590355976551052E-2</v>
      </c>
      <c r="F91" s="94">
        <f t="shared" si="6"/>
        <v>0.24681192477256886</v>
      </c>
      <c r="G91" s="95">
        <f t="shared" si="7"/>
        <v>0.24681192477256886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5781</v>
      </c>
      <c r="W91" s="112">
        <v>5925</v>
      </c>
      <c r="X91" s="112">
        <v>5934</v>
      </c>
      <c r="Y91" s="112">
        <v>6085</v>
      </c>
      <c r="Z91" s="112">
        <v>6223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324</v>
      </c>
      <c r="W93" s="112">
        <v>343</v>
      </c>
      <c r="X93" s="112">
        <v>342</v>
      </c>
      <c r="Y93" s="112">
        <v>336</v>
      </c>
      <c r="Z93" s="112">
        <v>366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981</v>
      </c>
      <c r="W94" s="112">
        <v>1009</v>
      </c>
      <c r="X94" s="112">
        <v>1049</v>
      </c>
      <c r="Y94" s="112">
        <v>1069</v>
      </c>
      <c r="Z94" s="112">
        <v>1085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197</v>
      </c>
      <c r="W95" s="112">
        <v>218</v>
      </c>
      <c r="X95" s="112">
        <v>213</v>
      </c>
      <c r="Y95" s="112">
        <v>215</v>
      </c>
      <c r="Z95" s="112">
        <v>230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899</v>
      </c>
      <c r="W96" s="112">
        <v>935</v>
      </c>
      <c r="X96" s="112">
        <v>987</v>
      </c>
      <c r="Y96" s="112">
        <v>1045</v>
      </c>
      <c r="Z96" s="112">
        <v>1136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805</v>
      </c>
      <c r="W97" s="112">
        <v>791</v>
      </c>
      <c r="X97" s="112">
        <v>838</v>
      </c>
      <c r="Y97" s="112">
        <v>820</v>
      </c>
      <c r="Z97" s="112">
        <v>833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632</v>
      </c>
      <c r="W98" s="112">
        <v>656</v>
      </c>
      <c r="X98" s="112">
        <v>643</v>
      </c>
      <c r="Y98" s="112">
        <v>676</v>
      </c>
      <c r="Z98" s="112">
        <v>695</v>
      </c>
    </row>
    <row r="99" spans="1:32" ht="15" customHeight="1" x14ac:dyDescent="0.25">
      <c r="S99" s="115" t="s">
        <v>145</v>
      </c>
      <c r="T99" s="115"/>
      <c r="U99" s="112"/>
      <c r="V99" s="112">
        <v>60</v>
      </c>
      <c r="W99" s="112">
        <v>62</v>
      </c>
      <c r="X99" s="112">
        <v>61</v>
      </c>
      <c r="Y99" s="112">
        <v>62</v>
      </c>
      <c r="Z99" s="112">
        <v>68</v>
      </c>
    </row>
    <row r="100" spans="1:32" ht="15" customHeight="1" x14ac:dyDescent="0.25">
      <c r="S100" s="115" t="s">
        <v>58</v>
      </c>
      <c r="T100" s="115"/>
      <c r="U100" s="112"/>
      <c r="V100" s="112">
        <v>597</v>
      </c>
      <c r="W100" s="112">
        <v>582</v>
      </c>
      <c r="X100" s="112">
        <v>627</v>
      </c>
      <c r="Y100" s="112">
        <v>619</v>
      </c>
      <c r="Z100" s="112">
        <v>636</v>
      </c>
    </row>
    <row r="101" spans="1:32" x14ac:dyDescent="0.25">
      <c r="A101" s="18"/>
      <c r="S101" s="118" t="s">
        <v>53</v>
      </c>
      <c r="T101" s="118"/>
      <c r="U101" s="112"/>
      <c r="V101" s="112">
        <v>5388</v>
      </c>
      <c r="W101" s="112">
        <v>5466</v>
      </c>
      <c r="X101" s="112">
        <v>5620</v>
      </c>
      <c r="Y101" s="112">
        <v>5724</v>
      </c>
      <c r="Z101" s="112">
        <v>5931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11380</v>
      </c>
      <c r="W104" s="112">
        <v>11538</v>
      </c>
      <c r="X104" s="112">
        <v>11747</v>
      </c>
      <c r="Y104" s="112">
        <v>12503</v>
      </c>
      <c r="Z104" s="112">
        <v>12503</v>
      </c>
      <c r="AB104" s="109" t="str">
        <f>TEXT(Z104,"###,###")</f>
        <v>12,503</v>
      </c>
      <c r="AD104" s="130">
        <f>Z104/($Z$4)*100</f>
        <v>72.092486882315626</v>
      </c>
      <c r="AF104" s="109"/>
    </row>
    <row r="105" spans="1:32" x14ac:dyDescent="0.25">
      <c r="S105" s="115" t="s">
        <v>17</v>
      </c>
      <c r="T105" s="115"/>
      <c r="U105" s="112"/>
      <c r="V105" s="112">
        <v>2883</v>
      </c>
      <c r="W105" s="112">
        <v>2870</v>
      </c>
      <c r="X105" s="112">
        <v>3108</v>
      </c>
      <c r="Y105" s="112">
        <v>2881</v>
      </c>
      <c r="Z105" s="112">
        <v>3041</v>
      </c>
      <c r="AB105" s="109" t="str">
        <f>TEXT(Z105,"###,###")</f>
        <v>3,041</v>
      </c>
      <c r="AD105" s="130">
        <f>Z105/($Z$4)*100</f>
        <v>17.534451940264084</v>
      </c>
      <c r="AF105" s="109"/>
    </row>
    <row r="106" spans="1:32" x14ac:dyDescent="0.25">
      <c r="S106" s="118" t="s">
        <v>53</v>
      </c>
      <c r="T106" s="118"/>
      <c r="U106" s="120"/>
      <c r="V106" s="120">
        <v>14263</v>
      </c>
      <c r="W106" s="120">
        <v>14408</v>
      </c>
      <c r="X106" s="120">
        <v>14855</v>
      </c>
      <c r="Y106" s="120">
        <v>15384</v>
      </c>
      <c r="Z106" s="120">
        <v>15544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2113</v>
      </c>
      <c r="W108" s="112">
        <v>2190</v>
      </c>
      <c r="X108" s="112">
        <v>2051</v>
      </c>
      <c r="Y108" s="112">
        <v>2104</v>
      </c>
      <c r="Z108" s="112">
        <v>2288</v>
      </c>
      <c r="AB108" s="109" t="str">
        <f>TEXT(Z108,"###,###")</f>
        <v>2,288</v>
      </c>
      <c r="AD108" s="130">
        <f>Z108/($Z$4)*100</f>
        <v>13.192642564723519</v>
      </c>
      <c r="AF108" s="109"/>
    </row>
    <row r="109" spans="1:32" x14ac:dyDescent="0.25">
      <c r="S109" s="115" t="s">
        <v>20</v>
      </c>
      <c r="T109" s="115"/>
      <c r="U109" s="112"/>
      <c r="V109" s="112">
        <v>2671</v>
      </c>
      <c r="W109" s="112">
        <v>2697</v>
      </c>
      <c r="X109" s="112">
        <v>2652</v>
      </c>
      <c r="Y109" s="112">
        <v>2645</v>
      </c>
      <c r="Z109" s="112">
        <v>3059</v>
      </c>
      <c r="AB109" s="109" t="str">
        <f>TEXT(Z109,"###,###")</f>
        <v>3,059</v>
      </c>
      <c r="AD109" s="130">
        <f>Z109/($Z$4)*100</f>
        <v>17.638240212189356</v>
      </c>
      <c r="AF109" s="109"/>
    </row>
    <row r="110" spans="1:32" x14ac:dyDescent="0.25">
      <c r="S110" s="115" t="s">
        <v>21</v>
      </c>
      <c r="T110" s="115"/>
      <c r="U110" s="112"/>
      <c r="V110" s="112">
        <v>3293</v>
      </c>
      <c r="W110" s="112">
        <v>3229</v>
      </c>
      <c r="X110" s="112">
        <v>3583</v>
      </c>
      <c r="Y110" s="112">
        <v>3607</v>
      </c>
      <c r="Z110" s="112">
        <v>3642</v>
      </c>
      <c r="AB110" s="109" t="str">
        <f>TEXT(Z110,"###,###")</f>
        <v>3,642</v>
      </c>
      <c r="AD110" s="130">
        <f>Z110/($Z$4)*100</f>
        <v>20.999827019546792</v>
      </c>
      <c r="AF110" s="109"/>
    </row>
    <row r="111" spans="1:32" x14ac:dyDescent="0.25">
      <c r="S111" s="115" t="s">
        <v>22</v>
      </c>
      <c r="T111" s="115"/>
      <c r="U111" s="112"/>
      <c r="V111" s="112">
        <v>6089</v>
      </c>
      <c r="W111" s="112">
        <v>6162</v>
      </c>
      <c r="X111" s="112">
        <v>6468</v>
      </c>
      <c r="Y111" s="112">
        <v>6567</v>
      </c>
      <c r="Z111" s="112">
        <v>6984</v>
      </c>
      <c r="AB111" s="109" t="str">
        <f>TEXT(Z111,"###,###")</f>
        <v>6,984</v>
      </c>
      <c r="AD111" s="130">
        <f>Z111/($Z$4)*100</f>
        <v>40.269849507005709</v>
      </c>
      <c r="AF111" s="109"/>
    </row>
    <row r="112" spans="1:32" x14ac:dyDescent="0.25">
      <c r="S112" s="118" t="s">
        <v>53</v>
      </c>
      <c r="T112" s="118"/>
      <c r="U112" s="112"/>
      <c r="V112" s="112">
        <v>15585</v>
      </c>
      <c r="W112" s="112">
        <v>15822</v>
      </c>
      <c r="X112" s="112">
        <v>16241</v>
      </c>
      <c r="Y112" s="112">
        <v>16388</v>
      </c>
      <c r="Z112" s="112">
        <v>17343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43.23</v>
      </c>
      <c r="W118" s="131">
        <v>43.59</v>
      </c>
      <c r="X118" s="131">
        <v>43.37</v>
      </c>
      <c r="Y118" s="131">
        <v>43.51</v>
      </c>
      <c r="Z118" s="131">
        <v>43.24</v>
      </c>
      <c r="AB118" s="109" t="str">
        <f>TEXT(Z118,"##.0")</f>
        <v>43.2</v>
      </c>
    </row>
    <row r="120" spans="19:32" x14ac:dyDescent="0.25">
      <c r="S120" s="101" t="s">
        <v>100</v>
      </c>
      <c r="T120" s="112"/>
      <c r="U120" s="112"/>
      <c r="V120" s="112">
        <v>9316</v>
      </c>
      <c r="W120" s="112">
        <v>9463</v>
      </c>
      <c r="X120" s="112">
        <v>9690</v>
      </c>
      <c r="Y120" s="112">
        <v>9877</v>
      </c>
      <c r="Z120" s="112">
        <v>10204</v>
      </c>
      <c r="AB120" s="109" t="str">
        <f>TEXT(Z120,"###,###")</f>
        <v>10,204</v>
      </c>
    </row>
    <row r="121" spans="19:32" x14ac:dyDescent="0.25">
      <c r="S121" s="101" t="s">
        <v>101</v>
      </c>
      <c r="T121" s="112"/>
      <c r="U121" s="112"/>
      <c r="V121" s="112">
        <v>978</v>
      </c>
      <c r="W121" s="112">
        <v>995</v>
      </c>
      <c r="X121" s="112">
        <v>966</v>
      </c>
      <c r="Y121" s="112">
        <v>1025</v>
      </c>
      <c r="Z121" s="112">
        <v>1006</v>
      </c>
      <c r="AB121" s="109" t="str">
        <f>TEXT(Z121,"###,###")</f>
        <v>1,006</v>
      </c>
    </row>
    <row r="122" spans="19:32" x14ac:dyDescent="0.25">
      <c r="S122" s="101" t="s">
        <v>102</v>
      </c>
      <c r="T122" s="112"/>
      <c r="U122" s="112"/>
      <c r="V122" s="112">
        <v>873</v>
      </c>
      <c r="W122" s="112">
        <v>935</v>
      </c>
      <c r="X122" s="112">
        <v>902</v>
      </c>
      <c r="Y122" s="112">
        <v>906</v>
      </c>
      <c r="Z122" s="112">
        <v>956</v>
      </c>
      <c r="AB122" s="109" t="str">
        <f>TEXT(Z122,"###,###")</f>
        <v>956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10189</v>
      </c>
      <c r="W124" s="112">
        <v>10398</v>
      </c>
      <c r="X124" s="112">
        <v>10592</v>
      </c>
      <c r="Y124" s="112">
        <v>10783</v>
      </c>
      <c r="Z124" s="112">
        <v>11160</v>
      </c>
      <c r="AB124" s="109" t="str">
        <f>TEXT(Z124,"###,###")</f>
        <v>11,160</v>
      </c>
      <c r="AD124" s="127">
        <f>Z124/$Z$7*100</f>
        <v>91.731053756370201</v>
      </c>
    </row>
    <row r="125" spans="19:32" x14ac:dyDescent="0.25">
      <c r="S125" s="101" t="s">
        <v>104</v>
      </c>
      <c r="T125" s="112"/>
      <c r="U125" s="112"/>
      <c r="V125" s="112">
        <v>1851</v>
      </c>
      <c r="W125" s="112">
        <v>1930</v>
      </c>
      <c r="X125" s="112">
        <v>1868</v>
      </c>
      <c r="Y125" s="112">
        <v>1931</v>
      </c>
      <c r="Z125" s="112">
        <v>1962</v>
      </c>
      <c r="AB125" s="109" t="str">
        <f>TEXT(Z125,"###,###")</f>
        <v>1,962</v>
      </c>
      <c r="AD125" s="127">
        <f>Z125/$Z$7*100</f>
        <v>16.126911063619925</v>
      </c>
    </row>
    <row r="127" spans="19:32" x14ac:dyDescent="0.25">
      <c r="S127" s="101" t="s">
        <v>105</v>
      </c>
      <c r="T127" s="112"/>
      <c r="U127" s="112"/>
      <c r="V127" s="112">
        <v>5779</v>
      </c>
      <c r="W127" s="112">
        <v>5923</v>
      </c>
      <c r="X127" s="112">
        <v>5938</v>
      </c>
      <c r="Y127" s="112">
        <v>6084</v>
      </c>
      <c r="Z127" s="112">
        <v>6224</v>
      </c>
      <c r="AB127" s="109" t="str">
        <f>TEXT(Z127,"###,###")</f>
        <v>6,224</v>
      </c>
      <c r="AD127" s="127">
        <f>Z127/$Z$7*100</f>
        <v>51.158967614663823</v>
      </c>
    </row>
    <row r="128" spans="19:32" x14ac:dyDescent="0.25">
      <c r="S128" s="101" t="s">
        <v>106</v>
      </c>
      <c r="T128" s="112"/>
      <c r="U128" s="112"/>
      <c r="V128" s="112">
        <v>5394</v>
      </c>
      <c r="W128" s="112">
        <v>5465</v>
      </c>
      <c r="X128" s="112">
        <v>5621</v>
      </c>
      <c r="Y128" s="112">
        <v>5724</v>
      </c>
      <c r="Z128" s="112">
        <v>5929</v>
      </c>
      <c r="AB128" s="109" t="str">
        <f>TEXT(Z128,"###,###")</f>
        <v>5,929</v>
      </c>
      <c r="AD128" s="127">
        <f>Z128/$Z$7*100</f>
        <v>48.734177215189874</v>
      </c>
    </row>
    <row r="130" spans="19:20" x14ac:dyDescent="0.25">
      <c r="S130" s="101" t="s">
        <v>182</v>
      </c>
      <c r="T130" s="127">
        <v>83.873088936380086</v>
      </c>
    </row>
    <row r="131" spans="19:20" x14ac:dyDescent="0.25">
      <c r="S131" s="101" t="s">
        <v>183</v>
      </c>
      <c r="T131" s="127">
        <v>8.268946243629788</v>
      </c>
    </row>
    <row r="132" spans="19:20" x14ac:dyDescent="0.25">
      <c r="S132" s="101" t="s">
        <v>184</v>
      </c>
      <c r="T132" s="127">
        <v>7.8579648199901362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71E5B7-59C7-4DA2-A5ED-5E11716AD8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87EF99-EE61-40E5-85DF-CACD091836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A687B32-8192-400A-89BF-91787CB9D5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77E0BFD-773B-4256-B373-4A9DDC9D9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927-19F5-4575-BC10-4EC073FFC3AC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109</v>
      </c>
      <c r="T1" s="99"/>
      <c r="U1" s="99"/>
      <c r="V1" s="99"/>
      <c r="W1" s="99"/>
      <c r="X1" s="99"/>
      <c r="Y1" s="100" t="s">
        <v>154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109</v>
      </c>
      <c r="Y3" s="105" t="s">
        <v>154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12.5 Central Highlands,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1618</v>
      </c>
      <c r="W4" s="108">
        <v>1851</v>
      </c>
      <c r="X4" s="108">
        <v>1879</v>
      </c>
      <c r="Y4" s="108">
        <v>1833</v>
      </c>
      <c r="Z4" s="108">
        <v>1953</v>
      </c>
      <c r="AB4" s="109" t="str">
        <f>TEXT(Z4,"###,###")</f>
        <v>1,953</v>
      </c>
      <c r="AD4" s="110">
        <f>Z4/Y4-1</f>
        <v>6.546644844517191E-2</v>
      </c>
      <c r="AF4" s="110">
        <f>Z4/V4-1</f>
        <v>0.20704573547589611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866</v>
      </c>
      <c r="W5" s="108">
        <v>1059</v>
      </c>
      <c r="X5" s="108">
        <v>1075</v>
      </c>
      <c r="Y5" s="108">
        <v>1073</v>
      </c>
      <c r="Z5" s="108">
        <v>1145</v>
      </c>
      <c r="AB5" s="109" t="str">
        <f>TEXT(Z5,"###,###")</f>
        <v>1,145</v>
      </c>
      <c r="AD5" s="110">
        <f t="shared" ref="AD5:AD9" si="0">Z5/Y5-1</f>
        <v>6.7101584342963649E-2</v>
      </c>
      <c r="AF5" s="110">
        <f t="shared" ref="AF5:AF9" si="1">Z5/V5-1</f>
        <v>0.3221709006928406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750</v>
      </c>
      <c r="W6" s="108">
        <v>793</v>
      </c>
      <c r="X6" s="108">
        <v>810</v>
      </c>
      <c r="Y6" s="108">
        <v>764</v>
      </c>
      <c r="Z6" s="108">
        <v>806</v>
      </c>
      <c r="AB6" s="109" t="str">
        <f>TEXT(Z6,"###,###")</f>
        <v>806</v>
      </c>
      <c r="AD6" s="110">
        <f t="shared" si="0"/>
        <v>5.4973821989528826E-2</v>
      </c>
      <c r="AF6" s="110">
        <f t="shared" si="1"/>
        <v>7.4666666666666659E-2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1045</v>
      </c>
      <c r="W7" s="108">
        <v>1161</v>
      </c>
      <c r="X7" s="108">
        <v>1190</v>
      </c>
      <c r="Y7" s="108">
        <v>1236</v>
      </c>
      <c r="Z7" s="108">
        <v>1254</v>
      </c>
      <c r="AB7" s="109" t="str">
        <f>TEXT(Z7,"###,###")</f>
        <v>1,254</v>
      </c>
      <c r="AD7" s="110">
        <f t="shared" si="0"/>
        <v>1.4563106796116498E-2</v>
      </c>
      <c r="AF7" s="110">
        <f t="shared" si="1"/>
        <v>0.19999999999999996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1,953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1,254</v>
      </c>
      <c r="P8" s="65"/>
      <c r="S8" s="107" t="s">
        <v>84</v>
      </c>
      <c r="T8" s="108"/>
      <c r="U8" s="108"/>
      <c r="V8" s="108">
        <v>25726</v>
      </c>
      <c r="W8" s="108">
        <v>26731.27</v>
      </c>
      <c r="X8" s="108">
        <v>28323</v>
      </c>
      <c r="Y8" s="108">
        <v>30954.19</v>
      </c>
      <c r="Z8" s="108">
        <v>29666</v>
      </c>
      <c r="AB8" s="109" t="str">
        <f>TEXT(Z8,"$###,###")</f>
        <v>$29,666</v>
      </c>
      <c r="AD8" s="110">
        <f t="shared" si="0"/>
        <v>-4.1616013857897705E-2</v>
      </c>
      <c r="AF8" s="110">
        <f t="shared" si="1"/>
        <v>0.15315245277151512</v>
      </c>
    </row>
    <row r="9" spans="1:32" x14ac:dyDescent="0.25">
      <c r="A9" s="30" t="s">
        <v>14</v>
      </c>
      <c r="B9" s="69"/>
      <c r="C9" s="70"/>
      <c r="D9" s="71">
        <f>AD104</f>
        <v>66.769073220686124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57.894736842105267</v>
      </c>
      <c r="P9" s="72" t="s">
        <v>85</v>
      </c>
      <c r="S9" s="107" t="s">
        <v>7</v>
      </c>
      <c r="T9" s="108"/>
      <c r="U9" s="108"/>
      <c r="V9" s="108">
        <v>42472157</v>
      </c>
      <c r="W9" s="108">
        <v>50342707</v>
      </c>
      <c r="X9" s="108">
        <v>57345999</v>
      </c>
      <c r="Y9" s="108">
        <v>57091838</v>
      </c>
      <c r="Z9" s="108">
        <v>61137408</v>
      </c>
      <c r="AB9" s="109" t="str">
        <f>TEXT(Z9/1000000,"$#,###.0")&amp;" mil"</f>
        <v>$61.1 mil</v>
      </c>
      <c r="AD9" s="110">
        <f t="shared" si="0"/>
        <v>7.0860741950539374E-2</v>
      </c>
      <c r="AF9" s="110">
        <f t="shared" si="1"/>
        <v>0.43947028638079288</v>
      </c>
    </row>
    <row r="10" spans="1:32" x14ac:dyDescent="0.25">
      <c r="A10" s="30" t="s">
        <v>17</v>
      </c>
      <c r="B10" s="69"/>
      <c r="C10" s="70"/>
      <c r="D10" s="71">
        <f>AD105</f>
        <v>12.339989759344599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41.547049441786285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75.438596491228068</v>
      </c>
      <c r="P11" s="72" t="s">
        <v>85</v>
      </c>
      <c r="S11" s="107" t="s">
        <v>29</v>
      </c>
      <c r="T11" s="112"/>
      <c r="U11" s="112"/>
      <c r="V11" s="112">
        <v>1377</v>
      </c>
      <c r="W11" s="112">
        <v>1552</v>
      </c>
      <c r="X11" s="112">
        <v>1617</v>
      </c>
      <c r="Y11" s="112">
        <v>1520</v>
      </c>
      <c r="Z11" s="112">
        <v>1642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15.07177033492823</v>
      </c>
      <c r="P12" s="72" t="s">
        <v>85</v>
      </c>
      <c r="S12" s="107" t="s">
        <v>30</v>
      </c>
      <c r="T12" s="112"/>
      <c r="U12" s="112"/>
      <c r="V12" s="112">
        <v>239</v>
      </c>
      <c r="W12" s="112">
        <v>301</v>
      </c>
      <c r="X12" s="112">
        <v>267</v>
      </c>
      <c r="Y12" s="112">
        <v>312</v>
      </c>
      <c r="Z12" s="112">
        <v>311</v>
      </c>
    </row>
    <row r="13" spans="1:32" ht="15" customHeight="1" x14ac:dyDescent="0.25">
      <c r="A13" s="30" t="s">
        <v>19</v>
      </c>
      <c r="B13" s="70"/>
      <c r="C13" s="70"/>
      <c r="D13" s="71">
        <f>AD108</f>
        <v>14.746543778801843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10.207336523125997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21.55657962109575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45.1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23.553507424475168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18.9792663476874</v>
      </c>
      <c r="P15" s="72" t="s">
        <v>85</v>
      </c>
      <c r="S15" s="115" t="s">
        <v>61</v>
      </c>
      <c r="T15" s="115"/>
      <c r="U15" s="116"/>
      <c r="V15" s="116">
        <v>436</v>
      </c>
      <c r="W15" s="116">
        <v>564</v>
      </c>
      <c r="X15" s="116">
        <v>581</v>
      </c>
      <c r="Y15" s="112">
        <v>564</v>
      </c>
      <c r="Z15" s="112">
        <v>580</v>
      </c>
      <c r="AB15" s="117">
        <f t="shared" ref="AB15:AB34" si="2">IF(Z15="np",0,Z15/$Z$34)</f>
        <v>0.29697900665642601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20.583717357910906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81.0207336523126</v>
      </c>
      <c r="P16" s="37" t="s">
        <v>85</v>
      </c>
      <c r="S16" s="115" t="s">
        <v>62</v>
      </c>
      <c r="T16" s="115"/>
      <c r="U16" s="116"/>
      <c r="V16" s="116">
        <v>7</v>
      </c>
      <c r="W16" s="116">
        <v>7</v>
      </c>
      <c r="X16" s="116">
        <v>8</v>
      </c>
      <c r="Y16" s="112">
        <v>6</v>
      </c>
      <c r="Z16" s="112">
        <v>7</v>
      </c>
      <c r="AB16" s="117">
        <f t="shared" si="2"/>
        <v>3.5842293906810036E-3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64</v>
      </c>
      <c r="W17" s="116">
        <v>97</v>
      </c>
      <c r="X17" s="116">
        <v>71</v>
      </c>
      <c r="Y17" s="112">
        <v>65</v>
      </c>
      <c r="Z17" s="112">
        <v>85</v>
      </c>
      <c r="AB17" s="117">
        <f t="shared" si="2"/>
        <v>4.3522785458269327E-2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18</v>
      </c>
      <c r="W18" s="116">
        <v>26</v>
      </c>
      <c r="X18" s="116">
        <v>30</v>
      </c>
      <c r="Y18" s="112">
        <v>25</v>
      </c>
      <c r="Z18" s="112">
        <v>32</v>
      </c>
      <c r="AB18" s="117">
        <f t="shared" si="2"/>
        <v>1.6385048643113159E-2</v>
      </c>
    </row>
    <row r="19" spans="1:28" x14ac:dyDescent="0.25">
      <c r="A19" s="61" t="str">
        <f>$S$1&amp;" ("&amp;$V$2&amp;" to "&amp;$Z$2&amp;")"</f>
        <v>Central Highlands (2016-17 to 2020-21)</v>
      </c>
      <c r="B19" s="61"/>
      <c r="C19" s="61"/>
      <c r="D19" s="61"/>
      <c r="E19" s="61"/>
      <c r="F19" s="61"/>
      <c r="G19" s="61" t="str">
        <f>$S$1&amp;" ("&amp;$V$2&amp;" to "&amp;$Z$2&amp;")"</f>
        <v>Central Highlands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78</v>
      </c>
      <c r="W19" s="116">
        <v>82</v>
      </c>
      <c r="X19" s="116">
        <v>83</v>
      </c>
      <c r="Y19" s="112">
        <v>91</v>
      </c>
      <c r="Z19" s="112">
        <v>105</v>
      </c>
      <c r="AB19" s="117">
        <f t="shared" si="2"/>
        <v>5.3763440860215055E-2</v>
      </c>
    </row>
    <row r="20" spans="1:28" x14ac:dyDescent="0.25">
      <c r="S20" s="115" t="s">
        <v>66</v>
      </c>
      <c r="T20" s="115"/>
      <c r="U20" s="116"/>
      <c r="V20" s="116">
        <v>27</v>
      </c>
      <c r="W20" s="116">
        <v>29</v>
      </c>
      <c r="X20" s="116">
        <v>29</v>
      </c>
      <c r="Y20" s="112">
        <v>30</v>
      </c>
      <c r="Z20" s="112">
        <v>28</v>
      </c>
      <c r="AB20" s="117">
        <f t="shared" si="2"/>
        <v>1.4336917562724014E-2</v>
      </c>
    </row>
    <row r="21" spans="1:28" x14ac:dyDescent="0.25">
      <c r="S21" s="115" t="s">
        <v>67</v>
      </c>
      <c r="T21" s="115"/>
      <c r="U21" s="116"/>
      <c r="V21" s="116">
        <v>74</v>
      </c>
      <c r="W21" s="116">
        <v>80</v>
      </c>
      <c r="X21" s="116">
        <v>79</v>
      </c>
      <c r="Y21" s="112">
        <v>74</v>
      </c>
      <c r="Z21" s="112">
        <v>86</v>
      </c>
      <c r="AB21" s="117">
        <f t="shared" si="2"/>
        <v>4.4034818228366614E-2</v>
      </c>
    </row>
    <row r="22" spans="1:28" x14ac:dyDescent="0.25">
      <c r="S22" s="115" t="s">
        <v>68</v>
      </c>
      <c r="T22" s="115"/>
      <c r="U22" s="116"/>
      <c r="V22" s="116">
        <v>141</v>
      </c>
      <c r="W22" s="116">
        <v>167</v>
      </c>
      <c r="X22" s="116">
        <v>175</v>
      </c>
      <c r="Y22" s="112">
        <v>149</v>
      </c>
      <c r="Z22" s="112">
        <v>166</v>
      </c>
      <c r="AB22" s="117">
        <f t="shared" si="2"/>
        <v>8.4997439836149519E-2</v>
      </c>
    </row>
    <row r="23" spans="1:28" x14ac:dyDescent="0.25">
      <c r="S23" s="115" t="s">
        <v>69</v>
      </c>
      <c r="T23" s="115"/>
      <c r="U23" s="116"/>
      <c r="V23" s="116">
        <v>53</v>
      </c>
      <c r="W23" s="116">
        <v>65</v>
      </c>
      <c r="X23" s="116">
        <v>74</v>
      </c>
      <c r="Y23" s="112">
        <v>69</v>
      </c>
      <c r="Z23" s="112">
        <v>86</v>
      </c>
      <c r="AB23" s="117">
        <f t="shared" si="2"/>
        <v>4.4034818228366614E-2</v>
      </c>
    </row>
    <row r="24" spans="1:28" x14ac:dyDescent="0.25">
      <c r="S24" s="115" t="s">
        <v>70</v>
      </c>
      <c r="T24" s="115"/>
      <c r="U24" s="116"/>
      <c r="V24" s="116">
        <v>8</v>
      </c>
      <c r="W24" s="116">
        <v>6</v>
      </c>
      <c r="X24" s="116">
        <v>11</v>
      </c>
      <c r="Y24" s="112">
        <v>5</v>
      </c>
      <c r="Z24" s="112">
        <v>8</v>
      </c>
      <c r="AB24" s="117">
        <f t="shared" si="2"/>
        <v>4.0962621607782898E-3</v>
      </c>
    </row>
    <row r="25" spans="1:28" x14ac:dyDescent="0.25">
      <c r="S25" s="115" t="s">
        <v>71</v>
      </c>
      <c r="T25" s="115"/>
      <c r="U25" s="116"/>
      <c r="V25" s="116">
        <v>18</v>
      </c>
      <c r="W25" s="116">
        <v>13</v>
      </c>
      <c r="X25" s="116">
        <v>32</v>
      </c>
      <c r="Y25" s="112">
        <v>26</v>
      </c>
      <c r="Z25" s="112">
        <v>34</v>
      </c>
      <c r="AB25" s="117">
        <f t="shared" si="2"/>
        <v>1.7409114183307733E-2</v>
      </c>
    </row>
    <row r="26" spans="1:28" x14ac:dyDescent="0.25">
      <c r="S26" s="115" t="s">
        <v>72</v>
      </c>
      <c r="T26" s="115"/>
      <c r="U26" s="116"/>
      <c r="V26" s="116">
        <v>28</v>
      </c>
      <c r="W26" s="116">
        <v>28</v>
      </c>
      <c r="X26" s="116">
        <v>20</v>
      </c>
      <c r="Y26" s="112">
        <v>22</v>
      </c>
      <c r="Z26" s="112">
        <v>19</v>
      </c>
      <c r="AB26" s="117">
        <f t="shared" si="2"/>
        <v>9.7286226318484392E-3</v>
      </c>
    </row>
    <row r="27" spans="1:28" x14ac:dyDescent="0.25">
      <c r="S27" s="115" t="s">
        <v>73</v>
      </c>
      <c r="T27" s="115"/>
      <c r="U27" s="116"/>
      <c r="V27" s="116">
        <v>68</v>
      </c>
      <c r="W27" s="116">
        <v>56</v>
      </c>
      <c r="X27" s="116">
        <v>66</v>
      </c>
      <c r="Y27" s="112">
        <v>75</v>
      </c>
      <c r="Z27" s="112">
        <v>75</v>
      </c>
      <c r="AB27" s="117">
        <f t="shared" si="2"/>
        <v>3.840245775729647E-2</v>
      </c>
    </row>
    <row r="28" spans="1:28" x14ac:dyDescent="0.25">
      <c r="S28" s="115" t="s">
        <v>74</v>
      </c>
      <c r="T28" s="115"/>
      <c r="U28" s="116"/>
      <c r="V28" s="116">
        <v>76</v>
      </c>
      <c r="W28" s="116">
        <v>79</v>
      </c>
      <c r="X28" s="116">
        <v>84</v>
      </c>
      <c r="Y28" s="112">
        <v>94</v>
      </c>
      <c r="Z28" s="112">
        <v>102</v>
      </c>
      <c r="AB28" s="117">
        <f t="shared" si="2"/>
        <v>5.2227342549923193E-2</v>
      </c>
    </row>
    <row r="29" spans="1:28" x14ac:dyDescent="0.25">
      <c r="S29" s="115" t="s">
        <v>75</v>
      </c>
      <c r="T29" s="115"/>
      <c r="U29" s="116"/>
      <c r="V29" s="116">
        <v>94</v>
      </c>
      <c r="W29" s="116">
        <v>82</v>
      </c>
      <c r="X29" s="116">
        <v>95</v>
      </c>
      <c r="Y29" s="112">
        <v>96</v>
      </c>
      <c r="Z29" s="112">
        <v>94</v>
      </c>
      <c r="AB29" s="117">
        <f t="shared" si="2"/>
        <v>4.8131080389144903E-2</v>
      </c>
    </row>
    <row r="30" spans="1:28" x14ac:dyDescent="0.25">
      <c r="S30" s="115" t="s">
        <v>76</v>
      </c>
      <c r="T30" s="115"/>
      <c r="U30" s="116"/>
      <c r="V30" s="116">
        <v>66</v>
      </c>
      <c r="W30" s="116">
        <v>74</v>
      </c>
      <c r="X30" s="116">
        <v>81</v>
      </c>
      <c r="Y30" s="112">
        <v>80</v>
      </c>
      <c r="Z30" s="112">
        <v>77</v>
      </c>
      <c r="AB30" s="117">
        <f t="shared" si="2"/>
        <v>3.9426523297491037E-2</v>
      </c>
    </row>
    <row r="31" spans="1:28" x14ac:dyDescent="0.25">
      <c r="S31" s="115" t="s">
        <v>77</v>
      </c>
      <c r="T31" s="115"/>
      <c r="U31" s="116"/>
      <c r="V31" s="116">
        <v>109</v>
      </c>
      <c r="W31" s="116">
        <v>115</v>
      </c>
      <c r="X31" s="116">
        <v>121</v>
      </c>
      <c r="Y31" s="112">
        <v>120</v>
      </c>
      <c r="Z31" s="112">
        <v>133</v>
      </c>
      <c r="AB31" s="117">
        <f t="shared" si="2"/>
        <v>6.8100358422939072E-2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12</v>
      </c>
      <c r="W32" s="116">
        <v>11</v>
      </c>
      <c r="X32" s="116">
        <v>15</v>
      </c>
      <c r="Y32" s="112">
        <v>11</v>
      </c>
      <c r="Z32" s="112">
        <v>21</v>
      </c>
      <c r="AB32" s="117">
        <f t="shared" si="2"/>
        <v>1.0752688172043012E-2</v>
      </c>
    </row>
    <row r="33" spans="19:32" x14ac:dyDescent="0.25">
      <c r="S33" s="115" t="s">
        <v>79</v>
      </c>
      <c r="T33" s="115"/>
      <c r="U33" s="116"/>
      <c r="V33" s="116">
        <v>28</v>
      </c>
      <c r="W33" s="116">
        <v>43</v>
      </c>
      <c r="X33" s="116">
        <v>42</v>
      </c>
      <c r="Y33" s="112">
        <v>30</v>
      </c>
      <c r="Z33" s="112">
        <v>37</v>
      </c>
      <c r="AB33" s="117">
        <f t="shared" si="2"/>
        <v>1.8945212493599591E-2</v>
      </c>
    </row>
    <row r="34" spans="19:32" x14ac:dyDescent="0.25">
      <c r="S34" s="118" t="s">
        <v>53</v>
      </c>
      <c r="T34" s="118"/>
      <c r="U34" s="119"/>
      <c r="V34" s="119">
        <v>1615</v>
      </c>
      <c r="W34" s="119">
        <v>1849</v>
      </c>
      <c r="X34" s="119">
        <v>1884</v>
      </c>
      <c r="Y34" s="120">
        <v>1835</v>
      </c>
      <c r="Z34" s="120">
        <v>1953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834</v>
      </c>
      <c r="W37" s="112">
        <v>949</v>
      </c>
      <c r="X37" s="112">
        <v>944</v>
      </c>
      <c r="Y37" s="112">
        <v>1038</v>
      </c>
      <c r="Z37" s="112">
        <v>1016</v>
      </c>
      <c r="AB37" s="132">
        <f>Z37/Z40*100</f>
        <v>81.0207336523126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210</v>
      </c>
      <c r="W38" s="112">
        <v>209</v>
      </c>
      <c r="X38" s="112">
        <v>242</v>
      </c>
      <c r="Y38" s="112">
        <v>196</v>
      </c>
      <c r="Z38" s="112">
        <v>238</v>
      </c>
      <c r="AB38" s="132">
        <f>Z38/Z40*100</f>
        <v>18.9792663476874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1044</v>
      </c>
      <c r="W40" s="112">
        <v>1158</v>
      </c>
      <c r="X40" s="112">
        <v>1186</v>
      </c>
      <c r="Y40" s="112">
        <v>1234</v>
      </c>
      <c r="Z40" s="112">
        <v>1254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0</v>
      </c>
      <c r="Z44" s="112">
        <v>1</v>
      </c>
    </row>
    <row r="45" spans="19:32" x14ac:dyDescent="0.25">
      <c r="S45" s="115" t="s">
        <v>37</v>
      </c>
      <c r="T45" s="115"/>
      <c r="U45" s="112"/>
      <c r="V45" s="112">
        <v>11</v>
      </c>
      <c r="W45" s="112">
        <v>15</v>
      </c>
      <c r="X45" s="112">
        <v>18</v>
      </c>
      <c r="Y45" s="112">
        <v>23</v>
      </c>
      <c r="Z45" s="112">
        <v>28</v>
      </c>
    </row>
    <row r="46" spans="19:32" x14ac:dyDescent="0.25">
      <c r="S46" s="115" t="s">
        <v>38</v>
      </c>
      <c r="T46" s="115"/>
      <c r="U46" s="112"/>
      <c r="V46" s="112">
        <v>53</v>
      </c>
      <c r="W46" s="112">
        <v>65</v>
      </c>
      <c r="X46" s="112">
        <v>58</v>
      </c>
      <c r="Y46" s="112">
        <v>36</v>
      </c>
      <c r="Z46" s="112">
        <v>58</v>
      </c>
    </row>
    <row r="47" spans="19:32" x14ac:dyDescent="0.25">
      <c r="S47" s="115" t="s">
        <v>39</v>
      </c>
      <c r="T47" s="115"/>
      <c r="U47" s="112"/>
      <c r="V47" s="112">
        <v>41</v>
      </c>
      <c r="W47" s="112">
        <v>68</v>
      </c>
      <c r="X47" s="112">
        <v>80</v>
      </c>
      <c r="Y47" s="112">
        <v>77</v>
      </c>
      <c r="Z47" s="112">
        <v>95</v>
      </c>
    </row>
    <row r="48" spans="19:32" x14ac:dyDescent="0.25">
      <c r="S48" s="115" t="s">
        <v>40</v>
      </c>
      <c r="T48" s="115"/>
      <c r="U48" s="112"/>
      <c r="V48" s="112">
        <v>98</v>
      </c>
      <c r="W48" s="112">
        <v>95</v>
      </c>
      <c r="X48" s="112">
        <v>105</v>
      </c>
      <c r="Y48" s="112">
        <v>123</v>
      </c>
      <c r="Z48" s="112">
        <v>128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87</v>
      </c>
      <c r="W49" s="112">
        <v>117</v>
      </c>
      <c r="X49" s="112">
        <v>114</v>
      </c>
      <c r="Y49" s="112">
        <v>83</v>
      </c>
      <c r="Z49" s="112">
        <v>104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Highlands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91</v>
      </c>
      <c r="W50" s="112">
        <v>85</v>
      </c>
      <c r="X50" s="112">
        <v>67</v>
      </c>
      <c r="Y50" s="112">
        <v>68</v>
      </c>
      <c r="Z50" s="112">
        <v>114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55</v>
      </c>
      <c r="W51" s="112">
        <v>85</v>
      </c>
      <c r="X51" s="112">
        <v>93</v>
      </c>
      <c r="Y51" s="112">
        <v>91</v>
      </c>
      <c r="Z51" s="112">
        <v>70</v>
      </c>
    </row>
    <row r="52" spans="1:26" ht="15" customHeight="1" x14ac:dyDescent="0.25">
      <c r="S52" s="115" t="s">
        <v>44</v>
      </c>
      <c r="T52" s="115"/>
      <c r="U52" s="112"/>
      <c r="V52" s="112">
        <v>110</v>
      </c>
      <c r="W52" s="112">
        <v>127</v>
      </c>
      <c r="X52" s="112">
        <v>122</v>
      </c>
      <c r="Y52" s="112">
        <v>114</v>
      </c>
      <c r="Z52" s="112">
        <v>87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90</v>
      </c>
      <c r="W53" s="112">
        <v>94</v>
      </c>
      <c r="X53" s="112">
        <v>112</v>
      </c>
      <c r="Y53" s="112">
        <v>106</v>
      </c>
      <c r="Z53" s="112">
        <v>105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84</v>
      </c>
      <c r="W54" s="112">
        <v>113</v>
      </c>
      <c r="X54" s="112">
        <v>141</v>
      </c>
      <c r="Y54" s="112">
        <v>137</v>
      </c>
      <c r="Z54" s="112">
        <v>148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72</v>
      </c>
      <c r="W55" s="112">
        <v>79</v>
      </c>
      <c r="X55" s="112">
        <v>69</v>
      </c>
      <c r="Y55" s="112">
        <v>90</v>
      </c>
      <c r="Z55" s="112">
        <v>84</v>
      </c>
    </row>
    <row r="56" spans="1:26" ht="15" customHeight="1" x14ac:dyDescent="0.25">
      <c r="S56" s="115" t="s">
        <v>48</v>
      </c>
      <c r="T56" s="115"/>
      <c r="U56" s="112"/>
      <c r="V56" s="112">
        <v>55</v>
      </c>
      <c r="W56" s="112">
        <v>59</v>
      </c>
      <c r="X56" s="112">
        <v>65</v>
      </c>
      <c r="Y56" s="112">
        <v>64</v>
      </c>
      <c r="Z56" s="112">
        <v>62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</v>
      </c>
      <c r="W57" s="112">
        <v>26</v>
      </c>
      <c r="X57" s="112">
        <v>21</v>
      </c>
      <c r="Y57" s="112">
        <v>25</v>
      </c>
      <c r="Z57" s="112">
        <v>35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</v>
      </c>
      <c r="W58" s="112">
        <v>14</v>
      </c>
      <c r="X58" s="112">
        <v>12</v>
      </c>
      <c r="Y58" s="112">
        <v>14</v>
      </c>
      <c r="Z58" s="112">
        <v>18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0</v>
      </c>
      <c r="W59" s="112">
        <v>5</v>
      </c>
      <c r="X59" s="112">
        <v>6</v>
      </c>
      <c r="Y59" s="112">
        <v>5</v>
      </c>
      <c r="Z59" s="112">
        <v>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6</v>
      </c>
      <c r="X60" s="112">
        <v>0</v>
      </c>
      <c r="Y60" s="112">
        <v>0</v>
      </c>
      <c r="Z60" s="112">
        <v>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866</v>
      </c>
      <c r="W61" s="112">
        <v>1059</v>
      </c>
      <c r="X61" s="112">
        <v>1072</v>
      </c>
      <c r="Y61" s="112">
        <v>1071</v>
      </c>
      <c r="Z61" s="112">
        <v>1145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0</v>
      </c>
      <c r="X63" s="112">
        <v>11</v>
      </c>
      <c r="Y63" s="112">
        <v>0</v>
      </c>
      <c r="Z63" s="112">
        <v>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21</v>
      </c>
      <c r="W64" s="112">
        <v>9</v>
      </c>
      <c r="X64" s="112">
        <v>231</v>
      </c>
      <c r="Y64" s="112">
        <v>20</v>
      </c>
      <c r="Z64" s="112">
        <v>25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Highlands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48</v>
      </c>
      <c r="W65" s="112">
        <v>65</v>
      </c>
      <c r="X65" s="112">
        <v>513</v>
      </c>
      <c r="Y65" s="112">
        <v>36</v>
      </c>
      <c r="Z65" s="112">
        <v>50</v>
      </c>
    </row>
    <row r="66" spans="1:26" x14ac:dyDescent="0.25">
      <c r="S66" s="115" t="s">
        <v>39</v>
      </c>
      <c r="T66" s="115"/>
      <c r="U66" s="112"/>
      <c r="V66" s="112">
        <v>64</v>
      </c>
      <c r="W66" s="112">
        <v>66</v>
      </c>
      <c r="X66" s="112">
        <v>675</v>
      </c>
      <c r="Y66" s="112">
        <v>62</v>
      </c>
      <c r="Z66" s="112">
        <v>77</v>
      </c>
    </row>
    <row r="67" spans="1:26" x14ac:dyDescent="0.25">
      <c r="S67" s="115" t="s">
        <v>40</v>
      </c>
      <c r="T67" s="115"/>
      <c r="U67" s="112"/>
      <c r="V67" s="112">
        <v>80</v>
      </c>
      <c r="W67" s="112">
        <v>101</v>
      </c>
      <c r="X67" s="112">
        <v>791</v>
      </c>
      <c r="Y67" s="112">
        <v>84</v>
      </c>
      <c r="Z67" s="112">
        <v>75</v>
      </c>
    </row>
    <row r="68" spans="1:26" x14ac:dyDescent="0.25">
      <c r="S68" s="115" t="s">
        <v>41</v>
      </c>
      <c r="T68" s="115"/>
      <c r="U68" s="112"/>
      <c r="V68" s="112">
        <v>85</v>
      </c>
      <c r="W68" s="112">
        <v>82</v>
      </c>
      <c r="X68" s="112">
        <v>690</v>
      </c>
      <c r="Y68" s="112">
        <v>81</v>
      </c>
      <c r="Z68" s="112">
        <v>66</v>
      </c>
    </row>
    <row r="69" spans="1:26" x14ac:dyDescent="0.25">
      <c r="S69" s="115" t="s">
        <v>42</v>
      </c>
      <c r="T69" s="115"/>
      <c r="U69" s="112"/>
      <c r="V69" s="112">
        <v>80</v>
      </c>
      <c r="W69" s="112">
        <v>77</v>
      </c>
      <c r="X69" s="112">
        <v>611</v>
      </c>
      <c r="Y69" s="112">
        <v>85</v>
      </c>
      <c r="Z69" s="112">
        <v>75</v>
      </c>
    </row>
    <row r="70" spans="1:26" x14ac:dyDescent="0.25">
      <c r="S70" s="115" t="s">
        <v>43</v>
      </c>
      <c r="T70" s="115"/>
      <c r="U70" s="112"/>
      <c r="V70" s="112">
        <v>54</v>
      </c>
      <c r="W70" s="112">
        <v>56</v>
      </c>
      <c r="X70" s="112">
        <v>753</v>
      </c>
      <c r="Y70" s="112">
        <v>50</v>
      </c>
      <c r="Z70" s="112">
        <v>70</v>
      </c>
    </row>
    <row r="71" spans="1:26" x14ac:dyDescent="0.25">
      <c r="S71" s="115" t="s">
        <v>44</v>
      </c>
      <c r="T71" s="115"/>
      <c r="U71" s="112"/>
      <c r="V71" s="112">
        <v>57</v>
      </c>
      <c r="W71" s="112">
        <v>56</v>
      </c>
      <c r="X71" s="112">
        <v>867</v>
      </c>
      <c r="Y71" s="112">
        <v>63</v>
      </c>
      <c r="Z71" s="112">
        <v>68</v>
      </c>
    </row>
    <row r="72" spans="1:26" x14ac:dyDescent="0.25">
      <c r="S72" s="115" t="s">
        <v>45</v>
      </c>
      <c r="T72" s="115"/>
      <c r="U72" s="112"/>
      <c r="V72" s="112">
        <v>67</v>
      </c>
      <c r="W72" s="112">
        <v>73</v>
      </c>
      <c r="X72" s="112">
        <v>956</v>
      </c>
      <c r="Y72" s="112">
        <v>77</v>
      </c>
      <c r="Z72" s="112">
        <v>73</v>
      </c>
    </row>
    <row r="73" spans="1:26" x14ac:dyDescent="0.25">
      <c r="S73" s="115" t="s">
        <v>46</v>
      </c>
      <c r="T73" s="115"/>
      <c r="U73" s="112"/>
      <c r="V73" s="112">
        <v>76</v>
      </c>
      <c r="W73" s="112">
        <v>70</v>
      </c>
      <c r="X73" s="112">
        <v>902</v>
      </c>
      <c r="Y73" s="112">
        <v>59</v>
      </c>
      <c r="Z73" s="112">
        <v>72</v>
      </c>
    </row>
    <row r="74" spans="1:26" x14ac:dyDescent="0.25">
      <c r="S74" s="115" t="s">
        <v>47</v>
      </c>
      <c r="T74" s="115"/>
      <c r="U74" s="112"/>
      <c r="V74" s="112">
        <v>57</v>
      </c>
      <c r="W74" s="112">
        <v>56</v>
      </c>
      <c r="X74" s="112">
        <v>598</v>
      </c>
      <c r="Y74" s="112">
        <v>74</v>
      </c>
      <c r="Z74" s="112">
        <v>72</v>
      </c>
    </row>
    <row r="75" spans="1:26" x14ac:dyDescent="0.25">
      <c r="S75" s="115" t="s">
        <v>48</v>
      </c>
      <c r="T75" s="115"/>
      <c r="U75" s="112"/>
      <c r="V75" s="112">
        <v>35</v>
      </c>
      <c r="W75" s="112">
        <v>46</v>
      </c>
      <c r="X75" s="112">
        <v>239</v>
      </c>
      <c r="Y75" s="112">
        <v>35</v>
      </c>
      <c r="Z75" s="112">
        <v>46</v>
      </c>
    </row>
    <row r="76" spans="1:26" x14ac:dyDescent="0.25">
      <c r="S76" s="115" t="s">
        <v>49</v>
      </c>
      <c r="T76" s="115"/>
      <c r="U76" s="112"/>
      <c r="V76" s="112">
        <v>16</v>
      </c>
      <c r="W76" s="112">
        <v>19</v>
      </c>
      <c r="X76" s="112">
        <v>99</v>
      </c>
      <c r="Y76" s="112">
        <v>18</v>
      </c>
      <c r="Z76" s="112">
        <v>20</v>
      </c>
    </row>
    <row r="77" spans="1:26" x14ac:dyDescent="0.25">
      <c r="S77" s="115" t="s">
        <v>50</v>
      </c>
      <c r="T77" s="115"/>
      <c r="U77" s="112"/>
      <c r="V77" s="112">
        <v>5</v>
      </c>
      <c r="W77" s="112">
        <v>9</v>
      </c>
      <c r="X77" s="112">
        <v>50</v>
      </c>
      <c r="Y77" s="112">
        <v>10</v>
      </c>
      <c r="Z77" s="112">
        <v>12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20</v>
      </c>
      <c r="Y78" s="112">
        <v>0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15</v>
      </c>
      <c r="Y79" s="112">
        <v>0</v>
      </c>
      <c r="Z79" s="112">
        <v>1</v>
      </c>
    </row>
    <row r="80" spans="1:26" x14ac:dyDescent="0.25">
      <c r="S80" s="118" t="s">
        <v>53</v>
      </c>
      <c r="T80" s="118"/>
      <c r="U80" s="112"/>
      <c r="V80" s="112">
        <v>750</v>
      </c>
      <c r="W80" s="112">
        <v>793</v>
      </c>
      <c r="X80" s="112">
        <v>8017</v>
      </c>
      <c r="Y80" s="112">
        <v>759</v>
      </c>
      <c r="Z80" s="112">
        <v>806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Highlands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61</v>
      </c>
      <c r="W83" s="112">
        <v>77</v>
      </c>
      <c r="X83" s="112">
        <v>77</v>
      </c>
      <c r="Y83" s="112">
        <v>83</v>
      </c>
      <c r="Z83" s="112">
        <v>81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31</v>
      </c>
      <c r="W84" s="112">
        <v>28</v>
      </c>
      <c r="X84" s="112">
        <v>22</v>
      </c>
      <c r="Y84" s="112">
        <v>28</v>
      </c>
      <c r="Z84" s="112">
        <v>29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94</v>
      </c>
      <c r="W85" s="112">
        <v>108</v>
      </c>
      <c r="X85" s="112">
        <v>110</v>
      </c>
      <c r="Y85" s="112">
        <v>121</v>
      </c>
      <c r="Z85" s="112">
        <v>124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1,953</v>
      </c>
      <c r="D86" s="94">
        <f t="shared" ref="D86:D91" si="4">AD4</f>
        <v>6.546644844517191E-2</v>
      </c>
      <c r="E86" s="95">
        <f t="shared" ref="E86:E91" si="5">AD4</f>
        <v>6.546644844517191E-2</v>
      </c>
      <c r="F86" s="94">
        <f t="shared" ref="F86:F91" si="6">AF4</f>
        <v>0.20704573547589611</v>
      </c>
      <c r="G86" s="95">
        <f t="shared" ref="G86:G91" si="7">AF4</f>
        <v>0.20704573547589611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19</v>
      </c>
      <c r="W86" s="112">
        <v>26</v>
      </c>
      <c r="X86" s="112">
        <v>20</v>
      </c>
      <c r="Y86" s="112">
        <v>23</v>
      </c>
      <c r="Z86" s="112">
        <v>24</v>
      </c>
    </row>
    <row r="87" spans="1:30" ht="15" customHeight="1" x14ac:dyDescent="0.25">
      <c r="A87" s="96" t="s">
        <v>4</v>
      </c>
      <c r="B87" s="49"/>
      <c r="C87" s="97" t="str">
        <f t="shared" si="3"/>
        <v>1,145</v>
      </c>
      <c r="D87" s="94">
        <f t="shared" si="4"/>
        <v>6.7101584342963649E-2</v>
      </c>
      <c r="E87" s="95">
        <f t="shared" si="5"/>
        <v>6.7101584342963649E-2</v>
      </c>
      <c r="F87" s="94">
        <f t="shared" si="6"/>
        <v>0.3221709006928406</v>
      </c>
      <c r="G87" s="95">
        <f t="shared" si="7"/>
        <v>0.3221709006928406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9</v>
      </c>
      <c r="W87" s="112">
        <v>11</v>
      </c>
      <c r="X87" s="112">
        <v>13</v>
      </c>
      <c r="Y87" s="112">
        <v>11</v>
      </c>
      <c r="Z87" s="112">
        <v>12</v>
      </c>
    </row>
    <row r="88" spans="1:30" ht="15" customHeight="1" x14ac:dyDescent="0.25">
      <c r="A88" s="96" t="s">
        <v>5</v>
      </c>
      <c r="B88" s="49"/>
      <c r="C88" s="97" t="str">
        <f t="shared" si="3"/>
        <v>806</v>
      </c>
      <c r="D88" s="94">
        <f t="shared" si="4"/>
        <v>5.4973821989528826E-2</v>
      </c>
      <c r="E88" s="95">
        <f t="shared" si="5"/>
        <v>5.4973821989528826E-2</v>
      </c>
      <c r="F88" s="94">
        <f t="shared" si="6"/>
        <v>7.4666666666666659E-2</v>
      </c>
      <c r="G88" s="95">
        <f t="shared" si="7"/>
        <v>7.4666666666666659E-2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4</v>
      </c>
      <c r="W88" s="112">
        <v>6</v>
      </c>
      <c r="X88" s="112">
        <v>8</v>
      </c>
      <c r="Y88" s="112">
        <v>8</v>
      </c>
      <c r="Z88" s="112">
        <v>7</v>
      </c>
    </row>
    <row r="89" spans="1:30" ht="15" customHeight="1" x14ac:dyDescent="0.25">
      <c r="A89" s="49" t="s">
        <v>6</v>
      </c>
      <c r="B89" s="49"/>
      <c r="C89" s="97" t="str">
        <f t="shared" si="3"/>
        <v>1,254</v>
      </c>
      <c r="D89" s="94">
        <f t="shared" si="4"/>
        <v>1.4563106796116498E-2</v>
      </c>
      <c r="E89" s="95">
        <f t="shared" si="5"/>
        <v>1.4563106796116498E-2</v>
      </c>
      <c r="F89" s="94">
        <f t="shared" si="6"/>
        <v>0.19999999999999996</v>
      </c>
      <c r="G89" s="95">
        <f t="shared" si="7"/>
        <v>0.19999999999999996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66</v>
      </c>
      <c r="W89" s="112">
        <v>77</v>
      </c>
      <c r="X89" s="112">
        <v>88</v>
      </c>
      <c r="Y89" s="112">
        <v>83</v>
      </c>
      <c r="Z89" s="112">
        <v>96</v>
      </c>
    </row>
    <row r="90" spans="1:30" ht="15" customHeight="1" x14ac:dyDescent="0.25">
      <c r="A90" s="49" t="s">
        <v>98</v>
      </c>
      <c r="B90" s="49"/>
      <c r="C90" s="97" t="str">
        <f t="shared" si="3"/>
        <v>$29,666</v>
      </c>
      <c r="D90" s="94">
        <f t="shared" si="4"/>
        <v>-4.1616013857897705E-2</v>
      </c>
      <c r="E90" s="95">
        <f t="shared" si="5"/>
        <v>-4.1616013857897705E-2</v>
      </c>
      <c r="F90" s="94">
        <f t="shared" si="6"/>
        <v>0.15315245277151512</v>
      </c>
      <c r="G90" s="95">
        <f t="shared" si="7"/>
        <v>0.15315245277151512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147</v>
      </c>
      <c r="W90" s="112">
        <v>154</v>
      </c>
      <c r="X90" s="112">
        <v>160</v>
      </c>
      <c r="Y90" s="112">
        <v>165</v>
      </c>
      <c r="Z90" s="112">
        <v>181</v>
      </c>
    </row>
    <row r="91" spans="1:30" ht="15" customHeight="1" x14ac:dyDescent="0.25">
      <c r="A91" s="49" t="s">
        <v>7</v>
      </c>
      <c r="B91" s="49"/>
      <c r="C91" s="97" t="str">
        <f t="shared" si="3"/>
        <v>$61.1 mil</v>
      </c>
      <c r="D91" s="94">
        <f t="shared" si="4"/>
        <v>7.0860741950539374E-2</v>
      </c>
      <c r="E91" s="95">
        <f t="shared" si="5"/>
        <v>7.0860741950539374E-2</v>
      </c>
      <c r="F91" s="94">
        <f t="shared" si="6"/>
        <v>0.43947028638079288</v>
      </c>
      <c r="G91" s="95">
        <f t="shared" si="7"/>
        <v>0.43947028638079288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584</v>
      </c>
      <c r="W91" s="112">
        <v>657</v>
      </c>
      <c r="X91" s="112">
        <v>664</v>
      </c>
      <c r="Y91" s="112">
        <v>712</v>
      </c>
      <c r="Z91" s="112">
        <v>726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33</v>
      </c>
      <c r="W93" s="112">
        <v>42</v>
      </c>
      <c r="X93" s="112">
        <v>43</v>
      </c>
      <c r="Y93" s="112">
        <v>37</v>
      </c>
      <c r="Z93" s="112">
        <v>45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41</v>
      </c>
      <c r="W94" s="112">
        <v>39</v>
      </c>
      <c r="X94" s="112">
        <v>52</v>
      </c>
      <c r="Y94" s="112">
        <v>49</v>
      </c>
      <c r="Z94" s="112">
        <v>52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27</v>
      </c>
      <c r="W95" s="112">
        <v>25</v>
      </c>
      <c r="X95" s="112">
        <v>25</v>
      </c>
      <c r="Y95" s="112">
        <v>24</v>
      </c>
      <c r="Z95" s="112">
        <v>23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77</v>
      </c>
      <c r="W96" s="112">
        <v>78</v>
      </c>
      <c r="X96" s="112">
        <v>72</v>
      </c>
      <c r="Y96" s="112">
        <v>66</v>
      </c>
      <c r="Z96" s="112">
        <v>80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56</v>
      </c>
      <c r="W97" s="112">
        <v>61</v>
      </c>
      <c r="X97" s="112">
        <v>63</v>
      </c>
      <c r="Y97" s="112">
        <v>55</v>
      </c>
      <c r="Z97" s="112">
        <v>59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34</v>
      </c>
      <c r="W98" s="112">
        <v>41</v>
      </c>
      <c r="X98" s="112">
        <v>33</v>
      </c>
      <c r="Y98" s="112">
        <v>35</v>
      </c>
      <c r="Z98" s="112">
        <v>38</v>
      </c>
    </row>
    <row r="99" spans="1:32" ht="15" customHeight="1" x14ac:dyDescent="0.25">
      <c r="S99" s="115" t="s">
        <v>145</v>
      </c>
      <c r="T99" s="115"/>
      <c r="U99" s="112"/>
      <c r="V99" s="112">
        <v>8</v>
      </c>
      <c r="W99" s="112">
        <v>9</v>
      </c>
      <c r="X99" s="112">
        <v>12</v>
      </c>
      <c r="Y99" s="112">
        <v>11</v>
      </c>
      <c r="Z99" s="112">
        <v>14</v>
      </c>
    </row>
    <row r="100" spans="1:32" ht="15" customHeight="1" x14ac:dyDescent="0.25">
      <c r="S100" s="115" t="s">
        <v>58</v>
      </c>
      <c r="T100" s="115"/>
      <c r="U100" s="112"/>
      <c r="V100" s="112">
        <v>70</v>
      </c>
      <c r="W100" s="112">
        <v>83</v>
      </c>
      <c r="X100" s="112">
        <v>94</v>
      </c>
      <c r="Y100" s="112">
        <v>110</v>
      </c>
      <c r="Z100" s="112">
        <v>96</v>
      </c>
    </row>
    <row r="101" spans="1:32" x14ac:dyDescent="0.25">
      <c r="A101" s="18"/>
      <c r="S101" s="118" t="s">
        <v>53</v>
      </c>
      <c r="T101" s="118"/>
      <c r="U101" s="112"/>
      <c r="V101" s="112">
        <v>462</v>
      </c>
      <c r="W101" s="112">
        <v>504</v>
      </c>
      <c r="X101" s="112">
        <v>524</v>
      </c>
      <c r="Y101" s="112">
        <v>522</v>
      </c>
      <c r="Z101" s="112">
        <v>521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1150</v>
      </c>
      <c r="W104" s="112">
        <v>1218</v>
      </c>
      <c r="X104" s="112">
        <v>1231</v>
      </c>
      <c r="Y104" s="112">
        <v>1304</v>
      </c>
      <c r="Z104" s="112">
        <v>1304</v>
      </c>
      <c r="AB104" s="109" t="str">
        <f>TEXT(Z104,"###,###")</f>
        <v>1,304</v>
      </c>
      <c r="AD104" s="130">
        <f>Z104/($Z$4)*100</f>
        <v>66.769073220686124</v>
      </c>
      <c r="AF104" s="109"/>
    </row>
    <row r="105" spans="1:32" x14ac:dyDescent="0.25">
      <c r="S105" s="115" t="s">
        <v>17</v>
      </c>
      <c r="T105" s="115"/>
      <c r="U105" s="112"/>
      <c r="V105" s="112">
        <v>232</v>
      </c>
      <c r="W105" s="112">
        <v>215</v>
      </c>
      <c r="X105" s="112">
        <v>233</v>
      </c>
      <c r="Y105" s="112">
        <v>220</v>
      </c>
      <c r="Z105" s="112">
        <v>241</v>
      </c>
      <c r="AB105" s="109" t="str">
        <f>TEXT(Z105,"###,###")</f>
        <v>241</v>
      </c>
      <c r="AD105" s="130">
        <f>Z105/($Z$4)*100</f>
        <v>12.339989759344599</v>
      </c>
      <c r="AF105" s="109"/>
    </row>
    <row r="106" spans="1:32" x14ac:dyDescent="0.25">
      <c r="S106" s="118" t="s">
        <v>53</v>
      </c>
      <c r="T106" s="118"/>
      <c r="U106" s="120"/>
      <c r="V106" s="120">
        <v>1382</v>
      </c>
      <c r="W106" s="120">
        <v>1433</v>
      </c>
      <c r="X106" s="120">
        <v>1464</v>
      </c>
      <c r="Y106" s="120">
        <v>1524</v>
      </c>
      <c r="Z106" s="120">
        <v>1545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255</v>
      </c>
      <c r="W108" s="112">
        <v>285</v>
      </c>
      <c r="X108" s="112">
        <v>285</v>
      </c>
      <c r="Y108" s="112">
        <v>270</v>
      </c>
      <c r="Z108" s="112">
        <v>288</v>
      </c>
      <c r="AB108" s="109" t="str">
        <f>TEXT(Z108,"###,###")</f>
        <v>288</v>
      </c>
      <c r="AD108" s="130">
        <f>Z108/($Z$4)*100</f>
        <v>14.746543778801843</v>
      </c>
      <c r="AF108" s="109"/>
    </row>
    <row r="109" spans="1:32" x14ac:dyDescent="0.25">
      <c r="S109" s="115" t="s">
        <v>20</v>
      </c>
      <c r="T109" s="115"/>
      <c r="U109" s="112"/>
      <c r="V109" s="112">
        <v>300</v>
      </c>
      <c r="W109" s="112">
        <v>343</v>
      </c>
      <c r="X109" s="112">
        <v>380</v>
      </c>
      <c r="Y109" s="112">
        <v>382</v>
      </c>
      <c r="Z109" s="112">
        <v>421</v>
      </c>
      <c r="AB109" s="109" t="str">
        <f>TEXT(Z109,"###,###")</f>
        <v>421</v>
      </c>
      <c r="AD109" s="130">
        <f>Z109/($Z$4)*100</f>
        <v>21.55657962109575</v>
      </c>
      <c r="AF109" s="109"/>
    </row>
    <row r="110" spans="1:32" x14ac:dyDescent="0.25">
      <c r="S110" s="115" t="s">
        <v>21</v>
      </c>
      <c r="T110" s="115"/>
      <c r="U110" s="112"/>
      <c r="V110" s="112">
        <v>443</v>
      </c>
      <c r="W110" s="112">
        <v>454</v>
      </c>
      <c r="X110" s="112">
        <v>501</v>
      </c>
      <c r="Y110" s="112">
        <v>427</v>
      </c>
      <c r="Z110" s="112">
        <v>460</v>
      </c>
      <c r="AB110" s="109" t="str">
        <f>TEXT(Z110,"###,###")</f>
        <v>460</v>
      </c>
      <c r="AD110" s="130">
        <f>Z110/($Z$4)*100</f>
        <v>23.553507424475168</v>
      </c>
      <c r="AF110" s="109"/>
    </row>
    <row r="111" spans="1:32" x14ac:dyDescent="0.25">
      <c r="S111" s="115" t="s">
        <v>22</v>
      </c>
      <c r="T111" s="115"/>
      <c r="U111" s="112"/>
      <c r="V111" s="112">
        <v>353</v>
      </c>
      <c r="W111" s="112">
        <v>335</v>
      </c>
      <c r="X111" s="112">
        <v>351</v>
      </c>
      <c r="Y111" s="112">
        <v>339</v>
      </c>
      <c r="Z111" s="112">
        <v>402</v>
      </c>
      <c r="AB111" s="109" t="str">
        <f>TEXT(Z111,"###,###")</f>
        <v>402</v>
      </c>
      <c r="AD111" s="130">
        <f>Z111/($Z$4)*100</f>
        <v>20.583717357910906</v>
      </c>
      <c r="AF111" s="109"/>
    </row>
    <row r="112" spans="1:32" x14ac:dyDescent="0.25">
      <c r="S112" s="118" t="s">
        <v>53</v>
      </c>
      <c r="T112" s="118"/>
      <c r="U112" s="112"/>
      <c r="V112" s="112">
        <v>1612</v>
      </c>
      <c r="W112" s="112">
        <v>1854</v>
      </c>
      <c r="X112" s="112">
        <v>1879</v>
      </c>
      <c r="Y112" s="112">
        <v>1831</v>
      </c>
      <c r="Z112" s="112">
        <v>1953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43.94</v>
      </c>
      <c r="W118" s="131">
        <v>44.5</v>
      </c>
      <c r="X118" s="131">
        <v>43.83</v>
      </c>
      <c r="Y118" s="131">
        <v>44.87</v>
      </c>
      <c r="Z118" s="131">
        <v>45.1</v>
      </c>
      <c r="AB118" s="109" t="str">
        <f>TEXT(Z118,"##.0")</f>
        <v>45.1</v>
      </c>
    </row>
    <row r="120" spans="19:32" x14ac:dyDescent="0.25">
      <c r="S120" s="101" t="s">
        <v>100</v>
      </c>
      <c r="T120" s="112"/>
      <c r="U120" s="112"/>
      <c r="V120" s="112">
        <v>810</v>
      </c>
      <c r="W120" s="112">
        <v>863</v>
      </c>
      <c r="X120" s="112">
        <v>925</v>
      </c>
      <c r="Y120" s="112">
        <v>922</v>
      </c>
      <c r="Z120" s="112">
        <v>946</v>
      </c>
      <c r="AB120" s="109" t="str">
        <f>TEXT(Z120,"###,###")</f>
        <v>946</v>
      </c>
    </row>
    <row r="121" spans="19:32" x14ac:dyDescent="0.25">
      <c r="S121" s="101" t="s">
        <v>101</v>
      </c>
      <c r="T121" s="112"/>
      <c r="U121" s="112"/>
      <c r="V121" s="112">
        <v>133</v>
      </c>
      <c r="W121" s="112">
        <v>173</v>
      </c>
      <c r="X121" s="112">
        <v>168</v>
      </c>
      <c r="Y121" s="112">
        <v>199</v>
      </c>
      <c r="Z121" s="112">
        <v>189</v>
      </c>
      <c r="AB121" s="109" t="str">
        <f>TEXT(Z121,"###,###")</f>
        <v>189</v>
      </c>
    </row>
    <row r="122" spans="19:32" x14ac:dyDescent="0.25">
      <c r="S122" s="101" t="s">
        <v>102</v>
      </c>
      <c r="T122" s="112"/>
      <c r="U122" s="112"/>
      <c r="V122" s="112">
        <v>101</v>
      </c>
      <c r="W122" s="112">
        <v>125</v>
      </c>
      <c r="X122" s="112">
        <v>90</v>
      </c>
      <c r="Y122" s="112">
        <v>109</v>
      </c>
      <c r="Z122" s="112">
        <v>128</v>
      </c>
      <c r="AB122" s="109" t="str">
        <f>TEXT(Z122,"###,###")</f>
        <v>128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911</v>
      </c>
      <c r="W124" s="112">
        <v>988</v>
      </c>
      <c r="X124" s="112">
        <v>1015</v>
      </c>
      <c r="Y124" s="112">
        <v>1031</v>
      </c>
      <c r="Z124" s="112">
        <v>1074</v>
      </c>
      <c r="AB124" s="109" t="str">
        <f>TEXT(Z124,"###,###")</f>
        <v>1,074</v>
      </c>
      <c r="AD124" s="127">
        <f>Z124/$Z$7*100</f>
        <v>85.645933014354071</v>
      </c>
    </row>
    <row r="125" spans="19:32" x14ac:dyDescent="0.25">
      <c r="S125" s="101" t="s">
        <v>104</v>
      </c>
      <c r="T125" s="112"/>
      <c r="U125" s="112"/>
      <c r="V125" s="112">
        <v>234</v>
      </c>
      <c r="W125" s="112">
        <v>298</v>
      </c>
      <c r="X125" s="112">
        <v>258</v>
      </c>
      <c r="Y125" s="112">
        <v>308</v>
      </c>
      <c r="Z125" s="112">
        <v>317</v>
      </c>
      <c r="AB125" s="109" t="str">
        <f>TEXT(Z125,"###,###")</f>
        <v>317</v>
      </c>
      <c r="AD125" s="127">
        <f>Z125/$Z$7*100</f>
        <v>25.279106858054227</v>
      </c>
    </row>
    <row r="127" spans="19:32" x14ac:dyDescent="0.25">
      <c r="S127" s="101" t="s">
        <v>105</v>
      </c>
      <c r="T127" s="112"/>
      <c r="U127" s="112"/>
      <c r="V127" s="112">
        <v>585</v>
      </c>
      <c r="W127" s="112">
        <v>656</v>
      </c>
      <c r="X127" s="112">
        <v>670</v>
      </c>
      <c r="Y127" s="112">
        <v>716</v>
      </c>
      <c r="Z127" s="112">
        <v>726</v>
      </c>
      <c r="AB127" s="109" t="str">
        <f>TEXT(Z127,"###,###")</f>
        <v>726</v>
      </c>
      <c r="AD127" s="127">
        <f>Z127/$Z$7*100</f>
        <v>57.894736842105267</v>
      </c>
    </row>
    <row r="128" spans="19:32" x14ac:dyDescent="0.25">
      <c r="S128" s="101" t="s">
        <v>106</v>
      </c>
      <c r="T128" s="112"/>
      <c r="U128" s="112"/>
      <c r="V128" s="112">
        <v>458</v>
      </c>
      <c r="W128" s="112">
        <v>501</v>
      </c>
      <c r="X128" s="112">
        <v>524</v>
      </c>
      <c r="Y128" s="112">
        <v>520</v>
      </c>
      <c r="Z128" s="112">
        <v>521</v>
      </c>
      <c r="AB128" s="109" t="str">
        <f>TEXT(Z128,"###,###")</f>
        <v>521</v>
      </c>
      <c r="AD128" s="127">
        <f>Z128/$Z$7*100</f>
        <v>41.547049441786285</v>
      </c>
    </row>
    <row r="130" spans="19:20" x14ac:dyDescent="0.25">
      <c r="S130" s="101" t="s">
        <v>182</v>
      </c>
      <c r="T130" s="127">
        <v>75.438596491228068</v>
      </c>
    </row>
    <row r="131" spans="19:20" x14ac:dyDescent="0.25">
      <c r="S131" s="101" t="s">
        <v>183</v>
      </c>
      <c r="T131" s="127">
        <v>15.07177033492823</v>
      </c>
    </row>
    <row r="132" spans="19:20" x14ac:dyDescent="0.25">
      <c r="S132" s="101" t="s">
        <v>184</v>
      </c>
      <c r="T132" s="127">
        <v>10.207336523125997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2901C-EE5F-4083-9450-014DFBC44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CE29784-B2EE-44E2-AEC8-16C6CD4D4A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A8C11A1-034A-4BB7-B746-CAF841E419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187AC06-093D-4AC3-81D6-398E70E9143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99CA-309F-42E5-9610-88A997464D66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114</v>
      </c>
      <c r="T1" s="99"/>
      <c r="U1" s="99"/>
      <c r="V1" s="99"/>
      <c r="W1" s="99"/>
      <c r="X1" s="99"/>
      <c r="Y1" s="100" t="s">
        <v>155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114</v>
      </c>
      <c r="Y3" s="105" t="s">
        <v>155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12.6 Circular Head,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6288</v>
      </c>
      <c r="W4" s="108">
        <v>6546</v>
      </c>
      <c r="X4" s="108">
        <v>6680</v>
      </c>
      <c r="Y4" s="108">
        <v>6760</v>
      </c>
      <c r="Z4" s="108">
        <v>6859</v>
      </c>
      <c r="AB4" s="109" t="str">
        <f>TEXT(Z4,"###,###")</f>
        <v>6,859</v>
      </c>
      <c r="AD4" s="110">
        <f>Z4/Y4-1</f>
        <v>1.4644970414201097E-2</v>
      </c>
      <c r="AF4" s="110">
        <f>Z4/V4-1</f>
        <v>9.0807888040712381E-2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3252</v>
      </c>
      <c r="W5" s="108">
        <v>3509</v>
      </c>
      <c r="X5" s="108">
        <v>3562</v>
      </c>
      <c r="Y5" s="108">
        <v>3652</v>
      </c>
      <c r="Z5" s="108">
        <v>3827</v>
      </c>
      <c r="AB5" s="109" t="str">
        <f>TEXT(Z5,"###,###")</f>
        <v>3,827</v>
      </c>
      <c r="AD5" s="110">
        <f t="shared" ref="AD5:AD9" si="0">Z5/Y5-1</f>
        <v>4.7918948521358251E-2</v>
      </c>
      <c r="AF5" s="110">
        <f t="shared" ref="AF5:AF9" si="1">Z5/V5-1</f>
        <v>0.17681426814268142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3037</v>
      </c>
      <c r="W6" s="108">
        <v>3037</v>
      </c>
      <c r="X6" s="108">
        <v>3121</v>
      </c>
      <c r="Y6" s="108">
        <v>3103</v>
      </c>
      <c r="Z6" s="108">
        <v>3023</v>
      </c>
      <c r="AB6" s="109" t="str">
        <f>TEXT(Z6,"###,###")</f>
        <v>3,023</v>
      </c>
      <c r="AD6" s="110">
        <f t="shared" si="0"/>
        <v>-2.5781501772478288E-2</v>
      </c>
      <c r="AF6" s="110">
        <f t="shared" si="1"/>
        <v>-4.6098123147843006E-3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4414</v>
      </c>
      <c r="W7" s="108">
        <v>4514</v>
      </c>
      <c r="X7" s="108">
        <v>4568</v>
      </c>
      <c r="Y7" s="108">
        <v>4710</v>
      </c>
      <c r="Z7" s="108">
        <v>4679</v>
      </c>
      <c r="AB7" s="109" t="str">
        <f>TEXT(Z7,"###,###")</f>
        <v>4,679</v>
      </c>
      <c r="AD7" s="110">
        <f t="shared" si="0"/>
        <v>-6.5817409766454338E-3</v>
      </c>
      <c r="AF7" s="110">
        <f t="shared" si="1"/>
        <v>6.0036248300860962E-2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6,859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4,679</v>
      </c>
      <c r="P8" s="65"/>
      <c r="S8" s="107" t="s">
        <v>84</v>
      </c>
      <c r="T8" s="108"/>
      <c r="U8" s="108"/>
      <c r="V8" s="108">
        <v>33656.11</v>
      </c>
      <c r="W8" s="108">
        <v>35592</v>
      </c>
      <c r="X8" s="108">
        <v>36690.5</v>
      </c>
      <c r="Y8" s="108">
        <v>38363.89</v>
      </c>
      <c r="Z8" s="108">
        <v>39896.239999999998</v>
      </c>
      <c r="AB8" s="109" t="str">
        <f>TEXT(Z8,"$###,###")</f>
        <v>$39,896</v>
      </c>
      <c r="AD8" s="110">
        <f t="shared" si="0"/>
        <v>3.9942508436970225E-2</v>
      </c>
      <c r="AF8" s="110">
        <f t="shared" si="1"/>
        <v>0.18540853354710318</v>
      </c>
    </row>
    <row r="9" spans="1:32" x14ac:dyDescent="0.25">
      <c r="A9" s="30" t="s">
        <v>14</v>
      </c>
      <c r="B9" s="69"/>
      <c r="C9" s="70"/>
      <c r="D9" s="71">
        <f>AD104</f>
        <v>78.94736842105263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55.503312673648217</v>
      </c>
      <c r="P9" s="72" t="s">
        <v>85</v>
      </c>
      <c r="S9" s="107" t="s">
        <v>7</v>
      </c>
      <c r="T9" s="108"/>
      <c r="U9" s="108"/>
      <c r="V9" s="108">
        <v>192039223</v>
      </c>
      <c r="W9" s="108">
        <v>206970055</v>
      </c>
      <c r="X9" s="108">
        <v>211768962</v>
      </c>
      <c r="Y9" s="108">
        <v>231749726</v>
      </c>
      <c r="Z9" s="108">
        <v>241297215</v>
      </c>
      <c r="AB9" s="109" t="str">
        <f>TEXT(Z9/1000000,"$#,###.0")&amp;" mil"</f>
        <v>$241.3 mil</v>
      </c>
      <c r="AD9" s="110">
        <f t="shared" si="0"/>
        <v>4.1197412246347209E-2</v>
      </c>
      <c r="AF9" s="110">
        <f t="shared" si="1"/>
        <v>0.25649964226318489</v>
      </c>
    </row>
    <row r="10" spans="1:32" x14ac:dyDescent="0.25">
      <c r="A10" s="30" t="s">
        <v>17</v>
      </c>
      <c r="B10" s="69"/>
      <c r="C10" s="70"/>
      <c r="D10" s="71">
        <f>AD105</f>
        <v>9.0537979297273647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44.26159435776875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76.234238085060909</v>
      </c>
      <c r="P11" s="72" t="s">
        <v>85</v>
      </c>
      <c r="S11" s="107" t="s">
        <v>29</v>
      </c>
      <c r="T11" s="112"/>
      <c r="U11" s="112"/>
      <c r="V11" s="112">
        <v>5169</v>
      </c>
      <c r="W11" s="112">
        <v>5429</v>
      </c>
      <c r="X11" s="112">
        <v>5624</v>
      </c>
      <c r="Y11" s="112">
        <v>5621</v>
      </c>
      <c r="Z11" s="112">
        <v>5750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13.015601624278691</v>
      </c>
      <c r="P12" s="72" t="s">
        <v>85</v>
      </c>
      <c r="S12" s="107" t="s">
        <v>30</v>
      </c>
      <c r="T12" s="112"/>
      <c r="U12" s="112"/>
      <c r="V12" s="112">
        <v>1121</v>
      </c>
      <c r="W12" s="112">
        <v>1112</v>
      </c>
      <c r="X12" s="112">
        <v>1063</v>
      </c>
      <c r="Y12" s="112">
        <v>1134</v>
      </c>
      <c r="Z12" s="112">
        <v>1109</v>
      </c>
    </row>
    <row r="13" spans="1:32" ht="15" customHeight="1" x14ac:dyDescent="0.25">
      <c r="A13" s="30" t="s">
        <v>19</v>
      </c>
      <c r="B13" s="70"/>
      <c r="C13" s="70"/>
      <c r="D13" s="71">
        <f>AD108</f>
        <v>17.407785391456482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10.600555674289378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20.600670651698501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42.4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22.875054672692812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16.759298845660538</v>
      </c>
      <c r="P15" s="72" t="s">
        <v>85</v>
      </c>
      <c r="S15" s="115" t="s">
        <v>61</v>
      </c>
      <c r="T15" s="115"/>
      <c r="U15" s="116"/>
      <c r="V15" s="116">
        <v>1375</v>
      </c>
      <c r="W15" s="116">
        <v>1443</v>
      </c>
      <c r="X15" s="116">
        <v>1565</v>
      </c>
      <c r="Y15" s="112">
        <v>1664</v>
      </c>
      <c r="Z15" s="112">
        <v>1655</v>
      </c>
      <c r="AB15" s="117">
        <f t="shared" ref="AB15:AB34" si="2">IF(Z15="np",0,Z15/$Z$34)</f>
        <v>0.24128881761189677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27.569616562181075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83.240701154339462</v>
      </c>
      <c r="P16" s="37" t="s">
        <v>85</v>
      </c>
      <c r="S16" s="115" t="s">
        <v>62</v>
      </c>
      <c r="T16" s="115"/>
      <c r="U16" s="116"/>
      <c r="V16" s="116">
        <v>90</v>
      </c>
      <c r="W16" s="116">
        <v>99</v>
      </c>
      <c r="X16" s="116">
        <v>106</v>
      </c>
      <c r="Y16" s="112">
        <v>101</v>
      </c>
      <c r="Z16" s="112">
        <v>103</v>
      </c>
      <c r="AB16" s="117">
        <f t="shared" si="2"/>
        <v>1.5016766292462458E-2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813</v>
      </c>
      <c r="W17" s="116">
        <v>879</v>
      </c>
      <c r="X17" s="116">
        <v>828</v>
      </c>
      <c r="Y17" s="112">
        <v>762</v>
      </c>
      <c r="Z17" s="112">
        <v>731</v>
      </c>
      <c r="AB17" s="117">
        <f t="shared" si="2"/>
        <v>0.10657530252223356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25</v>
      </c>
      <c r="W18" s="116">
        <v>30</v>
      </c>
      <c r="X18" s="116">
        <v>28</v>
      </c>
      <c r="Y18" s="112">
        <v>33</v>
      </c>
      <c r="Z18" s="112">
        <v>28</v>
      </c>
      <c r="AB18" s="117">
        <f t="shared" si="2"/>
        <v>4.0822277299897942E-3</v>
      </c>
    </row>
    <row r="19" spans="1:28" x14ac:dyDescent="0.25">
      <c r="A19" s="61" t="str">
        <f>$S$1&amp;" ("&amp;$V$2&amp;" to "&amp;$Z$2&amp;")"</f>
        <v>Circular Head (2016-17 to 2020-21)</v>
      </c>
      <c r="B19" s="61"/>
      <c r="C19" s="61"/>
      <c r="D19" s="61"/>
      <c r="E19" s="61"/>
      <c r="F19" s="61"/>
      <c r="G19" s="61" t="str">
        <f>$S$1&amp;" ("&amp;$V$2&amp;" to "&amp;$Z$2&amp;")"</f>
        <v>Circular Head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246</v>
      </c>
      <c r="W19" s="116">
        <v>311</v>
      </c>
      <c r="X19" s="116">
        <v>316</v>
      </c>
      <c r="Y19" s="112">
        <v>274</v>
      </c>
      <c r="Z19" s="112">
        <v>266</v>
      </c>
      <c r="AB19" s="117">
        <f t="shared" si="2"/>
        <v>3.8781163434903045E-2</v>
      </c>
    </row>
    <row r="20" spans="1:28" x14ac:dyDescent="0.25">
      <c r="S20" s="115" t="s">
        <v>66</v>
      </c>
      <c r="T20" s="115"/>
      <c r="U20" s="116"/>
      <c r="V20" s="116">
        <v>170</v>
      </c>
      <c r="W20" s="116">
        <v>177</v>
      </c>
      <c r="X20" s="116">
        <v>169</v>
      </c>
      <c r="Y20" s="112">
        <v>146</v>
      </c>
      <c r="Z20" s="112">
        <v>149</v>
      </c>
      <c r="AB20" s="117">
        <f t="shared" si="2"/>
        <v>2.1723283277445691E-2</v>
      </c>
    </row>
    <row r="21" spans="1:28" x14ac:dyDescent="0.25">
      <c r="S21" s="115" t="s">
        <v>67</v>
      </c>
      <c r="T21" s="115"/>
      <c r="U21" s="116"/>
      <c r="V21" s="116">
        <v>382</v>
      </c>
      <c r="W21" s="116">
        <v>358</v>
      </c>
      <c r="X21" s="116">
        <v>376</v>
      </c>
      <c r="Y21" s="112">
        <v>437</v>
      </c>
      <c r="Z21" s="112">
        <v>454</v>
      </c>
      <c r="AB21" s="117">
        <f t="shared" si="2"/>
        <v>6.6190406764834522E-2</v>
      </c>
    </row>
    <row r="22" spans="1:28" x14ac:dyDescent="0.25">
      <c r="S22" s="115" t="s">
        <v>68</v>
      </c>
      <c r="T22" s="115"/>
      <c r="U22" s="116"/>
      <c r="V22" s="116">
        <v>354</v>
      </c>
      <c r="W22" s="116">
        <v>433</v>
      </c>
      <c r="X22" s="116">
        <v>393</v>
      </c>
      <c r="Y22" s="112">
        <v>383</v>
      </c>
      <c r="Z22" s="112">
        <v>389</v>
      </c>
      <c r="AB22" s="117">
        <f t="shared" si="2"/>
        <v>5.6713806677358217E-2</v>
      </c>
    </row>
    <row r="23" spans="1:28" x14ac:dyDescent="0.25">
      <c r="S23" s="115" t="s">
        <v>69</v>
      </c>
      <c r="T23" s="115"/>
      <c r="U23" s="116"/>
      <c r="V23" s="116">
        <v>241</v>
      </c>
      <c r="W23" s="116">
        <v>270</v>
      </c>
      <c r="X23" s="116">
        <v>239</v>
      </c>
      <c r="Y23" s="112">
        <v>265</v>
      </c>
      <c r="Z23" s="112">
        <v>281</v>
      </c>
      <c r="AB23" s="117">
        <f t="shared" si="2"/>
        <v>4.0968071147397582E-2</v>
      </c>
    </row>
    <row r="24" spans="1:28" x14ac:dyDescent="0.25">
      <c r="S24" s="115" t="s">
        <v>70</v>
      </c>
      <c r="T24" s="115"/>
      <c r="U24" s="116"/>
      <c r="V24" s="116">
        <v>22</v>
      </c>
      <c r="W24" s="116">
        <v>24</v>
      </c>
      <c r="X24" s="116">
        <v>22</v>
      </c>
      <c r="Y24" s="112">
        <v>6</v>
      </c>
      <c r="Z24" s="112">
        <v>4</v>
      </c>
      <c r="AB24" s="117">
        <f t="shared" si="2"/>
        <v>5.8317538999854205E-4</v>
      </c>
    </row>
    <row r="25" spans="1:28" x14ac:dyDescent="0.25">
      <c r="S25" s="115" t="s">
        <v>71</v>
      </c>
      <c r="T25" s="115"/>
      <c r="U25" s="116"/>
      <c r="V25" s="116">
        <v>71</v>
      </c>
      <c r="W25" s="116">
        <v>74</v>
      </c>
      <c r="X25" s="116">
        <v>66</v>
      </c>
      <c r="Y25" s="112">
        <v>92</v>
      </c>
      <c r="Z25" s="112">
        <v>96</v>
      </c>
      <c r="AB25" s="117">
        <f t="shared" si="2"/>
        <v>1.399620935996501E-2</v>
      </c>
    </row>
    <row r="26" spans="1:28" x14ac:dyDescent="0.25">
      <c r="S26" s="115" t="s">
        <v>72</v>
      </c>
      <c r="T26" s="115"/>
      <c r="U26" s="116"/>
      <c r="V26" s="116">
        <v>118</v>
      </c>
      <c r="W26" s="116">
        <v>134</v>
      </c>
      <c r="X26" s="116">
        <v>87</v>
      </c>
      <c r="Y26" s="112">
        <v>88</v>
      </c>
      <c r="Z26" s="112">
        <v>87</v>
      </c>
      <c r="AB26" s="117">
        <f t="shared" si="2"/>
        <v>1.2684064732468289E-2</v>
      </c>
    </row>
    <row r="27" spans="1:28" x14ac:dyDescent="0.25">
      <c r="S27" s="115" t="s">
        <v>73</v>
      </c>
      <c r="T27" s="115"/>
      <c r="U27" s="116"/>
      <c r="V27" s="116">
        <v>100</v>
      </c>
      <c r="W27" s="116">
        <v>130</v>
      </c>
      <c r="X27" s="116">
        <v>134</v>
      </c>
      <c r="Y27" s="112">
        <v>155</v>
      </c>
      <c r="Z27" s="112">
        <v>139</v>
      </c>
      <c r="AB27" s="117">
        <f t="shared" si="2"/>
        <v>2.0265344802449337E-2</v>
      </c>
    </row>
    <row r="28" spans="1:28" x14ac:dyDescent="0.25">
      <c r="S28" s="115" t="s">
        <v>74</v>
      </c>
      <c r="T28" s="115"/>
      <c r="U28" s="116"/>
      <c r="V28" s="116">
        <v>277</v>
      </c>
      <c r="W28" s="116">
        <v>335</v>
      </c>
      <c r="X28" s="116">
        <v>426</v>
      </c>
      <c r="Y28" s="112">
        <v>468</v>
      </c>
      <c r="Z28" s="112">
        <v>573</v>
      </c>
      <c r="AB28" s="117">
        <f t="shared" si="2"/>
        <v>8.3539874617291149E-2</v>
      </c>
    </row>
    <row r="29" spans="1:28" x14ac:dyDescent="0.25">
      <c r="S29" s="115" t="s">
        <v>75</v>
      </c>
      <c r="T29" s="115"/>
      <c r="U29" s="116"/>
      <c r="V29" s="116">
        <v>213</v>
      </c>
      <c r="W29" s="116">
        <v>195</v>
      </c>
      <c r="X29" s="116">
        <v>220</v>
      </c>
      <c r="Y29" s="112">
        <v>200</v>
      </c>
      <c r="Z29" s="112">
        <v>236</v>
      </c>
      <c r="AB29" s="117">
        <f t="shared" si="2"/>
        <v>3.4407348009913984E-2</v>
      </c>
    </row>
    <row r="30" spans="1:28" x14ac:dyDescent="0.25">
      <c r="S30" s="115" t="s">
        <v>76</v>
      </c>
      <c r="T30" s="115"/>
      <c r="U30" s="116"/>
      <c r="V30" s="116">
        <v>310</v>
      </c>
      <c r="W30" s="116">
        <v>332</v>
      </c>
      <c r="X30" s="116">
        <v>343</v>
      </c>
      <c r="Y30" s="112">
        <v>354</v>
      </c>
      <c r="Z30" s="112">
        <v>396</v>
      </c>
      <c r="AB30" s="117">
        <f t="shared" si="2"/>
        <v>5.7734363609855663E-2</v>
      </c>
    </row>
    <row r="31" spans="1:28" x14ac:dyDescent="0.25">
      <c r="S31" s="115" t="s">
        <v>77</v>
      </c>
      <c r="T31" s="115"/>
      <c r="U31" s="116"/>
      <c r="V31" s="116">
        <v>351</v>
      </c>
      <c r="W31" s="116">
        <v>358</v>
      </c>
      <c r="X31" s="116">
        <v>423</v>
      </c>
      <c r="Y31" s="112">
        <v>442</v>
      </c>
      <c r="Z31" s="112">
        <v>445</v>
      </c>
      <c r="AB31" s="117">
        <f t="shared" si="2"/>
        <v>6.48782621373378E-2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24</v>
      </c>
      <c r="W32" s="116">
        <v>32</v>
      </c>
      <c r="X32" s="116">
        <v>56</v>
      </c>
      <c r="Y32" s="112">
        <v>59</v>
      </c>
      <c r="Z32" s="112">
        <v>45</v>
      </c>
      <c r="AB32" s="117">
        <f t="shared" si="2"/>
        <v>6.5607231374835984E-3</v>
      </c>
    </row>
    <row r="33" spans="19:32" x14ac:dyDescent="0.25">
      <c r="S33" s="115" t="s">
        <v>79</v>
      </c>
      <c r="T33" s="115"/>
      <c r="U33" s="116"/>
      <c r="V33" s="116">
        <v>232</v>
      </c>
      <c r="W33" s="116">
        <v>228</v>
      </c>
      <c r="X33" s="116">
        <v>261</v>
      </c>
      <c r="Y33" s="112">
        <v>263</v>
      </c>
      <c r="Z33" s="112">
        <v>265</v>
      </c>
      <c r="AB33" s="117">
        <f t="shared" si="2"/>
        <v>3.8635369587403413E-2</v>
      </c>
    </row>
    <row r="34" spans="19:32" x14ac:dyDescent="0.25">
      <c r="S34" s="118" t="s">
        <v>53</v>
      </c>
      <c r="T34" s="118"/>
      <c r="U34" s="119"/>
      <c r="V34" s="119">
        <v>6289</v>
      </c>
      <c r="W34" s="119">
        <v>6544</v>
      </c>
      <c r="X34" s="119">
        <v>6683</v>
      </c>
      <c r="Y34" s="120">
        <v>6761</v>
      </c>
      <c r="Z34" s="120">
        <v>6859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3705</v>
      </c>
      <c r="W37" s="112">
        <v>3764</v>
      </c>
      <c r="X37" s="112">
        <v>3729</v>
      </c>
      <c r="Y37" s="112">
        <v>3897</v>
      </c>
      <c r="Z37" s="112">
        <v>3894</v>
      </c>
      <c r="AB37" s="132">
        <f>Z37/Z40*100</f>
        <v>83.240701154339462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712</v>
      </c>
      <c r="W38" s="112">
        <v>745</v>
      </c>
      <c r="X38" s="112">
        <v>836</v>
      </c>
      <c r="Y38" s="112">
        <v>811</v>
      </c>
      <c r="Z38" s="112">
        <v>784</v>
      </c>
      <c r="AB38" s="132">
        <f>Z38/Z40*100</f>
        <v>16.759298845660538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4417</v>
      </c>
      <c r="W40" s="112">
        <v>4509</v>
      </c>
      <c r="X40" s="112">
        <v>4565</v>
      </c>
      <c r="Y40" s="112">
        <v>4708</v>
      </c>
      <c r="Z40" s="112">
        <v>4678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8</v>
      </c>
      <c r="X44" s="112">
        <v>14</v>
      </c>
      <c r="Y44" s="112">
        <v>14</v>
      </c>
      <c r="Z44" s="112">
        <v>11</v>
      </c>
    </row>
    <row r="45" spans="19:32" x14ac:dyDescent="0.25">
      <c r="S45" s="115" t="s">
        <v>37</v>
      </c>
      <c r="T45" s="115"/>
      <c r="U45" s="112"/>
      <c r="V45" s="112">
        <v>75</v>
      </c>
      <c r="W45" s="112">
        <v>111</v>
      </c>
      <c r="X45" s="112">
        <v>88</v>
      </c>
      <c r="Y45" s="112">
        <v>100</v>
      </c>
      <c r="Z45" s="112">
        <v>110</v>
      </c>
    </row>
    <row r="46" spans="19:32" x14ac:dyDescent="0.25">
      <c r="S46" s="115" t="s">
        <v>38</v>
      </c>
      <c r="T46" s="115"/>
      <c r="U46" s="112"/>
      <c r="V46" s="112">
        <v>229</v>
      </c>
      <c r="W46" s="112">
        <v>227</v>
      </c>
      <c r="X46" s="112">
        <v>256</v>
      </c>
      <c r="Y46" s="112">
        <v>236</v>
      </c>
      <c r="Z46" s="112">
        <v>242</v>
      </c>
    </row>
    <row r="47" spans="19:32" x14ac:dyDescent="0.25">
      <c r="S47" s="115" t="s">
        <v>39</v>
      </c>
      <c r="T47" s="115"/>
      <c r="U47" s="112"/>
      <c r="V47" s="112">
        <v>321</v>
      </c>
      <c r="W47" s="112">
        <v>342</v>
      </c>
      <c r="X47" s="112">
        <v>373</v>
      </c>
      <c r="Y47" s="112">
        <v>363</v>
      </c>
      <c r="Z47" s="112">
        <v>327</v>
      </c>
    </row>
    <row r="48" spans="19:32" x14ac:dyDescent="0.25">
      <c r="S48" s="115" t="s">
        <v>40</v>
      </c>
      <c r="T48" s="115"/>
      <c r="U48" s="112"/>
      <c r="V48" s="112">
        <v>321</v>
      </c>
      <c r="W48" s="112">
        <v>407</v>
      </c>
      <c r="X48" s="112">
        <v>463</v>
      </c>
      <c r="Y48" s="112">
        <v>514</v>
      </c>
      <c r="Z48" s="112">
        <v>567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305</v>
      </c>
      <c r="W49" s="112">
        <v>333</v>
      </c>
      <c r="X49" s="112">
        <v>323</v>
      </c>
      <c r="Y49" s="112">
        <v>383</v>
      </c>
      <c r="Z49" s="112">
        <v>452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Circular Head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268</v>
      </c>
      <c r="W50" s="112">
        <v>332</v>
      </c>
      <c r="X50" s="112">
        <v>332</v>
      </c>
      <c r="Y50" s="112">
        <v>322</v>
      </c>
      <c r="Z50" s="112">
        <v>370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287</v>
      </c>
      <c r="W51" s="112">
        <v>263</v>
      </c>
      <c r="X51" s="112">
        <v>273</v>
      </c>
      <c r="Y51" s="112">
        <v>279</v>
      </c>
      <c r="Z51" s="112">
        <v>285</v>
      </c>
    </row>
    <row r="52" spans="1:26" ht="15" customHeight="1" x14ac:dyDescent="0.25">
      <c r="S52" s="115" t="s">
        <v>44</v>
      </c>
      <c r="T52" s="115"/>
      <c r="U52" s="112"/>
      <c r="V52" s="112">
        <v>297</v>
      </c>
      <c r="W52" s="112">
        <v>310</v>
      </c>
      <c r="X52" s="112">
        <v>301</v>
      </c>
      <c r="Y52" s="112">
        <v>293</v>
      </c>
      <c r="Z52" s="112">
        <v>289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312</v>
      </c>
      <c r="W53" s="112">
        <v>318</v>
      </c>
      <c r="X53" s="112">
        <v>274</v>
      </c>
      <c r="Y53" s="112">
        <v>275</v>
      </c>
      <c r="Z53" s="112">
        <v>281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345</v>
      </c>
      <c r="W54" s="112">
        <v>336</v>
      </c>
      <c r="X54" s="112">
        <v>340</v>
      </c>
      <c r="Y54" s="112">
        <v>326</v>
      </c>
      <c r="Z54" s="112">
        <v>303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236</v>
      </c>
      <c r="W55" s="112">
        <v>261</v>
      </c>
      <c r="X55" s="112">
        <v>249</v>
      </c>
      <c r="Y55" s="112">
        <v>265</v>
      </c>
      <c r="Z55" s="112">
        <v>284</v>
      </c>
    </row>
    <row r="56" spans="1:26" ht="15" customHeight="1" x14ac:dyDescent="0.25">
      <c r="S56" s="115" t="s">
        <v>48</v>
      </c>
      <c r="T56" s="115"/>
      <c r="U56" s="112"/>
      <c r="V56" s="112">
        <v>155</v>
      </c>
      <c r="W56" s="112">
        <v>165</v>
      </c>
      <c r="X56" s="112">
        <v>160</v>
      </c>
      <c r="Y56" s="112">
        <v>152</v>
      </c>
      <c r="Z56" s="112">
        <v>171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70</v>
      </c>
      <c r="W57" s="112">
        <v>66</v>
      </c>
      <c r="X57" s="112">
        <v>65</v>
      </c>
      <c r="Y57" s="112">
        <v>59</v>
      </c>
      <c r="Z57" s="112">
        <v>77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19</v>
      </c>
      <c r="W58" s="112">
        <v>32</v>
      </c>
      <c r="X58" s="112">
        <v>30</v>
      </c>
      <c r="Y58" s="112">
        <v>37</v>
      </c>
      <c r="Z58" s="112">
        <v>31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14</v>
      </c>
      <c r="W59" s="112">
        <v>18</v>
      </c>
      <c r="X59" s="112">
        <v>12</v>
      </c>
      <c r="Y59" s="112">
        <v>17</v>
      </c>
      <c r="Z59" s="112">
        <v>17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7</v>
      </c>
      <c r="X60" s="112">
        <v>9</v>
      </c>
      <c r="Y60" s="112">
        <v>15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3253</v>
      </c>
      <c r="W61" s="112">
        <v>3507</v>
      </c>
      <c r="X61" s="112">
        <v>3561</v>
      </c>
      <c r="Y61" s="112">
        <v>3654</v>
      </c>
      <c r="Z61" s="112">
        <v>3827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7</v>
      </c>
      <c r="X63" s="112">
        <v>0</v>
      </c>
      <c r="Y63" s="112">
        <v>16</v>
      </c>
      <c r="Z63" s="112">
        <v>22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83</v>
      </c>
      <c r="W64" s="112">
        <v>67</v>
      </c>
      <c r="X64" s="112">
        <v>17</v>
      </c>
      <c r="Y64" s="112">
        <v>83</v>
      </c>
      <c r="Z64" s="112">
        <v>105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Circular Head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217</v>
      </c>
      <c r="W65" s="112">
        <v>211</v>
      </c>
      <c r="X65" s="112">
        <v>43</v>
      </c>
      <c r="Y65" s="112">
        <v>196</v>
      </c>
      <c r="Z65" s="112">
        <v>194</v>
      </c>
    </row>
    <row r="66" spans="1:26" x14ac:dyDescent="0.25">
      <c r="S66" s="115" t="s">
        <v>39</v>
      </c>
      <c r="T66" s="115"/>
      <c r="U66" s="112"/>
      <c r="V66" s="112">
        <v>297</v>
      </c>
      <c r="W66" s="112">
        <v>284</v>
      </c>
      <c r="X66" s="112">
        <v>73</v>
      </c>
      <c r="Y66" s="112">
        <v>274</v>
      </c>
      <c r="Z66" s="112">
        <v>256</v>
      </c>
    </row>
    <row r="67" spans="1:26" x14ac:dyDescent="0.25">
      <c r="S67" s="115" t="s">
        <v>40</v>
      </c>
      <c r="T67" s="115"/>
      <c r="U67" s="112"/>
      <c r="V67" s="112">
        <v>269</v>
      </c>
      <c r="W67" s="112">
        <v>269</v>
      </c>
      <c r="X67" s="112">
        <v>114</v>
      </c>
      <c r="Y67" s="112">
        <v>362</v>
      </c>
      <c r="Z67" s="112">
        <v>318</v>
      </c>
    </row>
    <row r="68" spans="1:26" x14ac:dyDescent="0.25">
      <c r="S68" s="115" t="s">
        <v>41</v>
      </c>
      <c r="T68" s="115"/>
      <c r="U68" s="112"/>
      <c r="V68" s="112">
        <v>278</v>
      </c>
      <c r="W68" s="112">
        <v>317</v>
      </c>
      <c r="X68" s="112">
        <v>85</v>
      </c>
      <c r="Y68" s="112">
        <v>283</v>
      </c>
      <c r="Z68" s="112">
        <v>261</v>
      </c>
    </row>
    <row r="69" spans="1:26" x14ac:dyDescent="0.25">
      <c r="S69" s="115" t="s">
        <v>42</v>
      </c>
      <c r="T69" s="115"/>
      <c r="U69" s="112"/>
      <c r="V69" s="112">
        <v>284</v>
      </c>
      <c r="W69" s="112">
        <v>273</v>
      </c>
      <c r="X69" s="112">
        <v>89</v>
      </c>
      <c r="Y69" s="112">
        <v>283</v>
      </c>
      <c r="Z69" s="112">
        <v>297</v>
      </c>
    </row>
    <row r="70" spans="1:26" x14ac:dyDescent="0.25">
      <c r="S70" s="115" t="s">
        <v>43</v>
      </c>
      <c r="T70" s="115"/>
      <c r="U70" s="112"/>
      <c r="V70" s="112">
        <v>276</v>
      </c>
      <c r="W70" s="112">
        <v>253</v>
      </c>
      <c r="X70" s="112">
        <v>49</v>
      </c>
      <c r="Y70" s="112">
        <v>271</v>
      </c>
      <c r="Z70" s="112">
        <v>243</v>
      </c>
    </row>
    <row r="71" spans="1:26" x14ac:dyDescent="0.25">
      <c r="S71" s="115" t="s">
        <v>44</v>
      </c>
      <c r="T71" s="115"/>
      <c r="U71" s="112"/>
      <c r="V71" s="112">
        <v>340</v>
      </c>
      <c r="W71" s="112">
        <v>333</v>
      </c>
      <c r="X71" s="112">
        <v>59</v>
      </c>
      <c r="Y71" s="112">
        <v>282</v>
      </c>
      <c r="Z71" s="112">
        <v>277</v>
      </c>
    </row>
    <row r="72" spans="1:26" x14ac:dyDescent="0.25">
      <c r="S72" s="115" t="s">
        <v>45</v>
      </c>
      <c r="T72" s="115"/>
      <c r="U72" s="112"/>
      <c r="V72" s="112">
        <v>298</v>
      </c>
      <c r="W72" s="112">
        <v>309</v>
      </c>
      <c r="X72" s="112">
        <v>88</v>
      </c>
      <c r="Y72" s="112">
        <v>319</v>
      </c>
      <c r="Z72" s="112">
        <v>324</v>
      </c>
    </row>
    <row r="73" spans="1:26" x14ac:dyDescent="0.25">
      <c r="S73" s="115" t="s">
        <v>46</v>
      </c>
      <c r="T73" s="115"/>
      <c r="U73" s="112"/>
      <c r="V73" s="112">
        <v>319</v>
      </c>
      <c r="W73" s="112">
        <v>337</v>
      </c>
      <c r="X73" s="112">
        <v>55</v>
      </c>
      <c r="Y73" s="112">
        <v>333</v>
      </c>
      <c r="Z73" s="112">
        <v>278</v>
      </c>
    </row>
    <row r="74" spans="1:26" x14ac:dyDescent="0.25">
      <c r="S74" s="115" t="s">
        <v>47</v>
      </c>
      <c r="T74" s="115"/>
      <c r="U74" s="112"/>
      <c r="V74" s="112">
        <v>183</v>
      </c>
      <c r="W74" s="112">
        <v>196</v>
      </c>
      <c r="X74" s="112">
        <v>73</v>
      </c>
      <c r="Y74" s="112">
        <v>221</v>
      </c>
      <c r="Z74" s="112">
        <v>243</v>
      </c>
    </row>
    <row r="75" spans="1:26" x14ac:dyDescent="0.25">
      <c r="S75" s="115" t="s">
        <v>48</v>
      </c>
      <c r="T75" s="115"/>
      <c r="U75" s="112"/>
      <c r="V75" s="112">
        <v>88</v>
      </c>
      <c r="W75" s="112">
        <v>92</v>
      </c>
      <c r="X75" s="112">
        <v>37</v>
      </c>
      <c r="Y75" s="112">
        <v>101</v>
      </c>
      <c r="Z75" s="112">
        <v>128</v>
      </c>
    </row>
    <row r="76" spans="1:26" x14ac:dyDescent="0.25">
      <c r="S76" s="115" t="s">
        <v>49</v>
      </c>
      <c r="T76" s="115"/>
      <c r="U76" s="112"/>
      <c r="V76" s="112">
        <v>60</v>
      </c>
      <c r="W76" s="112">
        <v>44</v>
      </c>
      <c r="X76" s="112">
        <v>19</v>
      </c>
      <c r="Y76" s="112">
        <v>37</v>
      </c>
      <c r="Z76" s="112">
        <v>33</v>
      </c>
    </row>
    <row r="77" spans="1:26" x14ac:dyDescent="0.25">
      <c r="S77" s="115" t="s">
        <v>50</v>
      </c>
      <c r="T77" s="115"/>
      <c r="U77" s="112"/>
      <c r="V77" s="112">
        <v>25</v>
      </c>
      <c r="W77" s="112">
        <v>26</v>
      </c>
      <c r="X77" s="112">
        <v>5</v>
      </c>
      <c r="Y77" s="112">
        <v>27</v>
      </c>
      <c r="Z77" s="112">
        <v>25</v>
      </c>
    </row>
    <row r="78" spans="1:26" x14ac:dyDescent="0.25">
      <c r="S78" s="115" t="s">
        <v>51</v>
      </c>
      <c r="T78" s="115"/>
      <c r="U78" s="112"/>
      <c r="V78" s="112">
        <v>8</v>
      </c>
      <c r="W78" s="112">
        <v>14</v>
      </c>
      <c r="X78" s="112">
        <v>0</v>
      </c>
      <c r="Y78" s="112">
        <v>12</v>
      </c>
      <c r="Z78" s="112">
        <v>11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3</v>
      </c>
      <c r="X79" s="112">
        <v>0</v>
      </c>
      <c r="Y79" s="112">
        <v>9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3034</v>
      </c>
      <c r="W80" s="112">
        <v>3036</v>
      </c>
      <c r="X80" s="112">
        <v>812</v>
      </c>
      <c r="Y80" s="112">
        <v>3105</v>
      </c>
      <c r="Z80" s="112">
        <v>3023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Circular Head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232</v>
      </c>
      <c r="W83" s="112">
        <v>260</v>
      </c>
      <c r="X83" s="112">
        <v>265</v>
      </c>
      <c r="Y83" s="112">
        <v>282</v>
      </c>
      <c r="Z83" s="112">
        <v>307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102</v>
      </c>
      <c r="W84" s="112">
        <v>104</v>
      </c>
      <c r="X84" s="112">
        <v>111</v>
      </c>
      <c r="Y84" s="112">
        <v>110</v>
      </c>
      <c r="Z84" s="112">
        <v>114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303</v>
      </c>
      <c r="W85" s="112">
        <v>321</v>
      </c>
      <c r="X85" s="112">
        <v>338</v>
      </c>
      <c r="Y85" s="112">
        <v>345</v>
      </c>
      <c r="Z85" s="112">
        <v>346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6,859</v>
      </c>
      <c r="D86" s="94">
        <f t="shared" ref="D86:D91" si="4">AD4</f>
        <v>1.4644970414201097E-2</v>
      </c>
      <c r="E86" s="95">
        <f t="shared" ref="E86:E91" si="5">AD4</f>
        <v>1.4644970414201097E-2</v>
      </c>
      <c r="F86" s="94">
        <f t="shared" ref="F86:F91" si="6">AF4</f>
        <v>9.0807888040712381E-2</v>
      </c>
      <c r="G86" s="95">
        <f t="shared" ref="G86:G91" si="7">AF4</f>
        <v>9.0807888040712381E-2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59</v>
      </c>
      <c r="W86" s="112">
        <v>54</v>
      </c>
      <c r="X86" s="112">
        <v>58</v>
      </c>
      <c r="Y86" s="112">
        <v>74</v>
      </c>
      <c r="Z86" s="112">
        <v>89</v>
      </c>
    </row>
    <row r="87" spans="1:30" ht="15" customHeight="1" x14ac:dyDescent="0.25">
      <c r="A87" s="96" t="s">
        <v>4</v>
      </c>
      <c r="B87" s="49"/>
      <c r="C87" s="97" t="str">
        <f t="shared" si="3"/>
        <v>3,827</v>
      </c>
      <c r="D87" s="94">
        <f t="shared" si="4"/>
        <v>4.7918948521358251E-2</v>
      </c>
      <c r="E87" s="95">
        <f t="shared" si="5"/>
        <v>4.7918948521358251E-2</v>
      </c>
      <c r="F87" s="94">
        <f t="shared" si="6"/>
        <v>0.17681426814268142</v>
      </c>
      <c r="G87" s="95">
        <f t="shared" si="7"/>
        <v>0.17681426814268142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40</v>
      </c>
      <c r="W87" s="112">
        <v>42</v>
      </c>
      <c r="X87" s="112">
        <v>37</v>
      </c>
      <c r="Y87" s="112">
        <v>42</v>
      </c>
      <c r="Z87" s="112">
        <v>44</v>
      </c>
    </row>
    <row r="88" spans="1:30" ht="15" customHeight="1" x14ac:dyDescent="0.25">
      <c r="A88" s="96" t="s">
        <v>5</v>
      </c>
      <c r="B88" s="49"/>
      <c r="C88" s="97" t="str">
        <f t="shared" si="3"/>
        <v>3,023</v>
      </c>
      <c r="D88" s="94">
        <f t="shared" si="4"/>
        <v>-2.5781501772478288E-2</v>
      </c>
      <c r="E88" s="95">
        <f t="shared" si="5"/>
        <v>-2.5781501772478288E-2</v>
      </c>
      <c r="F88" s="94">
        <f t="shared" si="6"/>
        <v>-4.6098123147843006E-3</v>
      </c>
      <c r="G88" s="95">
        <f t="shared" si="7"/>
        <v>-4.6098123147843006E-3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50</v>
      </c>
      <c r="W88" s="112">
        <v>50</v>
      </c>
      <c r="X88" s="112">
        <v>58</v>
      </c>
      <c r="Y88" s="112">
        <v>54</v>
      </c>
      <c r="Z88" s="112">
        <v>53</v>
      </c>
    </row>
    <row r="89" spans="1:30" ht="15" customHeight="1" x14ac:dyDescent="0.25">
      <c r="A89" s="49" t="s">
        <v>6</v>
      </c>
      <c r="B89" s="49"/>
      <c r="C89" s="97" t="str">
        <f t="shared" si="3"/>
        <v>4,679</v>
      </c>
      <c r="D89" s="94">
        <f t="shared" si="4"/>
        <v>-6.5817409766454338E-3</v>
      </c>
      <c r="E89" s="95">
        <f t="shared" si="5"/>
        <v>-6.5817409766454338E-3</v>
      </c>
      <c r="F89" s="94">
        <f t="shared" si="6"/>
        <v>6.0036248300860962E-2</v>
      </c>
      <c r="G89" s="95">
        <f t="shared" si="7"/>
        <v>6.0036248300860962E-2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289</v>
      </c>
      <c r="W89" s="112">
        <v>300</v>
      </c>
      <c r="X89" s="112">
        <v>294</v>
      </c>
      <c r="Y89" s="112">
        <v>309</v>
      </c>
      <c r="Z89" s="112">
        <v>300</v>
      </c>
    </row>
    <row r="90" spans="1:30" ht="15" customHeight="1" x14ac:dyDescent="0.25">
      <c r="A90" s="49" t="s">
        <v>98</v>
      </c>
      <c r="B90" s="49"/>
      <c r="C90" s="97" t="str">
        <f t="shared" si="3"/>
        <v>$39,896</v>
      </c>
      <c r="D90" s="94">
        <f t="shared" si="4"/>
        <v>3.9942508436970225E-2</v>
      </c>
      <c r="E90" s="95">
        <f t="shared" si="5"/>
        <v>3.9942508436970225E-2</v>
      </c>
      <c r="F90" s="94">
        <f t="shared" si="6"/>
        <v>0.18540853354710318</v>
      </c>
      <c r="G90" s="95">
        <f t="shared" si="7"/>
        <v>0.18540853354710318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711</v>
      </c>
      <c r="W90" s="112">
        <v>711</v>
      </c>
      <c r="X90" s="112">
        <v>741</v>
      </c>
      <c r="Y90" s="112">
        <v>753</v>
      </c>
      <c r="Z90" s="112">
        <v>775</v>
      </c>
    </row>
    <row r="91" spans="1:30" ht="15" customHeight="1" x14ac:dyDescent="0.25">
      <c r="A91" s="49" t="s">
        <v>7</v>
      </c>
      <c r="B91" s="49"/>
      <c r="C91" s="97" t="str">
        <f t="shared" si="3"/>
        <v>$241.3 mil</v>
      </c>
      <c r="D91" s="94">
        <f t="shared" si="4"/>
        <v>4.1197412246347209E-2</v>
      </c>
      <c r="E91" s="95">
        <f t="shared" si="5"/>
        <v>4.1197412246347209E-2</v>
      </c>
      <c r="F91" s="94">
        <f t="shared" si="6"/>
        <v>0.25649964226318489</v>
      </c>
      <c r="G91" s="95">
        <f t="shared" si="7"/>
        <v>0.25649964226318489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2356</v>
      </c>
      <c r="W91" s="112">
        <v>2444</v>
      </c>
      <c r="X91" s="112">
        <v>2510</v>
      </c>
      <c r="Y91" s="112">
        <v>2592</v>
      </c>
      <c r="Z91" s="112">
        <v>2599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110</v>
      </c>
      <c r="W93" s="112">
        <v>138</v>
      </c>
      <c r="X93" s="112">
        <v>135</v>
      </c>
      <c r="Y93" s="112">
        <v>136</v>
      </c>
      <c r="Z93" s="112">
        <v>155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194</v>
      </c>
      <c r="W94" s="112">
        <v>199</v>
      </c>
      <c r="X94" s="112">
        <v>197</v>
      </c>
      <c r="Y94" s="112">
        <v>215</v>
      </c>
      <c r="Z94" s="112">
        <v>225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71</v>
      </c>
      <c r="W95" s="112">
        <v>68</v>
      </c>
      <c r="X95" s="112">
        <v>71</v>
      </c>
      <c r="Y95" s="112">
        <v>78</v>
      </c>
      <c r="Z95" s="112">
        <v>81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305</v>
      </c>
      <c r="W96" s="112">
        <v>332</v>
      </c>
      <c r="X96" s="112">
        <v>325</v>
      </c>
      <c r="Y96" s="112">
        <v>327</v>
      </c>
      <c r="Z96" s="112">
        <v>320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257</v>
      </c>
      <c r="W97" s="112">
        <v>250</v>
      </c>
      <c r="X97" s="112">
        <v>251</v>
      </c>
      <c r="Y97" s="112">
        <v>242</v>
      </c>
      <c r="Z97" s="112">
        <v>247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207</v>
      </c>
      <c r="W98" s="112">
        <v>201</v>
      </c>
      <c r="X98" s="112">
        <v>201</v>
      </c>
      <c r="Y98" s="112">
        <v>212</v>
      </c>
      <c r="Z98" s="112">
        <v>202</v>
      </c>
    </row>
    <row r="99" spans="1:32" ht="15" customHeight="1" x14ac:dyDescent="0.25">
      <c r="S99" s="115" t="s">
        <v>145</v>
      </c>
      <c r="T99" s="115"/>
      <c r="U99" s="112"/>
      <c r="V99" s="112">
        <v>36</v>
      </c>
      <c r="W99" s="112">
        <v>29</v>
      </c>
      <c r="X99" s="112">
        <v>40</v>
      </c>
      <c r="Y99" s="112">
        <v>35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427</v>
      </c>
      <c r="W100" s="112">
        <v>432</v>
      </c>
      <c r="X100" s="112">
        <v>431</v>
      </c>
      <c r="Y100" s="112">
        <v>419</v>
      </c>
      <c r="Z100" s="112">
        <v>400</v>
      </c>
    </row>
    <row r="101" spans="1:32" x14ac:dyDescent="0.25">
      <c r="A101" s="18"/>
      <c r="S101" s="118" t="s">
        <v>53</v>
      </c>
      <c r="T101" s="118"/>
      <c r="U101" s="112"/>
      <c r="V101" s="112">
        <v>2064</v>
      </c>
      <c r="W101" s="112">
        <v>2069</v>
      </c>
      <c r="X101" s="112">
        <v>2059</v>
      </c>
      <c r="Y101" s="112">
        <v>2117</v>
      </c>
      <c r="Z101" s="112">
        <v>2073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4878</v>
      </c>
      <c r="W104" s="112">
        <v>5022</v>
      </c>
      <c r="X104" s="112">
        <v>5221</v>
      </c>
      <c r="Y104" s="112">
        <v>5415</v>
      </c>
      <c r="Z104" s="112">
        <v>5415</v>
      </c>
      <c r="AB104" s="109" t="str">
        <f>TEXT(Z104,"###,###")</f>
        <v>5,415</v>
      </c>
      <c r="AD104" s="130">
        <f>Z104/($Z$4)*100</f>
        <v>78.94736842105263</v>
      </c>
      <c r="AF104" s="109"/>
    </row>
    <row r="105" spans="1:32" x14ac:dyDescent="0.25">
      <c r="S105" s="115" t="s">
        <v>17</v>
      </c>
      <c r="T105" s="115"/>
      <c r="U105" s="112"/>
      <c r="V105" s="112">
        <v>632</v>
      </c>
      <c r="W105" s="112">
        <v>618</v>
      </c>
      <c r="X105" s="112">
        <v>646</v>
      </c>
      <c r="Y105" s="112">
        <v>633</v>
      </c>
      <c r="Z105" s="112">
        <v>621</v>
      </c>
      <c r="AB105" s="109" t="str">
        <f>TEXT(Z105,"###,###")</f>
        <v>621</v>
      </c>
      <c r="AD105" s="130">
        <f>Z105/($Z$4)*100</f>
        <v>9.0537979297273647</v>
      </c>
      <c r="AF105" s="109"/>
    </row>
    <row r="106" spans="1:32" x14ac:dyDescent="0.25">
      <c r="S106" s="118" t="s">
        <v>53</v>
      </c>
      <c r="T106" s="118"/>
      <c r="U106" s="120"/>
      <c r="V106" s="120">
        <v>5510</v>
      </c>
      <c r="W106" s="120">
        <v>5640</v>
      </c>
      <c r="X106" s="120">
        <v>5867</v>
      </c>
      <c r="Y106" s="120">
        <v>6048</v>
      </c>
      <c r="Z106" s="120">
        <v>6036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1192</v>
      </c>
      <c r="W108" s="112">
        <v>1365</v>
      </c>
      <c r="X108" s="112">
        <v>1175</v>
      </c>
      <c r="Y108" s="112">
        <v>1335</v>
      </c>
      <c r="Z108" s="112">
        <v>1194</v>
      </c>
      <c r="AB108" s="109" t="str">
        <f>TEXT(Z108,"###,###")</f>
        <v>1,194</v>
      </c>
      <c r="AD108" s="130">
        <f>Z108/($Z$4)*100</f>
        <v>17.407785391456482</v>
      </c>
      <c r="AF108" s="109"/>
    </row>
    <row r="109" spans="1:32" x14ac:dyDescent="0.25">
      <c r="S109" s="115" t="s">
        <v>20</v>
      </c>
      <c r="T109" s="115"/>
      <c r="U109" s="112"/>
      <c r="V109" s="112">
        <v>1298</v>
      </c>
      <c r="W109" s="112">
        <v>1276</v>
      </c>
      <c r="X109" s="112">
        <v>1335</v>
      </c>
      <c r="Y109" s="112">
        <v>1298</v>
      </c>
      <c r="Z109" s="112">
        <v>1413</v>
      </c>
      <c r="AB109" s="109" t="str">
        <f>TEXT(Z109,"###,###")</f>
        <v>1,413</v>
      </c>
      <c r="AD109" s="130">
        <f>Z109/($Z$4)*100</f>
        <v>20.600670651698501</v>
      </c>
      <c r="AF109" s="109"/>
    </row>
    <row r="110" spans="1:32" x14ac:dyDescent="0.25">
      <c r="S110" s="115" t="s">
        <v>21</v>
      </c>
      <c r="T110" s="115"/>
      <c r="U110" s="112"/>
      <c r="V110" s="112">
        <v>1385</v>
      </c>
      <c r="W110" s="112">
        <v>1573</v>
      </c>
      <c r="X110" s="112">
        <v>1768</v>
      </c>
      <c r="Y110" s="112">
        <v>1758</v>
      </c>
      <c r="Z110" s="112">
        <v>1569</v>
      </c>
      <c r="AB110" s="109" t="str">
        <f>TEXT(Z110,"###,###")</f>
        <v>1,569</v>
      </c>
      <c r="AD110" s="130">
        <f>Z110/($Z$4)*100</f>
        <v>22.875054672692812</v>
      </c>
      <c r="AF110" s="109"/>
    </row>
    <row r="111" spans="1:32" x14ac:dyDescent="0.25">
      <c r="S111" s="115" t="s">
        <v>22</v>
      </c>
      <c r="T111" s="115"/>
      <c r="U111" s="112"/>
      <c r="V111" s="112">
        <v>1561</v>
      </c>
      <c r="W111" s="112">
        <v>1427</v>
      </c>
      <c r="X111" s="112">
        <v>1556</v>
      </c>
      <c r="Y111" s="112">
        <v>1535</v>
      </c>
      <c r="Z111" s="112">
        <v>1891</v>
      </c>
      <c r="AB111" s="109" t="str">
        <f>TEXT(Z111,"###,###")</f>
        <v>1,891</v>
      </c>
      <c r="AD111" s="130">
        <f>Z111/($Z$4)*100</f>
        <v>27.569616562181075</v>
      </c>
      <c r="AF111" s="109"/>
    </row>
    <row r="112" spans="1:32" x14ac:dyDescent="0.25">
      <c r="S112" s="118" t="s">
        <v>53</v>
      </c>
      <c r="T112" s="118"/>
      <c r="U112" s="112"/>
      <c r="V112" s="112">
        <v>6287</v>
      </c>
      <c r="W112" s="112">
        <v>6547</v>
      </c>
      <c r="X112" s="112">
        <v>6680</v>
      </c>
      <c r="Y112" s="112">
        <v>6760</v>
      </c>
      <c r="Z112" s="112">
        <v>6859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42.67</v>
      </c>
      <c r="W118" s="131">
        <v>42.72</v>
      </c>
      <c r="X118" s="131">
        <v>42.12</v>
      </c>
      <c r="Y118" s="131">
        <v>42.16</v>
      </c>
      <c r="Z118" s="131">
        <v>42.4</v>
      </c>
      <c r="AB118" s="109" t="str">
        <f>TEXT(Z118,"##.0")</f>
        <v>42.4</v>
      </c>
    </row>
    <row r="120" spans="19:32" x14ac:dyDescent="0.25">
      <c r="S120" s="101" t="s">
        <v>100</v>
      </c>
      <c r="T120" s="112"/>
      <c r="U120" s="112"/>
      <c r="V120" s="112">
        <v>3300</v>
      </c>
      <c r="W120" s="112">
        <v>3398</v>
      </c>
      <c r="X120" s="112">
        <v>3506</v>
      </c>
      <c r="Y120" s="112">
        <v>3574</v>
      </c>
      <c r="Z120" s="112">
        <v>3567</v>
      </c>
      <c r="AB120" s="109" t="str">
        <f>TEXT(Z120,"###,###")</f>
        <v>3,567</v>
      </c>
    </row>
    <row r="121" spans="19:32" x14ac:dyDescent="0.25">
      <c r="S121" s="101" t="s">
        <v>101</v>
      </c>
      <c r="T121" s="112"/>
      <c r="U121" s="112"/>
      <c r="V121" s="112">
        <v>615</v>
      </c>
      <c r="W121" s="112">
        <v>616</v>
      </c>
      <c r="X121" s="112">
        <v>594</v>
      </c>
      <c r="Y121" s="112">
        <v>633</v>
      </c>
      <c r="Z121" s="112">
        <v>609</v>
      </c>
      <c r="AB121" s="109" t="str">
        <f>TEXT(Z121,"###,###")</f>
        <v>609</v>
      </c>
    </row>
    <row r="122" spans="19:32" x14ac:dyDescent="0.25">
      <c r="S122" s="101" t="s">
        <v>102</v>
      </c>
      <c r="T122" s="112"/>
      <c r="U122" s="112"/>
      <c r="V122" s="112">
        <v>505</v>
      </c>
      <c r="W122" s="112">
        <v>500</v>
      </c>
      <c r="X122" s="112">
        <v>466</v>
      </c>
      <c r="Y122" s="112">
        <v>507</v>
      </c>
      <c r="Z122" s="112">
        <v>496</v>
      </c>
      <c r="AB122" s="109" t="str">
        <f>TEXT(Z122,"###,###")</f>
        <v>496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3805</v>
      </c>
      <c r="W124" s="112">
        <v>3898</v>
      </c>
      <c r="X124" s="112">
        <v>3972</v>
      </c>
      <c r="Y124" s="112">
        <v>4081</v>
      </c>
      <c r="Z124" s="112">
        <v>4063</v>
      </c>
      <c r="AB124" s="109" t="str">
        <f>TEXT(Z124,"###,###")</f>
        <v>4,063</v>
      </c>
      <c r="AD124" s="127">
        <f>Z124/$Z$7*100</f>
        <v>86.834793759350291</v>
      </c>
    </row>
    <row r="125" spans="19:32" x14ac:dyDescent="0.25">
      <c r="S125" s="101" t="s">
        <v>104</v>
      </c>
      <c r="T125" s="112"/>
      <c r="U125" s="112"/>
      <c r="V125" s="112">
        <v>1120</v>
      </c>
      <c r="W125" s="112">
        <v>1116</v>
      </c>
      <c r="X125" s="112">
        <v>1060</v>
      </c>
      <c r="Y125" s="112">
        <v>1140</v>
      </c>
      <c r="Z125" s="112">
        <v>1105</v>
      </c>
      <c r="AB125" s="109" t="str">
        <f>TEXT(Z125,"###,###")</f>
        <v>1,105</v>
      </c>
      <c r="AD125" s="127">
        <f>Z125/$Z$7*100</f>
        <v>23.616157298568069</v>
      </c>
    </row>
    <row r="127" spans="19:32" x14ac:dyDescent="0.25">
      <c r="S127" s="101" t="s">
        <v>105</v>
      </c>
      <c r="T127" s="112"/>
      <c r="U127" s="112"/>
      <c r="V127" s="112">
        <v>2358</v>
      </c>
      <c r="W127" s="112">
        <v>2448</v>
      </c>
      <c r="X127" s="112">
        <v>2512</v>
      </c>
      <c r="Y127" s="112">
        <v>2594</v>
      </c>
      <c r="Z127" s="112">
        <v>2597</v>
      </c>
      <c r="AB127" s="109" t="str">
        <f>TEXT(Z127,"###,###")</f>
        <v>2,597</v>
      </c>
      <c r="AD127" s="127">
        <f>Z127/$Z$7*100</f>
        <v>55.503312673648217</v>
      </c>
    </row>
    <row r="128" spans="19:32" x14ac:dyDescent="0.25">
      <c r="S128" s="101" t="s">
        <v>106</v>
      </c>
      <c r="T128" s="112"/>
      <c r="U128" s="112"/>
      <c r="V128" s="112">
        <v>2063</v>
      </c>
      <c r="W128" s="112">
        <v>2069</v>
      </c>
      <c r="X128" s="112">
        <v>2059</v>
      </c>
      <c r="Y128" s="112">
        <v>2112</v>
      </c>
      <c r="Z128" s="112">
        <v>2071</v>
      </c>
      <c r="AB128" s="109" t="str">
        <f>TEXT(Z128,"###,###")</f>
        <v>2,071</v>
      </c>
      <c r="AD128" s="127">
        <f>Z128/$Z$7*100</f>
        <v>44.26159435776875</v>
      </c>
    </row>
    <row r="130" spans="19:20" x14ac:dyDescent="0.25">
      <c r="S130" s="101" t="s">
        <v>182</v>
      </c>
      <c r="T130" s="127">
        <v>76.234238085060909</v>
      </c>
    </row>
    <row r="131" spans="19:20" x14ac:dyDescent="0.25">
      <c r="S131" s="101" t="s">
        <v>183</v>
      </c>
      <c r="T131" s="127">
        <v>13.015601624278691</v>
      </c>
    </row>
    <row r="132" spans="19:20" x14ac:dyDescent="0.25">
      <c r="S132" s="101" t="s">
        <v>184</v>
      </c>
      <c r="T132" s="127">
        <v>10.600555674289378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C5B1C7-8320-47D1-8884-51A26A3E8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77C49EC-011E-4521-9A92-57504F3B77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B5679E33-C6C7-48BD-B8B0-4691CDA78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B32D870-2E0D-495C-A839-1CFFEB6A90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179-A0DE-4347-9FC0-573B56FA5A55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115</v>
      </c>
      <c r="T1" s="99"/>
      <c r="U1" s="99"/>
      <c r="V1" s="99"/>
      <c r="W1" s="99"/>
      <c r="X1" s="99"/>
      <c r="Y1" s="100" t="s">
        <v>156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115</v>
      </c>
      <c r="Y3" s="105" t="s">
        <v>156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12.7 Clarence,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41504</v>
      </c>
      <c r="W4" s="108">
        <v>42260</v>
      </c>
      <c r="X4" s="108">
        <v>43890</v>
      </c>
      <c r="Y4" s="108">
        <v>44514</v>
      </c>
      <c r="Z4" s="108">
        <v>47758</v>
      </c>
      <c r="AB4" s="109" t="str">
        <f>TEXT(Z4,"###,###")</f>
        <v>47,758</v>
      </c>
      <c r="AD4" s="110">
        <f>Z4/Y4-1</f>
        <v>7.2875949139596496E-2</v>
      </c>
      <c r="AF4" s="110">
        <f>Z4/V4-1</f>
        <v>0.15068427139552809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20169</v>
      </c>
      <c r="W5" s="108">
        <v>20751</v>
      </c>
      <c r="X5" s="108">
        <v>21720</v>
      </c>
      <c r="Y5" s="108">
        <v>22033</v>
      </c>
      <c r="Z5" s="108">
        <v>23677</v>
      </c>
      <c r="AB5" s="109" t="str">
        <f>TEXT(Z5,"###,###")</f>
        <v>23,677</v>
      </c>
      <c r="AD5" s="110">
        <f t="shared" ref="AD5:AD9" si="0">Z5/Y5-1</f>
        <v>7.4615349702718659E-2</v>
      </c>
      <c r="AF5" s="110">
        <f t="shared" ref="AF5:AF9" si="1">Z5/V5-1</f>
        <v>0.17393028905746433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21335</v>
      </c>
      <c r="W6" s="108">
        <v>21509</v>
      </c>
      <c r="X6" s="108">
        <v>22173</v>
      </c>
      <c r="Y6" s="108">
        <v>22473</v>
      </c>
      <c r="Z6" s="108">
        <v>24047</v>
      </c>
      <c r="AB6" s="109" t="str">
        <f>TEXT(Z6,"###,###")</f>
        <v>24,047</v>
      </c>
      <c r="AD6" s="110">
        <f t="shared" si="0"/>
        <v>7.0039603079250723E-2</v>
      </c>
      <c r="AF6" s="110">
        <f t="shared" si="1"/>
        <v>0.12711506913522386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30083</v>
      </c>
      <c r="W7" s="108">
        <v>30764</v>
      </c>
      <c r="X7" s="108">
        <v>31868</v>
      </c>
      <c r="Y7" s="108">
        <v>32575</v>
      </c>
      <c r="Z7" s="108">
        <v>33403</v>
      </c>
      <c r="AB7" s="109" t="str">
        <f>TEXT(Z7,"###,###")</f>
        <v>33,403</v>
      </c>
      <c r="AD7" s="110">
        <f t="shared" si="0"/>
        <v>2.5418265541059082E-2</v>
      </c>
      <c r="AF7" s="110">
        <f t="shared" si="1"/>
        <v>0.11036133364358602</v>
      </c>
    </row>
    <row r="8" spans="1:32" ht="17.25" customHeight="1" x14ac:dyDescent="0.25">
      <c r="A8" s="62" t="s">
        <v>12</v>
      </c>
      <c r="B8" s="63"/>
      <c r="C8" s="29"/>
      <c r="D8" s="64" t="str">
        <f>AB4</f>
        <v>47,758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33,403</v>
      </c>
      <c r="P8" s="65"/>
      <c r="S8" s="107" t="s">
        <v>84</v>
      </c>
      <c r="T8" s="108"/>
      <c r="U8" s="108"/>
      <c r="V8" s="108">
        <v>42443</v>
      </c>
      <c r="W8" s="108">
        <v>43515.9</v>
      </c>
      <c r="X8" s="108">
        <v>45251</v>
      </c>
      <c r="Y8" s="108">
        <v>45172.24</v>
      </c>
      <c r="Z8" s="108">
        <v>46495.69</v>
      </c>
      <c r="AB8" s="109" t="str">
        <f>TEXT(Z8,"$###,###")</f>
        <v>$46,496</v>
      </c>
      <c r="AD8" s="110">
        <f t="shared" si="0"/>
        <v>2.9297860810090448E-2</v>
      </c>
      <c r="AF8" s="110">
        <f t="shared" si="1"/>
        <v>9.5485474636571421E-2</v>
      </c>
    </row>
    <row r="9" spans="1:32" x14ac:dyDescent="0.25">
      <c r="A9" s="30" t="s">
        <v>14</v>
      </c>
      <c r="B9" s="69"/>
      <c r="C9" s="70"/>
      <c r="D9" s="71">
        <f>AD104</f>
        <v>69.410360567862966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50.088315420770591</v>
      </c>
      <c r="P9" s="72" t="s">
        <v>85</v>
      </c>
      <c r="S9" s="107" t="s">
        <v>7</v>
      </c>
      <c r="T9" s="108"/>
      <c r="U9" s="108"/>
      <c r="V9" s="108">
        <v>1644814323</v>
      </c>
      <c r="W9" s="108">
        <v>1729664673</v>
      </c>
      <c r="X9" s="108">
        <v>1830724636</v>
      </c>
      <c r="Y9" s="108">
        <v>1924758209</v>
      </c>
      <c r="Z9" s="108">
        <v>2078367904</v>
      </c>
      <c r="AB9" s="109" t="str">
        <f>TEXT(Z9/1000000,"$#,###.0")&amp;" mil"</f>
        <v>$2,078.4 mil</v>
      </c>
      <c r="AD9" s="110">
        <f t="shared" si="0"/>
        <v>7.9807268404797238E-2</v>
      </c>
      <c r="AF9" s="110">
        <f t="shared" si="1"/>
        <v>0.26358816003573926</v>
      </c>
    </row>
    <row r="10" spans="1:32" x14ac:dyDescent="0.25">
      <c r="A10" s="30" t="s">
        <v>17</v>
      </c>
      <c r="B10" s="69"/>
      <c r="C10" s="70"/>
      <c r="D10" s="71">
        <f>AD105</f>
        <v>23.882909669584155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49.821872286920339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85.674939376702696</v>
      </c>
      <c r="P11" s="72" t="s">
        <v>85</v>
      </c>
      <c r="S11" s="107" t="s">
        <v>29</v>
      </c>
      <c r="T11" s="112"/>
      <c r="U11" s="112"/>
      <c r="V11" s="112">
        <v>37396</v>
      </c>
      <c r="W11" s="112">
        <v>37980</v>
      </c>
      <c r="X11" s="112">
        <v>39475</v>
      </c>
      <c r="Y11" s="112">
        <v>39944</v>
      </c>
      <c r="Z11" s="112">
        <v>42973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6.5772535401011885</v>
      </c>
      <c r="P12" s="72" t="s">
        <v>85</v>
      </c>
      <c r="S12" s="107" t="s">
        <v>30</v>
      </c>
      <c r="T12" s="112"/>
      <c r="U12" s="112"/>
      <c r="V12" s="112">
        <v>4111</v>
      </c>
      <c r="W12" s="112">
        <v>4277</v>
      </c>
      <c r="X12" s="112">
        <v>4415</v>
      </c>
      <c r="Y12" s="112">
        <v>4564</v>
      </c>
      <c r="Z12" s="112">
        <v>4785</v>
      </c>
    </row>
    <row r="13" spans="1:32" ht="15" customHeight="1" x14ac:dyDescent="0.25">
      <c r="A13" s="30" t="s">
        <v>19</v>
      </c>
      <c r="B13" s="70"/>
      <c r="C13" s="70"/>
      <c r="D13" s="71">
        <f>AD108</f>
        <v>13.111939360944763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7.7508008262730899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15.949160350098413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41.8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22.578416181582142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18.434917973895342</v>
      </c>
      <c r="P15" s="72" t="s">
        <v>85</v>
      </c>
      <c r="S15" s="115" t="s">
        <v>61</v>
      </c>
      <c r="T15" s="115"/>
      <c r="U15" s="116"/>
      <c r="V15" s="116">
        <v>986</v>
      </c>
      <c r="W15" s="116">
        <v>1013</v>
      </c>
      <c r="X15" s="116">
        <v>1037</v>
      </c>
      <c r="Y15" s="112">
        <v>1093</v>
      </c>
      <c r="Z15" s="112">
        <v>1534</v>
      </c>
      <c r="AB15" s="117">
        <f t="shared" ref="AB15:AB34" si="2">IF(Z15="np",0,Z15/$Z$34)</f>
        <v>3.2120273043259769E-2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42.436869215628796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81.565082026104662</v>
      </c>
      <c r="P16" s="37" t="s">
        <v>85</v>
      </c>
      <c r="S16" s="115" t="s">
        <v>62</v>
      </c>
      <c r="T16" s="115"/>
      <c r="U16" s="116"/>
      <c r="V16" s="116">
        <v>66</v>
      </c>
      <c r="W16" s="116">
        <v>75</v>
      </c>
      <c r="X16" s="116">
        <v>83</v>
      </c>
      <c r="Y16" s="112">
        <v>87</v>
      </c>
      <c r="Z16" s="112">
        <v>103</v>
      </c>
      <c r="AB16" s="117">
        <f t="shared" si="2"/>
        <v>2.1567067297625529E-3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1754</v>
      </c>
      <c r="W17" s="116">
        <v>1773</v>
      </c>
      <c r="X17" s="116">
        <v>1918</v>
      </c>
      <c r="Y17" s="112">
        <v>1975</v>
      </c>
      <c r="Z17" s="112">
        <v>2160</v>
      </c>
      <c r="AB17" s="117">
        <f t="shared" si="2"/>
        <v>4.522802462414674E-2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598</v>
      </c>
      <c r="W18" s="116">
        <v>600</v>
      </c>
      <c r="X18" s="116">
        <v>661</v>
      </c>
      <c r="Y18" s="112">
        <v>521</v>
      </c>
      <c r="Z18" s="112">
        <v>724</v>
      </c>
      <c r="AB18" s="117">
        <f t="shared" si="2"/>
        <v>1.5159763809204741E-2</v>
      </c>
    </row>
    <row r="19" spans="1:28" x14ac:dyDescent="0.25">
      <c r="A19" s="61" t="str">
        <f>$S$1&amp;" ("&amp;$V$2&amp;" to "&amp;$Z$2&amp;")"</f>
        <v>Clarence (2016-17 to 2020-21)</v>
      </c>
      <c r="B19" s="61"/>
      <c r="C19" s="61"/>
      <c r="D19" s="61"/>
      <c r="E19" s="61"/>
      <c r="F19" s="61"/>
      <c r="G19" s="61" t="str">
        <f>$S$1&amp;" ("&amp;$V$2&amp;" to "&amp;$Z$2&amp;")"</f>
        <v>Clarence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2628</v>
      </c>
      <c r="W19" s="116">
        <v>2907</v>
      </c>
      <c r="X19" s="116">
        <v>3204</v>
      </c>
      <c r="Y19" s="112">
        <v>3345</v>
      </c>
      <c r="Z19" s="112">
        <v>3690</v>
      </c>
      <c r="AB19" s="117">
        <f t="shared" si="2"/>
        <v>7.7264542066250677E-2</v>
      </c>
    </row>
    <row r="20" spans="1:28" x14ac:dyDescent="0.25">
      <c r="S20" s="115" t="s">
        <v>66</v>
      </c>
      <c r="T20" s="115"/>
      <c r="U20" s="116"/>
      <c r="V20" s="116">
        <v>1129</v>
      </c>
      <c r="W20" s="116">
        <v>1116</v>
      </c>
      <c r="X20" s="116">
        <v>1174</v>
      </c>
      <c r="Y20" s="112">
        <v>1167</v>
      </c>
      <c r="Z20" s="112">
        <v>1174</v>
      </c>
      <c r="AB20" s="117">
        <f t="shared" si="2"/>
        <v>2.4582268939235312E-2</v>
      </c>
    </row>
    <row r="21" spans="1:28" x14ac:dyDescent="0.25">
      <c r="S21" s="115" t="s">
        <v>67</v>
      </c>
      <c r="T21" s="115"/>
      <c r="U21" s="116"/>
      <c r="V21" s="116">
        <v>3941</v>
      </c>
      <c r="W21" s="116">
        <v>3991</v>
      </c>
      <c r="X21" s="116">
        <v>4063</v>
      </c>
      <c r="Y21" s="112">
        <v>3944</v>
      </c>
      <c r="Z21" s="112">
        <v>4290</v>
      </c>
      <c r="AB21" s="117">
        <f t="shared" si="2"/>
        <v>8.9827882239624776E-2</v>
      </c>
    </row>
    <row r="22" spans="1:28" x14ac:dyDescent="0.25">
      <c r="S22" s="115" t="s">
        <v>68</v>
      </c>
      <c r="T22" s="115"/>
      <c r="U22" s="116"/>
      <c r="V22" s="116">
        <v>2887</v>
      </c>
      <c r="W22" s="116">
        <v>3094</v>
      </c>
      <c r="X22" s="116">
        <v>2978</v>
      </c>
      <c r="Y22" s="112">
        <v>3227</v>
      </c>
      <c r="Z22" s="112">
        <v>3461</v>
      </c>
      <c r="AB22" s="117">
        <f t="shared" si="2"/>
        <v>7.2469533900079569E-2</v>
      </c>
    </row>
    <row r="23" spans="1:28" x14ac:dyDescent="0.25">
      <c r="S23" s="115" t="s">
        <v>69</v>
      </c>
      <c r="T23" s="115"/>
      <c r="U23" s="116"/>
      <c r="V23" s="116">
        <v>1364</v>
      </c>
      <c r="W23" s="116">
        <v>1492</v>
      </c>
      <c r="X23" s="116">
        <v>1406</v>
      </c>
      <c r="Y23" s="112">
        <v>1436</v>
      </c>
      <c r="Z23" s="112">
        <v>1553</v>
      </c>
      <c r="AB23" s="117">
        <f t="shared" si="2"/>
        <v>3.2518112148749945E-2</v>
      </c>
    </row>
    <row r="24" spans="1:28" x14ac:dyDescent="0.25">
      <c r="S24" s="115" t="s">
        <v>70</v>
      </c>
      <c r="T24" s="115"/>
      <c r="U24" s="116"/>
      <c r="V24" s="116">
        <v>510</v>
      </c>
      <c r="W24" s="116">
        <v>544</v>
      </c>
      <c r="X24" s="116">
        <v>558</v>
      </c>
      <c r="Y24" s="112">
        <v>535</v>
      </c>
      <c r="Z24" s="112">
        <v>438</v>
      </c>
      <c r="AB24" s="117">
        <f t="shared" si="2"/>
        <v>9.171238326563089E-3</v>
      </c>
    </row>
    <row r="25" spans="1:28" x14ac:dyDescent="0.25">
      <c r="S25" s="115" t="s">
        <v>71</v>
      </c>
      <c r="T25" s="115"/>
      <c r="U25" s="116"/>
      <c r="V25" s="116">
        <v>1460</v>
      </c>
      <c r="W25" s="116">
        <v>1415</v>
      </c>
      <c r="X25" s="116">
        <v>1535</v>
      </c>
      <c r="Y25" s="112">
        <v>1641</v>
      </c>
      <c r="Z25" s="112">
        <v>1882</v>
      </c>
      <c r="AB25" s="117">
        <f t="shared" si="2"/>
        <v>3.9407010343816745E-2</v>
      </c>
    </row>
    <row r="26" spans="1:28" x14ac:dyDescent="0.25">
      <c r="S26" s="115" t="s">
        <v>72</v>
      </c>
      <c r="T26" s="115"/>
      <c r="U26" s="116"/>
      <c r="V26" s="116">
        <v>702</v>
      </c>
      <c r="W26" s="116">
        <v>761</v>
      </c>
      <c r="X26" s="116">
        <v>755</v>
      </c>
      <c r="Y26" s="112">
        <v>710</v>
      </c>
      <c r="Z26" s="112">
        <v>717</v>
      </c>
      <c r="AB26" s="117">
        <f t="shared" si="2"/>
        <v>1.5013191507182043E-2</v>
      </c>
    </row>
    <row r="27" spans="1:28" x14ac:dyDescent="0.25">
      <c r="S27" s="115" t="s">
        <v>73</v>
      </c>
      <c r="T27" s="115"/>
      <c r="U27" s="116"/>
      <c r="V27" s="116">
        <v>2240</v>
      </c>
      <c r="W27" s="116">
        <v>2413</v>
      </c>
      <c r="X27" s="116">
        <v>2587</v>
      </c>
      <c r="Y27" s="112">
        <v>2632</v>
      </c>
      <c r="Z27" s="112">
        <v>2905</v>
      </c>
      <c r="AB27" s="117">
        <f t="shared" si="2"/>
        <v>6.0827505339419573E-2</v>
      </c>
    </row>
    <row r="28" spans="1:28" x14ac:dyDescent="0.25">
      <c r="S28" s="115" t="s">
        <v>74</v>
      </c>
      <c r="T28" s="115"/>
      <c r="U28" s="116"/>
      <c r="V28" s="116">
        <v>2568</v>
      </c>
      <c r="W28" s="116">
        <v>2750</v>
      </c>
      <c r="X28" s="116">
        <v>2988</v>
      </c>
      <c r="Y28" s="112">
        <v>2987</v>
      </c>
      <c r="Z28" s="112">
        <v>3085</v>
      </c>
      <c r="AB28" s="117">
        <f t="shared" si="2"/>
        <v>6.4596507391431801E-2</v>
      </c>
    </row>
    <row r="29" spans="1:28" x14ac:dyDescent="0.25">
      <c r="S29" s="115" t="s">
        <v>75</v>
      </c>
      <c r="T29" s="115"/>
      <c r="U29" s="116"/>
      <c r="V29" s="116">
        <v>3727</v>
      </c>
      <c r="W29" s="116">
        <v>3589</v>
      </c>
      <c r="X29" s="116">
        <v>4136</v>
      </c>
      <c r="Y29" s="112">
        <v>3849</v>
      </c>
      <c r="Z29" s="112">
        <v>4082</v>
      </c>
      <c r="AB29" s="117">
        <f t="shared" si="2"/>
        <v>8.5472590979521756E-2</v>
      </c>
    </row>
    <row r="30" spans="1:28" x14ac:dyDescent="0.25">
      <c r="S30" s="115" t="s">
        <v>76</v>
      </c>
      <c r="T30" s="115"/>
      <c r="U30" s="116"/>
      <c r="V30" s="116">
        <v>4176</v>
      </c>
      <c r="W30" s="116">
        <v>4313</v>
      </c>
      <c r="X30" s="116">
        <v>4520</v>
      </c>
      <c r="Y30" s="112">
        <v>4691</v>
      </c>
      <c r="Z30" s="112">
        <v>4722</v>
      </c>
      <c r="AB30" s="117">
        <f t="shared" si="2"/>
        <v>9.8873487164454127E-2</v>
      </c>
    </row>
    <row r="31" spans="1:28" x14ac:dyDescent="0.25">
      <c r="S31" s="115" t="s">
        <v>77</v>
      </c>
      <c r="T31" s="115"/>
      <c r="U31" s="116"/>
      <c r="V31" s="116">
        <v>5381</v>
      </c>
      <c r="W31" s="116">
        <v>5617</v>
      </c>
      <c r="X31" s="116">
        <v>5725</v>
      </c>
      <c r="Y31" s="112">
        <v>6240</v>
      </c>
      <c r="Z31" s="112">
        <v>7004</v>
      </c>
      <c r="AB31" s="117">
        <f t="shared" si="2"/>
        <v>0.14665605762385359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845</v>
      </c>
      <c r="W32" s="116">
        <v>989</v>
      </c>
      <c r="X32" s="116">
        <v>1080</v>
      </c>
      <c r="Y32" s="112">
        <v>1119</v>
      </c>
      <c r="Z32" s="112">
        <v>1164</v>
      </c>
      <c r="AB32" s="117">
        <f t="shared" si="2"/>
        <v>2.4372879936345744E-2</v>
      </c>
    </row>
    <row r="33" spans="19:32" x14ac:dyDescent="0.25">
      <c r="S33" s="115" t="s">
        <v>79</v>
      </c>
      <c r="T33" s="115"/>
      <c r="U33" s="116"/>
      <c r="V33" s="116">
        <v>1603</v>
      </c>
      <c r="W33" s="116">
        <v>1697</v>
      </c>
      <c r="X33" s="116">
        <v>1765</v>
      </c>
      <c r="Y33" s="112">
        <v>1756</v>
      </c>
      <c r="Z33" s="112">
        <v>1919</v>
      </c>
      <c r="AB33" s="117">
        <f t="shared" si="2"/>
        <v>4.0181749654508145E-2</v>
      </c>
    </row>
    <row r="34" spans="19:32" x14ac:dyDescent="0.25">
      <c r="S34" s="118" t="s">
        <v>53</v>
      </c>
      <c r="T34" s="118"/>
      <c r="U34" s="119"/>
      <c r="V34" s="119">
        <v>41507</v>
      </c>
      <c r="W34" s="119">
        <v>42256</v>
      </c>
      <c r="X34" s="119">
        <v>43890</v>
      </c>
      <c r="Y34" s="120">
        <v>44513</v>
      </c>
      <c r="Z34" s="120">
        <v>47758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25259</v>
      </c>
      <c r="W37" s="112">
        <v>25911</v>
      </c>
      <c r="X37" s="112">
        <v>26676</v>
      </c>
      <c r="Y37" s="112">
        <v>27140</v>
      </c>
      <c r="Z37" s="112">
        <v>27246</v>
      </c>
      <c r="AB37" s="132">
        <f>Z37/Z40*100</f>
        <v>81.565082026104662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4829</v>
      </c>
      <c r="W38" s="112">
        <v>4846</v>
      </c>
      <c r="X38" s="112">
        <v>5192</v>
      </c>
      <c r="Y38" s="112">
        <v>5429</v>
      </c>
      <c r="Z38" s="112">
        <v>6158</v>
      </c>
      <c r="AB38" s="132">
        <f>Z38/Z40*100</f>
        <v>18.434917973895342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30088</v>
      </c>
      <c r="W40" s="112">
        <v>30757</v>
      </c>
      <c r="X40" s="112">
        <v>31868</v>
      </c>
      <c r="Y40" s="112">
        <v>32569</v>
      </c>
      <c r="Z40" s="112">
        <v>33404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23</v>
      </c>
      <c r="W44" s="112">
        <v>12</v>
      </c>
      <c r="X44" s="112">
        <v>18</v>
      </c>
      <c r="Y44" s="112">
        <v>19</v>
      </c>
      <c r="Z44" s="112">
        <v>17</v>
      </c>
    </row>
    <row r="45" spans="19:32" x14ac:dyDescent="0.25">
      <c r="S45" s="115" t="s">
        <v>37</v>
      </c>
      <c r="T45" s="115"/>
      <c r="U45" s="112"/>
      <c r="V45" s="112">
        <v>325</v>
      </c>
      <c r="W45" s="112">
        <v>382</v>
      </c>
      <c r="X45" s="112">
        <v>389</v>
      </c>
      <c r="Y45" s="112">
        <v>405</v>
      </c>
      <c r="Z45" s="112">
        <v>404</v>
      </c>
    </row>
    <row r="46" spans="19:32" x14ac:dyDescent="0.25">
      <c r="S46" s="115" t="s">
        <v>38</v>
      </c>
      <c r="T46" s="115"/>
      <c r="U46" s="112"/>
      <c r="V46" s="112">
        <v>1086</v>
      </c>
      <c r="W46" s="112">
        <v>1108</v>
      </c>
      <c r="X46" s="112">
        <v>1152</v>
      </c>
      <c r="Y46" s="112">
        <v>1050</v>
      </c>
      <c r="Z46" s="112">
        <v>1213</v>
      </c>
    </row>
    <row r="47" spans="19:32" x14ac:dyDescent="0.25">
      <c r="S47" s="115" t="s">
        <v>39</v>
      </c>
      <c r="T47" s="115"/>
      <c r="U47" s="112"/>
      <c r="V47" s="112">
        <v>1763</v>
      </c>
      <c r="W47" s="112">
        <v>1851</v>
      </c>
      <c r="X47" s="112">
        <v>1887</v>
      </c>
      <c r="Y47" s="112">
        <v>1664</v>
      </c>
      <c r="Z47" s="112">
        <v>1840</v>
      </c>
    </row>
    <row r="48" spans="19:32" x14ac:dyDescent="0.25">
      <c r="S48" s="115" t="s">
        <v>40</v>
      </c>
      <c r="T48" s="115"/>
      <c r="U48" s="112"/>
      <c r="V48" s="112">
        <v>2303</v>
      </c>
      <c r="W48" s="112">
        <v>2442</v>
      </c>
      <c r="X48" s="112">
        <v>2681</v>
      </c>
      <c r="Y48" s="112">
        <v>3020</v>
      </c>
      <c r="Z48" s="112">
        <v>3338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2169</v>
      </c>
      <c r="W49" s="112">
        <v>2292</v>
      </c>
      <c r="X49" s="112">
        <v>2636</v>
      </c>
      <c r="Y49" s="112">
        <v>2799</v>
      </c>
      <c r="Z49" s="112">
        <v>3149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Clarence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1981</v>
      </c>
      <c r="W50" s="112">
        <v>2123</v>
      </c>
      <c r="X50" s="112">
        <v>2276</v>
      </c>
      <c r="Y50" s="112">
        <v>2348</v>
      </c>
      <c r="Z50" s="112">
        <v>2680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1965</v>
      </c>
      <c r="W51" s="112">
        <v>1924</v>
      </c>
      <c r="X51" s="112">
        <v>1938</v>
      </c>
      <c r="Y51" s="112">
        <v>2035</v>
      </c>
      <c r="Z51" s="112">
        <v>2133</v>
      </c>
    </row>
    <row r="52" spans="1:26" ht="15" customHeight="1" x14ac:dyDescent="0.25">
      <c r="S52" s="115" t="s">
        <v>44</v>
      </c>
      <c r="T52" s="115"/>
      <c r="U52" s="112"/>
      <c r="V52" s="112">
        <v>2063</v>
      </c>
      <c r="W52" s="112">
        <v>2121</v>
      </c>
      <c r="X52" s="112">
        <v>2050</v>
      </c>
      <c r="Y52" s="112">
        <v>2048</v>
      </c>
      <c r="Z52" s="112">
        <v>2032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1870</v>
      </c>
      <c r="W53" s="112">
        <v>1828</v>
      </c>
      <c r="X53" s="112">
        <v>1843</v>
      </c>
      <c r="Y53" s="112">
        <v>1859</v>
      </c>
      <c r="Z53" s="112">
        <v>1967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2000</v>
      </c>
      <c r="W54" s="112">
        <v>1980</v>
      </c>
      <c r="X54" s="112">
        <v>1949</v>
      </c>
      <c r="Y54" s="112">
        <v>1877</v>
      </c>
      <c r="Z54" s="112">
        <v>1846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1368</v>
      </c>
      <c r="W55" s="112">
        <v>1455</v>
      </c>
      <c r="X55" s="112">
        <v>1555</v>
      </c>
      <c r="Y55" s="112">
        <v>1546</v>
      </c>
      <c r="Z55" s="112">
        <v>1636</v>
      </c>
    </row>
    <row r="56" spans="1:26" ht="15" customHeight="1" x14ac:dyDescent="0.25">
      <c r="S56" s="115" t="s">
        <v>48</v>
      </c>
      <c r="T56" s="115"/>
      <c r="U56" s="112"/>
      <c r="V56" s="112">
        <v>737</v>
      </c>
      <c r="W56" s="112">
        <v>729</v>
      </c>
      <c r="X56" s="112">
        <v>795</v>
      </c>
      <c r="Y56" s="112">
        <v>805</v>
      </c>
      <c r="Z56" s="112">
        <v>826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315</v>
      </c>
      <c r="W57" s="112">
        <v>333</v>
      </c>
      <c r="X57" s="112">
        <v>345</v>
      </c>
      <c r="Y57" s="112">
        <v>361</v>
      </c>
      <c r="Z57" s="112">
        <v>392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106</v>
      </c>
      <c r="W58" s="112">
        <v>102</v>
      </c>
      <c r="X58" s="112">
        <v>125</v>
      </c>
      <c r="Y58" s="112">
        <v>120</v>
      </c>
      <c r="Z58" s="112">
        <v>126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45</v>
      </c>
      <c r="W59" s="112">
        <v>47</v>
      </c>
      <c r="X59" s="112">
        <v>44</v>
      </c>
      <c r="Y59" s="112">
        <v>46</v>
      </c>
      <c r="Z59" s="112">
        <v>47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43</v>
      </c>
      <c r="W60" s="112">
        <v>45</v>
      </c>
      <c r="X60" s="112">
        <v>38</v>
      </c>
      <c r="Y60" s="112">
        <v>28</v>
      </c>
      <c r="Z60" s="112">
        <v>31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20171</v>
      </c>
      <c r="W61" s="112">
        <v>20752</v>
      </c>
      <c r="X61" s="112">
        <v>21720</v>
      </c>
      <c r="Y61" s="112">
        <v>22034</v>
      </c>
      <c r="Z61" s="112">
        <v>23677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16</v>
      </c>
      <c r="W63" s="112">
        <v>17</v>
      </c>
      <c r="X63" s="112">
        <v>10</v>
      </c>
      <c r="Y63" s="112">
        <v>22</v>
      </c>
      <c r="Z63" s="112">
        <v>27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493</v>
      </c>
      <c r="W64" s="112">
        <v>494</v>
      </c>
      <c r="X64" s="112">
        <v>80</v>
      </c>
      <c r="Y64" s="112">
        <v>482</v>
      </c>
      <c r="Z64" s="112">
        <v>550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Clarence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1326</v>
      </c>
      <c r="W65" s="112">
        <v>1381</v>
      </c>
      <c r="X65" s="112">
        <v>233</v>
      </c>
      <c r="Y65" s="112">
        <v>1225</v>
      </c>
      <c r="Z65" s="112">
        <v>1298</v>
      </c>
    </row>
    <row r="66" spans="1:26" x14ac:dyDescent="0.25">
      <c r="S66" s="115" t="s">
        <v>39</v>
      </c>
      <c r="T66" s="115"/>
      <c r="U66" s="112"/>
      <c r="V66" s="112">
        <v>1786</v>
      </c>
      <c r="W66" s="112">
        <v>1809</v>
      </c>
      <c r="X66" s="112">
        <v>305</v>
      </c>
      <c r="Y66" s="112">
        <v>1847</v>
      </c>
      <c r="Z66" s="112">
        <v>2004</v>
      </c>
    </row>
    <row r="67" spans="1:26" x14ac:dyDescent="0.25">
      <c r="S67" s="115" t="s">
        <v>40</v>
      </c>
      <c r="T67" s="115"/>
      <c r="U67" s="112"/>
      <c r="V67" s="112">
        <v>2272</v>
      </c>
      <c r="W67" s="112">
        <v>2302</v>
      </c>
      <c r="X67" s="112">
        <v>319</v>
      </c>
      <c r="Y67" s="112">
        <v>2625</v>
      </c>
      <c r="Z67" s="112">
        <v>3001</v>
      </c>
    </row>
    <row r="68" spans="1:26" x14ac:dyDescent="0.25">
      <c r="S68" s="115" t="s">
        <v>41</v>
      </c>
      <c r="T68" s="115"/>
      <c r="U68" s="112"/>
      <c r="V68" s="112">
        <v>2221</v>
      </c>
      <c r="W68" s="112">
        <v>2340</v>
      </c>
      <c r="X68" s="112">
        <v>294</v>
      </c>
      <c r="Y68" s="112">
        <v>2663</v>
      </c>
      <c r="Z68" s="112">
        <v>3100</v>
      </c>
    </row>
    <row r="69" spans="1:26" x14ac:dyDescent="0.25">
      <c r="S69" s="115" t="s">
        <v>42</v>
      </c>
      <c r="T69" s="115"/>
      <c r="U69" s="112"/>
      <c r="V69" s="112">
        <v>2083</v>
      </c>
      <c r="W69" s="112">
        <v>2095</v>
      </c>
      <c r="X69" s="112">
        <v>271</v>
      </c>
      <c r="Y69" s="112">
        <v>2389</v>
      </c>
      <c r="Z69" s="112">
        <v>2657</v>
      </c>
    </row>
    <row r="70" spans="1:26" x14ac:dyDescent="0.25">
      <c r="S70" s="115" t="s">
        <v>43</v>
      </c>
      <c r="T70" s="115"/>
      <c r="U70" s="112"/>
      <c r="V70" s="112">
        <v>2096</v>
      </c>
      <c r="W70" s="112">
        <v>2070</v>
      </c>
      <c r="X70" s="112">
        <v>262</v>
      </c>
      <c r="Y70" s="112">
        <v>2128</v>
      </c>
      <c r="Z70" s="112">
        <v>2189</v>
      </c>
    </row>
    <row r="71" spans="1:26" x14ac:dyDescent="0.25">
      <c r="S71" s="115" t="s">
        <v>44</v>
      </c>
      <c r="T71" s="115"/>
      <c r="U71" s="112"/>
      <c r="V71" s="112">
        <v>2217</v>
      </c>
      <c r="W71" s="112">
        <v>2256</v>
      </c>
      <c r="X71" s="112">
        <v>306</v>
      </c>
      <c r="Y71" s="112">
        <v>2224</v>
      </c>
      <c r="Z71" s="112">
        <v>2242</v>
      </c>
    </row>
    <row r="72" spans="1:26" x14ac:dyDescent="0.25">
      <c r="S72" s="115" t="s">
        <v>45</v>
      </c>
      <c r="T72" s="115"/>
      <c r="U72" s="112"/>
      <c r="V72" s="112">
        <v>2113</v>
      </c>
      <c r="W72" s="112">
        <v>2085</v>
      </c>
      <c r="X72" s="112">
        <v>310</v>
      </c>
      <c r="Y72" s="112">
        <v>1973</v>
      </c>
      <c r="Z72" s="112">
        <v>2090</v>
      </c>
    </row>
    <row r="73" spans="1:26" x14ac:dyDescent="0.25">
      <c r="S73" s="115" t="s">
        <v>46</v>
      </c>
      <c r="T73" s="115"/>
      <c r="U73" s="112"/>
      <c r="V73" s="112">
        <v>2240</v>
      </c>
      <c r="W73" s="112">
        <v>2162</v>
      </c>
      <c r="X73" s="112">
        <v>354</v>
      </c>
      <c r="Y73" s="112">
        <v>2153</v>
      </c>
      <c r="Z73" s="112">
        <v>2086</v>
      </c>
    </row>
    <row r="74" spans="1:26" x14ac:dyDescent="0.25">
      <c r="S74" s="115" t="s">
        <v>47</v>
      </c>
      <c r="T74" s="115"/>
      <c r="U74" s="112"/>
      <c r="V74" s="112">
        <v>1397</v>
      </c>
      <c r="W74" s="112">
        <v>1437</v>
      </c>
      <c r="X74" s="112">
        <v>200</v>
      </c>
      <c r="Y74" s="112">
        <v>1600</v>
      </c>
      <c r="Z74" s="112">
        <v>1632</v>
      </c>
    </row>
    <row r="75" spans="1:26" x14ac:dyDescent="0.25">
      <c r="S75" s="115" t="s">
        <v>48</v>
      </c>
      <c r="T75" s="115"/>
      <c r="U75" s="112"/>
      <c r="V75" s="112">
        <v>605</v>
      </c>
      <c r="W75" s="112">
        <v>612</v>
      </c>
      <c r="X75" s="112">
        <v>95</v>
      </c>
      <c r="Y75" s="112">
        <v>655</v>
      </c>
      <c r="Z75" s="112">
        <v>725</v>
      </c>
    </row>
    <row r="76" spans="1:26" x14ac:dyDescent="0.25">
      <c r="S76" s="115" t="s">
        <v>49</v>
      </c>
      <c r="T76" s="115"/>
      <c r="U76" s="112"/>
      <c r="V76" s="112">
        <v>225</v>
      </c>
      <c r="W76" s="112">
        <v>232</v>
      </c>
      <c r="X76" s="112">
        <v>35</v>
      </c>
      <c r="Y76" s="112">
        <v>257</v>
      </c>
      <c r="Z76" s="112">
        <v>255</v>
      </c>
    </row>
    <row r="77" spans="1:26" x14ac:dyDescent="0.25">
      <c r="S77" s="115" t="s">
        <v>50</v>
      </c>
      <c r="T77" s="115"/>
      <c r="U77" s="112"/>
      <c r="V77" s="112">
        <v>111</v>
      </c>
      <c r="W77" s="112">
        <v>97</v>
      </c>
      <c r="X77" s="112">
        <v>20</v>
      </c>
      <c r="Y77" s="112">
        <v>90</v>
      </c>
      <c r="Z77" s="112">
        <v>82</v>
      </c>
    </row>
    <row r="78" spans="1:26" x14ac:dyDescent="0.25">
      <c r="S78" s="115" t="s">
        <v>51</v>
      </c>
      <c r="T78" s="115"/>
      <c r="U78" s="112"/>
      <c r="V78" s="112">
        <v>59</v>
      </c>
      <c r="W78" s="112">
        <v>58</v>
      </c>
      <c r="X78" s="112">
        <v>14</v>
      </c>
      <c r="Y78" s="112">
        <v>66</v>
      </c>
      <c r="Z78" s="112">
        <v>47</v>
      </c>
    </row>
    <row r="79" spans="1:26" x14ac:dyDescent="0.25">
      <c r="S79" s="115" t="s">
        <v>52</v>
      </c>
      <c r="T79" s="115"/>
      <c r="U79" s="112"/>
      <c r="V79" s="112">
        <v>73</v>
      </c>
      <c r="W79" s="112">
        <v>68</v>
      </c>
      <c r="X79" s="112">
        <v>10</v>
      </c>
      <c r="Y79" s="112">
        <v>68</v>
      </c>
      <c r="Z79" s="112">
        <v>62</v>
      </c>
    </row>
    <row r="80" spans="1:26" x14ac:dyDescent="0.25">
      <c r="S80" s="118" t="s">
        <v>53</v>
      </c>
      <c r="T80" s="118"/>
      <c r="U80" s="112"/>
      <c r="V80" s="112">
        <v>21336</v>
      </c>
      <c r="W80" s="112">
        <v>21504</v>
      </c>
      <c r="X80" s="112">
        <v>3115</v>
      </c>
      <c r="Y80" s="112">
        <v>22476</v>
      </c>
      <c r="Z80" s="112">
        <v>24047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Clarence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1931</v>
      </c>
      <c r="W83" s="112">
        <v>1965</v>
      </c>
      <c r="X83" s="112">
        <v>2090</v>
      </c>
      <c r="Y83" s="112">
        <v>2165</v>
      </c>
      <c r="Z83" s="112">
        <v>2210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2286</v>
      </c>
      <c r="W84" s="112">
        <v>2400</v>
      </c>
      <c r="X84" s="112">
        <v>2510</v>
      </c>
      <c r="Y84" s="112">
        <v>2595</v>
      </c>
      <c r="Z84" s="112">
        <v>2698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2702</v>
      </c>
      <c r="W85" s="112">
        <v>2788</v>
      </c>
      <c r="X85" s="112">
        <v>2963</v>
      </c>
      <c r="Y85" s="112">
        <v>3012</v>
      </c>
      <c r="Z85" s="112">
        <v>3114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47,758</v>
      </c>
      <c r="D86" s="94">
        <f t="shared" ref="D86:D91" si="4">AD4</f>
        <v>7.2875949139596496E-2</v>
      </c>
      <c r="E86" s="95">
        <f t="shared" ref="E86:E91" si="5">AD4</f>
        <v>7.2875949139596496E-2</v>
      </c>
      <c r="F86" s="94">
        <f t="shared" ref="F86:F91" si="6">AF4</f>
        <v>0.15068427139552809</v>
      </c>
      <c r="G86" s="95">
        <f t="shared" ref="G86:G91" si="7">AF4</f>
        <v>0.15068427139552809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1146</v>
      </c>
      <c r="W86" s="112">
        <v>1208</v>
      </c>
      <c r="X86" s="112">
        <v>1267</v>
      </c>
      <c r="Y86" s="112">
        <v>1349</v>
      </c>
      <c r="Z86" s="112">
        <v>1436</v>
      </c>
    </row>
    <row r="87" spans="1:30" ht="15" customHeight="1" x14ac:dyDescent="0.25">
      <c r="A87" s="96" t="s">
        <v>4</v>
      </c>
      <c r="B87" s="49"/>
      <c r="C87" s="97" t="str">
        <f t="shared" si="3"/>
        <v>23,677</v>
      </c>
      <c r="D87" s="94">
        <f t="shared" si="4"/>
        <v>7.4615349702718659E-2</v>
      </c>
      <c r="E87" s="95">
        <f t="shared" si="5"/>
        <v>7.4615349702718659E-2</v>
      </c>
      <c r="F87" s="94">
        <f t="shared" si="6"/>
        <v>0.17393028905746433</v>
      </c>
      <c r="G87" s="95">
        <f t="shared" si="7"/>
        <v>0.17393028905746433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973</v>
      </c>
      <c r="W87" s="112">
        <v>973</v>
      </c>
      <c r="X87" s="112">
        <v>989</v>
      </c>
      <c r="Y87" s="112">
        <v>993</v>
      </c>
      <c r="Z87" s="112">
        <v>1031</v>
      </c>
    </row>
    <row r="88" spans="1:30" ht="15" customHeight="1" x14ac:dyDescent="0.25">
      <c r="A88" s="96" t="s">
        <v>5</v>
      </c>
      <c r="B88" s="49"/>
      <c r="C88" s="97" t="str">
        <f t="shared" si="3"/>
        <v>24,047</v>
      </c>
      <c r="D88" s="94">
        <f t="shared" si="4"/>
        <v>7.0039603079250723E-2</v>
      </c>
      <c r="E88" s="95">
        <f t="shared" si="5"/>
        <v>7.0039603079250723E-2</v>
      </c>
      <c r="F88" s="94">
        <f t="shared" si="6"/>
        <v>0.12711506913522386</v>
      </c>
      <c r="G88" s="95">
        <f t="shared" si="7"/>
        <v>0.12711506913522386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862</v>
      </c>
      <c r="W88" s="112">
        <v>925</v>
      </c>
      <c r="X88" s="112">
        <v>940</v>
      </c>
      <c r="Y88" s="112">
        <v>970</v>
      </c>
      <c r="Z88" s="112">
        <v>983</v>
      </c>
    </row>
    <row r="89" spans="1:30" ht="15" customHeight="1" x14ac:dyDescent="0.25">
      <c r="A89" s="49" t="s">
        <v>6</v>
      </c>
      <c r="B89" s="49"/>
      <c r="C89" s="97" t="str">
        <f t="shared" si="3"/>
        <v>33,403</v>
      </c>
      <c r="D89" s="94">
        <f t="shared" si="4"/>
        <v>2.5418265541059082E-2</v>
      </c>
      <c r="E89" s="95">
        <f t="shared" si="5"/>
        <v>2.5418265541059082E-2</v>
      </c>
      <c r="F89" s="94">
        <f t="shared" si="6"/>
        <v>0.11036133364358602</v>
      </c>
      <c r="G89" s="95">
        <f t="shared" si="7"/>
        <v>0.11036133364358602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769</v>
      </c>
      <c r="W89" s="112">
        <v>807</v>
      </c>
      <c r="X89" s="112">
        <v>862</v>
      </c>
      <c r="Y89" s="112">
        <v>885</v>
      </c>
      <c r="Z89" s="112">
        <v>874</v>
      </c>
    </row>
    <row r="90" spans="1:30" ht="15" customHeight="1" x14ac:dyDescent="0.25">
      <c r="A90" s="49" t="s">
        <v>98</v>
      </c>
      <c r="B90" s="49"/>
      <c r="C90" s="97" t="str">
        <f t="shared" si="3"/>
        <v>$46,496</v>
      </c>
      <c r="D90" s="94">
        <f t="shared" si="4"/>
        <v>2.9297860810090448E-2</v>
      </c>
      <c r="E90" s="95">
        <f t="shared" si="5"/>
        <v>2.9297860810090448E-2</v>
      </c>
      <c r="F90" s="94">
        <f t="shared" si="6"/>
        <v>9.5485474636571421E-2</v>
      </c>
      <c r="G90" s="95">
        <f t="shared" si="7"/>
        <v>9.5485474636571421E-2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1340</v>
      </c>
      <c r="W90" s="112">
        <v>1442</v>
      </c>
      <c r="X90" s="112">
        <v>1605</v>
      </c>
      <c r="Y90" s="112">
        <v>1609</v>
      </c>
      <c r="Z90" s="112">
        <v>1709</v>
      </c>
    </row>
    <row r="91" spans="1:30" ht="15" customHeight="1" x14ac:dyDescent="0.25">
      <c r="A91" s="49" t="s">
        <v>7</v>
      </c>
      <c r="B91" s="49"/>
      <c r="C91" s="97" t="str">
        <f t="shared" si="3"/>
        <v>$2,078.4 mil</v>
      </c>
      <c r="D91" s="94">
        <f t="shared" si="4"/>
        <v>7.9807268404797238E-2</v>
      </c>
      <c r="E91" s="95">
        <f t="shared" si="5"/>
        <v>7.9807268404797238E-2</v>
      </c>
      <c r="F91" s="94">
        <f t="shared" si="6"/>
        <v>0.26358816003573926</v>
      </c>
      <c r="G91" s="95">
        <f t="shared" si="7"/>
        <v>0.26358816003573926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14840</v>
      </c>
      <c r="W91" s="112">
        <v>15309</v>
      </c>
      <c r="X91" s="112">
        <v>15925</v>
      </c>
      <c r="Y91" s="112">
        <v>16298</v>
      </c>
      <c r="Z91" s="112">
        <v>16735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1309</v>
      </c>
      <c r="W93" s="112">
        <v>1384</v>
      </c>
      <c r="X93" s="112">
        <v>1460</v>
      </c>
      <c r="Y93" s="112">
        <v>1560</v>
      </c>
      <c r="Z93" s="112">
        <v>1614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3393</v>
      </c>
      <c r="W94" s="112">
        <v>3538</v>
      </c>
      <c r="X94" s="112">
        <v>3707</v>
      </c>
      <c r="Y94" s="112">
        <v>3872</v>
      </c>
      <c r="Z94" s="112">
        <v>3983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456</v>
      </c>
      <c r="W95" s="112">
        <v>485</v>
      </c>
      <c r="X95" s="112">
        <v>494</v>
      </c>
      <c r="Y95" s="112">
        <v>535</v>
      </c>
      <c r="Z95" s="112">
        <v>565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2257</v>
      </c>
      <c r="W96" s="112">
        <v>2357</v>
      </c>
      <c r="X96" s="112">
        <v>2472</v>
      </c>
      <c r="Y96" s="112">
        <v>2593</v>
      </c>
      <c r="Z96" s="112">
        <v>2711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3234</v>
      </c>
      <c r="W97" s="112">
        <v>3215</v>
      </c>
      <c r="X97" s="112">
        <v>3294</v>
      </c>
      <c r="Y97" s="112">
        <v>3286</v>
      </c>
      <c r="Z97" s="112">
        <v>3302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1467</v>
      </c>
      <c r="W98" s="112">
        <v>1531</v>
      </c>
      <c r="X98" s="112">
        <v>1516</v>
      </c>
      <c r="Y98" s="112">
        <v>1533</v>
      </c>
      <c r="Z98" s="112">
        <v>1552</v>
      </c>
    </row>
    <row r="99" spans="1:32" ht="15" customHeight="1" x14ac:dyDescent="0.25">
      <c r="S99" s="115" t="s">
        <v>145</v>
      </c>
      <c r="T99" s="115"/>
      <c r="U99" s="112"/>
      <c r="V99" s="112">
        <v>84</v>
      </c>
      <c r="W99" s="112">
        <v>82</v>
      </c>
      <c r="X99" s="112">
        <v>83</v>
      </c>
      <c r="Y99" s="112">
        <v>89</v>
      </c>
      <c r="Z99" s="112">
        <v>95</v>
      </c>
    </row>
    <row r="100" spans="1:32" ht="15" customHeight="1" x14ac:dyDescent="0.25">
      <c r="S100" s="115" t="s">
        <v>58</v>
      </c>
      <c r="T100" s="115"/>
      <c r="U100" s="112"/>
      <c r="V100" s="112">
        <v>796</v>
      </c>
      <c r="W100" s="112">
        <v>853</v>
      </c>
      <c r="X100" s="112">
        <v>894</v>
      </c>
      <c r="Y100" s="112">
        <v>908</v>
      </c>
      <c r="Z100" s="112">
        <v>951</v>
      </c>
    </row>
    <row r="101" spans="1:32" x14ac:dyDescent="0.25">
      <c r="A101" s="18"/>
      <c r="S101" s="118" t="s">
        <v>53</v>
      </c>
      <c r="T101" s="118"/>
      <c r="U101" s="112"/>
      <c r="V101" s="112">
        <v>15247</v>
      </c>
      <c r="W101" s="112">
        <v>15450</v>
      </c>
      <c r="X101" s="112">
        <v>15948</v>
      </c>
      <c r="Y101" s="112">
        <v>16280</v>
      </c>
      <c r="Z101" s="112">
        <v>16644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28673</v>
      </c>
      <c r="W104" s="112">
        <v>28824</v>
      </c>
      <c r="X104" s="112">
        <v>30188</v>
      </c>
      <c r="Y104" s="112">
        <v>33149</v>
      </c>
      <c r="Z104" s="112">
        <v>33149</v>
      </c>
      <c r="AB104" s="109" t="str">
        <f>TEXT(Z104,"###,###")</f>
        <v>33,149</v>
      </c>
      <c r="AD104" s="130">
        <f>Z104/($Z$4)*100</f>
        <v>69.410360567862966</v>
      </c>
      <c r="AF104" s="109"/>
    </row>
    <row r="105" spans="1:32" x14ac:dyDescent="0.25">
      <c r="S105" s="115" t="s">
        <v>17</v>
      </c>
      <c r="T105" s="115"/>
      <c r="U105" s="112"/>
      <c r="V105" s="112">
        <v>10561</v>
      </c>
      <c r="W105" s="112">
        <v>10463</v>
      </c>
      <c r="X105" s="112">
        <v>11013</v>
      </c>
      <c r="Y105" s="112">
        <v>10894</v>
      </c>
      <c r="Z105" s="112">
        <v>11406</v>
      </c>
      <c r="AB105" s="109" t="str">
        <f>TEXT(Z105,"###,###")</f>
        <v>11,406</v>
      </c>
      <c r="AD105" s="130">
        <f>Z105/($Z$4)*100</f>
        <v>23.882909669584155</v>
      </c>
      <c r="AF105" s="109"/>
    </row>
    <row r="106" spans="1:32" x14ac:dyDescent="0.25">
      <c r="S106" s="118" t="s">
        <v>53</v>
      </c>
      <c r="T106" s="118"/>
      <c r="U106" s="120"/>
      <c r="V106" s="120">
        <v>39234</v>
      </c>
      <c r="W106" s="120">
        <v>39287</v>
      </c>
      <c r="X106" s="120">
        <v>41201</v>
      </c>
      <c r="Y106" s="120">
        <v>44043</v>
      </c>
      <c r="Z106" s="120">
        <v>44555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5006</v>
      </c>
      <c r="W108" s="112">
        <v>5798</v>
      </c>
      <c r="X108" s="112">
        <v>5757</v>
      </c>
      <c r="Y108" s="112">
        <v>5894</v>
      </c>
      <c r="Z108" s="112">
        <v>6262</v>
      </c>
      <c r="AB108" s="109" t="str">
        <f>TEXT(Z108,"###,###")</f>
        <v>6,262</v>
      </c>
      <c r="AD108" s="130">
        <f>Z108/($Z$4)*100</f>
        <v>13.111939360944763</v>
      </c>
      <c r="AF108" s="109"/>
    </row>
    <row r="109" spans="1:32" x14ac:dyDescent="0.25">
      <c r="S109" s="115" t="s">
        <v>20</v>
      </c>
      <c r="T109" s="115"/>
      <c r="U109" s="112"/>
      <c r="V109" s="112">
        <v>5983</v>
      </c>
      <c r="W109" s="112">
        <v>5984</v>
      </c>
      <c r="X109" s="112">
        <v>6333</v>
      </c>
      <c r="Y109" s="112">
        <v>6601</v>
      </c>
      <c r="Z109" s="112">
        <v>7617</v>
      </c>
      <c r="AB109" s="109" t="str">
        <f>TEXT(Z109,"###,###")</f>
        <v>7,617</v>
      </c>
      <c r="AD109" s="130">
        <f>Z109/($Z$4)*100</f>
        <v>15.949160350098413</v>
      </c>
      <c r="AF109" s="109"/>
    </row>
    <row r="110" spans="1:32" x14ac:dyDescent="0.25">
      <c r="S110" s="115" t="s">
        <v>21</v>
      </c>
      <c r="T110" s="115"/>
      <c r="U110" s="112"/>
      <c r="V110" s="112">
        <v>9682</v>
      </c>
      <c r="W110" s="112">
        <v>8954</v>
      </c>
      <c r="X110" s="112">
        <v>9827</v>
      </c>
      <c r="Y110" s="112">
        <v>9854</v>
      </c>
      <c r="Z110" s="112">
        <v>10783</v>
      </c>
      <c r="AB110" s="109" t="str">
        <f>TEXT(Z110,"###,###")</f>
        <v>10,783</v>
      </c>
      <c r="AD110" s="130">
        <f>Z110/($Z$4)*100</f>
        <v>22.578416181582142</v>
      </c>
      <c r="AF110" s="109"/>
    </row>
    <row r="111" spans="1:32" x14ac:dyDescent="0.25">
      <c r="S111" s="115" t="s">
        <v>22</v>
      </c>
      <c r="T111" s="115"/>
      <c r="U111" s="112"/>
      <c r="V111" s="112">
        <v>18012</v>
      </c>
      <c r="W111" s="112">
        <v>18331</v>
      </c>
      <c r="X111" s="112">
        <v>18998</v>
      </c>
      <c r="Y111" s="112">
        <v>19085</v>
      </c>
      <c r="Z111" s="112">
        <v>20267</v>
      </c>
      <c r="AB111" s="109" t="str">
        <f>TEXT(Z111,"###,###")</f>
        <v>20,267</v>
      </c>
      <c r="AD111" s="130">
        <f>Z111/($Z$4)*100</f>
        <v>42.436869215628796</v>
      </c>
      <c r="AF111" s="109"/>
    </row>
    <row r="112" spans="1:32" x14ac:dyDescent="0.25">
      <c r="S112" s="118" t="s">
        <v>53</v>
      </c>
      <c r="T112" s="118"/>
      <c r="U112" s="112"/>
      <c r="V112" s="112">
        <v>41506</v>
      </c>
      <c r="W112" s="112">
        <v>42256</v>
      </c>
      <c r="X112" s="112">
        <v>43889</v>
      </c>
      <c r="Y112" s="112">
        <v>44509</v>
      </c>
      <c r="Z112" s="112">
        <v>47758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42.45</v>
      </c>
      <c r="W118" s="131">
        <v>42.33</v>
      </c>
      <c r="X118" s="131">
        <v>42.14</v>
      </c>
      <c r="Y118" s="131">
        <v>42.02</v>
      </c>
      <c r="Z118" s="131">
        <v>41.83</v>
      </c>
      <c r="AB118" s="109" t="str">
        <f>TEXT(Z118,"##.0")</f>
        <v>41.8</v>
      </c>
    </row>
    <row r="120" spans="19:32" x14ac:dyDescent="0.25">
      <c r="S120" s="101" t="s">
        <v>100</v>
      </c>
      <c r="T120" s="112"/>
      <c r="U120" s="112"/>
      <c r="V120" s="112">
        <v>25973</v>
      </c>
      <c r="W120" s="112">
        <v>26480</v>
      </c>
      <c r="X120" s="112">
        <v>27453</v>
      </c>
      <c r="Y120" s="112">
        <v>28007</v>
      </c>
      <c r="Z120" s="112">
        <v>28618</v>
      </c>
      <c r="AB120" s="109" t="str">
        <f>TEXT(Z120,"###,###")</f>
        <v>28,618</v>
      </c>
    </row>
    <row r="121" spans="19:32" x14ac:dyDescent="0.25">
      <c r="S121" s="101" t="s">
        <v>101</v>
      </c>
      <c r="T121" s="112"/>
      <c r="U121" s="112"/>
      <c r="V121" s="112">
        <v>2110</v>
      </c>
      <c r="W121" s="112">
        <v>2170</v>
      </c>
      <c r="X121" s="112">
        <v>2208</v>
      </c>
      <c r="Y121" s="112">
        <v>2210</v>
      </c>
      <c r="Z121" s="112">
        <v>2197</v>
      </c>
      <c r="AB121" s="109" t="str">
        <f>TEXT(Z121,"###,###")</f>
        <v>2,197</v>
      </c>
    </row>
    <row r="122" spans="19:32" x14ac:dyDescent="0.25">
      <c r="S122" s="101" t="s">
        <v>102</v>
      </c>
      <c r="T122" s="112"/>
      <c r="U122" s="112"/>
      <c r="V122" s="112">
        <v>2002</v>
      </c>
      <c r="W122" s="112">
        <v>2113</v>
      </c>
      <c r="X122" s="112">
        <v>2205</v>
      </c>
      <c r="Y122" s="112">
        <v>2357</v>
      </c>
      <c r="Z122" s="112">
        <v>2589</v>
      </c>
      <c r="AB122" s="109" t="str">
        <f>TEXT(Z122,"###,###")</f>
        <v>2,589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27975</v>
      </c>
      <c r="W124" s="112">
        <v>28593</v>
      </c>
      <c r="X124" s="112">
        <v>29658</v>
      </c>
      <c r="Y124" s="112">
        <v>30364</v>
      </c>
      <c r="Z124" s="112">
        <v>31207</v>
      </c>
      <c r="AB124" s="109" t="str">
        <f>TEXT(Z124,"###,###")</f>
        <v>31,207</v>
      </c>
      <c r="AD124" s="127">
        <f>Z124/$Z$7*100</f>
        <v>93.425740202975788</v>
      </c>
    </row>
    <row r="125" spans="19:32" x14ac:dyDescent="0.25">
      <c r="S125" s="101" t="s">
        <v>104</v>
      </c>
      <c r="T125" s="112"/>
      <c r="U125" s="112"/>
      <c r="V125" s="112">
        <v>4112</v>
      </c>
      <c r="W125" s="112">
        <v>4283</v>
      </c>
      <c r="X125" s="112">
        <v>4413</v>
      </c>
      <c r="Y125" s="112">
        <v>4567</v>
      </c>
      <c r="Z125" s="112">
        <v>4786</v>
      </c>
      <c r="AB125" s="109" t="str">
        <f>TEXT(Z125,"###,###")</f>
        <v>4,786</v>
      </c>
      <c r="AD125" s="127">
        <f>Z125/$Z$7*100</f>
        <v>14.328054366374277</v>
      </c>
    </row>
    <row r="127" spans="19:32" x14ac:dyDescent="0.25">
      <c r="S127" s="101" t="s">
        <v>105</v>
      </c>
      <c r="T127" s="112"/>
      <c r="U127" s="112"/>
      <c r="V127" s="112">
        <v>14838</v>
      </c>
      <c r="W127" s="112">
        <v>15308</v>
      </c>
      <c r="X127" s="112">
        <v>15923</v>
      </c>
      <c r="Y127" s="112">
        <v>16293</v>
      </c>
      <c r="Z127" s="112">
        <v>16731</v>
      </c>
      <c r="AB127" s="109" t="str">
        <f>TEXT(Z127,"###,###")</f>
        <v>16,731</v>
      </c>
      <c r="AD127" s="127">
        <f>Z127/$Z$7*100</f>
        <v>50.088315420770591</v>
      </c>
    </row>
    <row r="128" spans="19:32" x14ac:dyDescent="0.25">
      <c r="S128" s="101" t="s">
        <v>106</v>
      </c>
      <c r="T128" s="112"/>
      <c r="U128" s="112"/>
      <c r="V128" s="112">
        <v>15248</v>
      </c>
      <c r="W128" s="112">
        <v>15448</v>
      </c>
      <c r="X128" s="112">
        <v>15946</v>
      </c>
      <c r="Y128" s="112">
        <v>16282</v>
      </c>
      <c r="Z128" s="112">
        <v>16642</v>
      </c>
      <c r="AB128" s="109" t="str">
        <f>TEXT(Z128,"###,###")</f>
        <v>16,642</v>
      </c>
      <c r="AD128" s="127">
        <f>Z128/$Z$7*100</f>
        <v>49.821872286920339</v>
      </c>
    </row>
    <row r="130" spans="19:20" x14ac:dyDescent="0.25">
      <c r="S130" s="101" t="s">
        <v>182</v>
      </c>
      <c r="T130" s="127">
        <v>85.674939376702696</v>
      </c>
    </row>
    <row r="131" spans="19:20" x14ac:dyDescent="0.25">
      <c r="S131" s="101" t="s">
        <v>183</v>
      </c>
      <c r="T131" s="127">
        <v>6.5772535401011885</v>
      </c>
    </row>
    <row r="132" spans="19:20" x14ac:dyDescent="0.25">
      <c r="S132" s="101" t="s">
        <v>184</v>
      </c>
      <c r="T132" s="127">
        <v>7.7508008262730899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8D5CA01-DCD6-4A54-AB95-085091615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C363193-F9B9-4048-BB67-854A1F8095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FED18A0-9CB3-463E-9EDD-4CCFDDC946D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648933F-2E37-42D7-B3C4-972F9BEEFB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8E27-8E0C-4783-965D-D9144BC1F1A8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116</v>
      </c>
      <c r="T1" s="99"/>
      <c r="U1" s="99"/>
      <c r="V1" s="99"/>
      <c r="W1" s="99"/>
      <c r="X1" s="99"/>
      <c r="Y1" s="100" t="s">
        <v>157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60</v>
      </c>
      <c r="U2" s="103" t="s">
        <v>59</v>
      </c>
      <c r="V2" s="103" t="s">
        <v>90</v>
      </c>
      <c r="W2" s="103" t="s">
        <v>140</v>
      </c>
      <c r="X2" s="103" t="s">
        <v>149</v>
      </c>
      <c r="Y2" s="103" t="s">
        <v>181</v>
      </c>
      <c r="Z2" s="103" t="s">
        <v>187</v>
      </c>
      <c r="AB2" s="141" t="str">
        <f>$Z$2</f>
        <v>2020-21</v>
      </c>
      <c r="AC2" s="141"/>
      <c r="AD2" s="141"/>
      <c r="AE2" s="141"/>
      <c r="AF2" s="141"/>
    </row>
    <row r="3" spans="1:32" ht="15" customHeight="1" x14ac:dyDescent="0.25">
      <c r="A3" s="58" t="s">
        <v>192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116</v>
      </c>
      <c r="Y3" s="105" t="s">
        <v>157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12.8 Derwent Valley, Tasmania, 2020-21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6693</v>
      </c>
      <c r="W4" s="108">
        <v>7025</v>
      </c>
      <c r="X4" s="108">
        <v>7215</v>
      </c>
      <c r="Y4" s="108">
        <v>7269</v>
      </c>
      <c r="Z4" s="108">
        <v>7710</v>
      </c>
      <c r="AB4" s="109" t="str">
        <f>TEXT(Z4,"###,###")</f>
        <v>7,710</v>
      </c>
      <c r="AD4" s="110">
        <f>Z4/Y4-1</f>
        <v>6.0668592653735143E-2</v>
      </c>
      <c r="AF4" s="110">
        <f>Z4/V4-1</f>
        <v>0.15194979829672794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82</v>
      </c>
      <c r="T5" s="108"/>
      <c r="U5" s="108"/>
      <c r="V5" s="108">
        <v>3533</v>
      </c>
      <c r="W5" s="108">
        <v>3735</v>
      </c>
      <c r="X5" s="108">
        <v>3792</v>
      </c>
      <c r="Y5" s="108">
        <v>3857</v>
      </c>
      <c r="Z5" s="108">
        <v>4031</v>
      </c>
      <c r="AB5" s="109" t="str">
        <f>TEXT(Z5,"###,###")</f>
        <v>4,031</v>
      </c>
      <c r="AD5" s="110">
        <f t="shared" ref="AD5:AD9" si="0">Z5/Y5-1</f>
        <v>4.5112781954887327E-2</v>
      </c>
      <c r="AF5" s="110">
        <f t="shared" ref="AF5:AF9" si="1">Z5/V5-1</f>
        <v>0.14095669402773847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83</v>
      </c>
      <c r="T6" s="108"/>
      <c r="U6" s="108"/>
      <c r="V6" s="108">
        <v>3161</v>
      </c>
      <c r="W6" s="108">
        <v>3290</v>
      </c>
      <c r="X6" s="108">
        <v>3417</v>
      </c>
      <c r="Y6" s="108">
        <v>3417</v>
      </c>
      <c r="Z6" s="108">
        <v>3675</v>
      </c>
      <c r="AB6" s="109" t="str">
        <f>TEXT(Z6,"###,###")</f>
        <v>3,675</v>
      </c>
      <c r="AD6" s="110">
        <f t="shared" si="0"/>
        <v>7.5504828797190449E-2</v>
      </c>
      <c r="AF6" s="110">
        <f t="shared" si="1"/>
        <v>0.16260677000949064</v>
      </c>
    </row>
    <row r="7" spans="1:32" ht="16.5" customHeight="1" thickBot="1" x14ac:dyDescent="0.3">
      <c r="A7" s="61" t="str">
        <f>"QUICK STATS for "&amp;Z2&amp;" *"</f>
        <v>QUICK STATS for 2020-21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4956</v>
      </c>
      <c r="W7" s="108">
        <v>5196</v>
      </c>
      <c r="X7" s="108">
        <v>5298</v>
      </c>
      <c r="Y7" s="108">
        <v>5477</v>
      </c>
      <c r="Z7" s="108">
        <v>5608</v>
      </c>
      <c r="AB7" s="109" t="str">
        <f>TEXT(Z7,"###,###")</f>
        <v>5,608</v>
      </c>
      <c r="AD7" s="110">
        <f t="shared" si="0"/>
        <v>2.3918203396019688E-2</v>
      </c>
      <c r="AF7" s="110">
        <f t="shared" si="1"/>
        <v>0.13155770782889431</v>
      </c>
    </row>
    <row r="8" spans="1:32" ht="17.25" customHeight="1" x14ac:dyDescent="0.25">
      <c r="A8" s="62" t="s">
        <v>12</v>
      </c>
      <c r="B8" s="63"/>
      <c r="C8" s="29"/>
      <c r="D8" s="64" t="str">
        <f>AB4</f>
        <v>7,710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5,608</v>
      </c>
      <c r="P8" s="65"/>
      <c r="S8" s="107" t="s">
        <v>84</v>
      </c>
      <c r="T8" s="108"/>
      <c r="U8" s="108"/>
      <c r="V8" s="108">
        <v>39211</v>
      </c>
      <c r="W8" s="108">
        <v>40895.47</v>
      </c>
      <c r="X8" s="108">
        <v>42104.14</v>
      </c>
      <c r="Y8" s="108">
        <v>42387.37</v>
      </c>
      <c r="Z8" s="108">
        <v>44302.1</v>
      </c>
      <c r="AB8" s="109" t="str">
        <f>TEXT(Z8,"$###,###")</f>
        <v>$44,302</v>
      </c>
      <c r="AD8" s="110">
        <f t="shared" si="0"/>
        <v>4.5172182185400978E-2</v>
      </c>
      <c r="AF8" s="110">
        <f t="shared" si="1"/>
        <v>0.12983856570860208</v>
      </c>
    </row>
    <row r="9" spans="1:32" x14ac:dyDescent="0.25">
      <c r="A9" s="30" t="s">
        <v>14</v>
      </c>
      <c r="B9" s="69"/>
      <c r="C9" s="70"/>
      <c r="D9" s="71">
        <f>AD104</f>
        <v>76.614785992217904</v>
      </c>
      <c r="E9" s="72" t="s">
        <v>85</v>
      </c>
      <c r="F9" s="24"/>
      <c r="G9" s="73" t="s">
        <v>82</v>
      </c>
      <c r="H9" s="70"/>
      <c r="I9" s="69"/>
      <c r="J9" s="70"/>
      <c r="K9" s="69"/>
      <c r="L9" s="69"/>
      <c r="M9" s="74"/>
      <c r="N9" s="70"/>
      <c r="O9" s="71">
        <f>AD127</f>
        <v>52.817403708987165</v>
      </c>
      <c r="P9" s="72" t="s">
        <v>85</v>
      </c>
      <c r="S9" s="107" t="s">
        <v>7</v>
      </c>
      <c r="T9" s="108"/>
      <c r="U9" s="108"/>
      <c r="V9" s="108">
        <v>229650746</v>
      </c>
      <c r="W9" s="108">
        <v>250312890</v>
      </c>
      <c r="X9" s="108">
        <v>265776934</v>
      </c>
      <c r="Y9" s="108">
        <v>278830863</v>
      </c>
      <c r="Z9" s="108">
        <v>290805543</v>
      </c>
      <c r="AB9" s="109" t="str">
        <f>TEXT(Z9/1000000,"$#,###.0")&amp;" mil"</f>
        <v>$290.8 mil</v>
      </c>
      <c r="AD9" s="110">
        <f t="shared" si="0"/>
        <v>4.2946034994698623E-2</v>
      </c>
      <c r="AF9" s="110">
        <f t="shared" si="1"/>
        <v>0.26629478921875571</v>
      </c>
    </row>
    <row r="10" spans="1:32" x14ac:dyDescent="0.25">
      <c r="A10" s="30" t="s">
        <v>17</v>
      </c>
      <c r="B10" s="69"/>
      <c r="C10" s="70"/>
      <c r="D10" s="71">
        <f>AD105</f>
        <v>16.199740596627755</v>
      </c>
      <c r="E10" s="72" t="s">
        <v>85</v>
      </c>
      <c r="F10" s="24"/>
      <c r="G10" s="73" t="s">
        <v>83</v>
      </c>
      <c r="H10" s="70"/>
      <c r="I10" s="69"/>
      <c r="J10" s="70"/>
      <c r="K10" s="69"/>
      <c r="L10" s="69"/>
      <c r="M10" s="74"/>
      <c r="N10" s="70"/>
      <c r="O10" s="71">
        <f>AD128</f>
        <v>47.146932952924395</v>
      </c>
      <c r="P10" s="72" t="s">
        <v>85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86</v>
      </c>
      <c r="H11" s="77"/>
      <c r="I11" s="78"/>
      <c r="J11" s="78"/>
      <c r="K11" s="78"/>
      <c r="L11" s="78"/>
      <c r="M11" s="69"/>
      <c r="N11" s="70"/>
      <c r="O11" s="71">
        <f>T130</f>
        <v>87.803138373751793</v>
      </c>
      <c r="P11" s="72" t="s">
        <v>85</v>
      </c>
      <c r="S11" s="107" t="s">
        <v>29</v>
      </c>
      <c r="T11" s="112"/>
      <c r="U11" s="112"/>
      <c r="V11" s="112">
        <v>6006</v>
      </c>
      <c r="W11" s="112">
        <v>6323</v>
      </c>
      <c r="X11" s="112">
        <v>6560</v>
      </c>
      <c r="Y11" s="112">
        <v>6589</v>
      </c>
      <c r="Z11" s="112">
        <v>7024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6.7225392296718978</v>
      </c>
      <c r="P12" s="72" t="s">
        <v>85</v>
      </c>
      <c r="S12" s="107" t="s">
        <v>30</v>
      </c>
      <c r="T12" s="112"/>
      <c r="U12" s="112"/>
      <c r="V12" s="112">
        <v>692</v>
      </c>
      <c r="W12" s="112">
        <v>706</v>
      </c>
      <c r="X12" s="112">
        <v>653</v>
      </c>
      <c r="Y12" s="112">
        <v>681</v>
      </c>
      <c r="Z12" s="112">
        <v>686</v>
      </c>
    </row>
    <row r="13" spans="1:32" ht="15" customHeight="1" x14ac:dyDescent="0.25">
      <c r="A13" s="30" t="s">
        <v>19</v>
      </c>
      <c r="B13" s="70"/>
      <c r="C13" s="70"/>
      <c r="D13" s="71">
        <f>AD108</f>
        <v>11.789883268482489</v>
      </c>
      <c r="E13" s="72" t="s">
        <v>85</v>
      </c>
      <c r="F13" s="24"/>
      <c r="G13" s="142" t="s">
        <v>185</v>
      </c>
      <c r="H13" s="143"/>
      <c r="I13" s="143"/>
      <c r="J13" s="143"/>
      <c r="K13" s="143"/>
      <c r="L13" s="143"/>
      <c r="M13" s="79"/>
      <c r="N13" s="70"/>
      <c r="O13" s="71">
        <f>T132</f>
        <v>5.5991440798858774</v>
      </c>
      <c r="P13" s="72" t="s">
        <v>85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15.616083009079118</v>
      </c>
      <c r="E14" s="72" t="s">
        <v>85</v>
      </c>
      <c r="F14" s="24"/>
      <c r="G14" s="76" t="s">
        <v>96</v>
      </c>
      <c r="H14" s="69"/>
      <c r="I14" s="69"/>
      <c r="J14" s="69"/>
      <c r="K14" s="75"/>
      <c r="L14" s="70"/>
      <c r="M14" s="69"/>
      <c r="N14" s="70"/>
      <c r="O14" s="75" t="str">
        <f>AB118</f>
        <v>42.0</v>
      </c>
      <c r="P14" s="72" t="s">
        <v>97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26.588845654993516</v>
      </c>
      <c r="E15" s="72" t="s">
        <v>85</v>
      </c>
      <c r="F15" s="24"/>
      <c r="G15" s="33" t="s">
        <v>179</v>
      </c>
      <c r="H15" s="70"/>
      <c r="I15" s="70"/>
      <c r="J15" s="70"/>
      <c r="K15" s="80"/>
      <c r="L15" s="70"/>
      <c r="M15" s="70"/>
      <c r="N15" s="70"/>
      <c r="O15" s="71">
        <f>AB38</f>
        <v>16.289027653880463</v>
      </c>
      <c r="P15" s="72" t="s">
        <v>85</v>
      </c>
      <c r="S15" s="115" t="s">
        <v>61</v>
      </c>
      <c r="T15" s="115"/>
      <c r="U15" s="116"/>
      <c r="V15" s="116">
        <v>588</v>
      </c>
      <c r="W15" s="116">
        <v>596</v>
      </c>
      <c r="X15" s="116">
        <v>575</v>
      </c>
      <c r="Y15" s="112">
        <v>603</v>
      </c>
      <c r="Z15" s="112">
        <v>622</v>
      </c>
      <c r="AB15" s="117">
        <f t="shared" ref="AB15:AB34" si="2">IF(Z15="np",0,Z15/$Z$34)</f>
        <v>8.0674448767833987E-2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39.403372243839172</v>
      </c>
      <c r="E16" s="83" t="s">
        <v>85</v>
      </c>
      <c r="F16" s="24"/>
      <c r="G16" s="84" t="s">
        <v>180</v>
      </c>
      <c r="H16" s="35"/>
      <c r="I16" s="35"/>
      <c r="J16" s="35"/>
      <c r="K16" s="36"/>
      <c r="L16" s="35"/>
      <c r="M16" s="35"/>
      <c r="N16" s="35"/>
      <c r="O16" s="82">
        <f>AB37</f>
        <v>83.710972346119533</v>
      </c>
      <c r="P16" s="37" t="s">
        <v>85</v>
      </c>
      <c r="S16" s="115" t="s">
        <v>62</v>
      </c>
      <c r="T16" s="115"/>
      <c r="U16" s="116"/>
      <c r="V16" s="116">
        <v>17</v>
      </c>
      <c r="W16" s="116">
        <v>27</v>
      </c>
      <c r="X16" s="116">
        <v>31</v>
      </c>
      <c r="Y16" s="112">
        <v>29</v>
      </c>
      <c r="Z16" s="112">
        <v>14</v>
      </c>
      <c r="AB16" s="117">
        <f t="shared" si="2"/>
        <v>1.8158236057068742E-3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63</v>
      </c>
      <c r="T17" s="115"/>
      <c r="U17" s="116"/>
      <c r="V17" s="116">
        <v>495</v>
      </c>
      <c r="W17" s="116">
        <v>541</v>
      </c>
      <c r="X17" s="116">
        <v>546</v>
      </c>
      <c r="Y17" s="112">
        <v>567</v>
      </c>
      <c r="Z17" s="112">
        <v>599</v>
      </c>
      <c r="AB17" s="117">
        <f t="shared" si="2"/>
        <v>7.7691309987029833E-2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189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64</v>
      </c>
      <c r="T18" s="115"/>
      <c r="U18" s="116"/>
      <c r="V18" s="116">
        <v>112</v>
      </c>
      <c r="W18" s="116">
        <v>127</v>
      </c>
      <c r="X18" s="116">
        <v>130</v>
      </c>
      <c r="Y18" s="112">
        <v>107</v>
      </c>
      <c r="Z18" s="112">
        <v>123</v>
      </c>
      <c r="AB18" s="117">
        <f t="shared" si="2"/>
        <v>1.5953307392996108E-2</v>
      </c>
    </row>
    <row r="19" spans="1:28" x14ac:dyDescent="0.25">
      <c r="A19" s="61" t="str">
        <f>$S$1&amp;" ("&amp;$V$2&amp;" to "&amp;$Z$2&amp;")"</f>
        <v>Derwent Valley (2016-17 to 2020-21)</v>
      </c>
      <c r="B19" s="61"/>
      <c r="C19" s="61"/>
      <c r="D19" s="61"/>
      <c r="E19" s="61"/>
      <c r="F19" s="61"/>
      <c r="G19" s="61" t="str">
        <f>$S$1&amp;" ("&amp;$V$2&amp;" to "&amp;$Z$2&amp;")"</f>
        <v>Derwent Valley (2016-17 to 2020-21)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65</v>
      </c>
      <c r="T19" s="115"/>
      <c r="U19" s="116"/>
      <c r="V19" s="116">
        <v>496</v>
      </c>
      <c r="W19" s="116">
        <v>565</v>
      </c>
      <c r="X19" s="116">
        <v>615</v>
      </c>
      <c r="Y19" s="112">
        <v>665</v>
      </c>
      <c r="Z19" s="112">
        <v>740</v>
      </c>
      <c r="AB19" s="117">
        <f t="shared" si="2"/>
        <v>9.5979247730220499E-2</v>
      </c>
    </row>
    <row r="20" spans="1:28" x14ac:dyDescent="0.25">
      <c r="S20" s="115" t="s">
        <v>66</v>
      </c>
      <c r="T20" s="115"/>
      <c r="U20" s="116"/>
      <c r="V20" s="116">
        <v>163</v>
      </c>
      <c r="W20" s="116">
        <v>156</v>
      </c>
      <c r="X20" s="116">
        <v>182</v>
      </c>
      <c r="Y20" s="112">
        <v>187</v>
      </c>
      <c r="Z20" s="112">
        <v>215</v>
      </c>
      <c r="AB20" s="117">
        <f t="shared" si="2"/>
        <v>2.7885862516212712E-2</v>
      </c>
    </row>
    <row r="21" spans="1:28" x14ac:dyDescent="0.25">
      <c r="S21" s="115" t="s">
        <v>67</v>
      </c>
      <c r="T21" s="115"/>
      <c r="U21" s="116"/>
      <c r="V21" s="116">
        <v>623</v>
      </c>
      <c r="W21" s="116">
        <v>629</v>
      </c>
      <c r="X21" s="116">
        <v>639</v>
      </c>
      <c r="Y21" s="112">
        <v>675</v>
      </c>
      <c r="Z21" s="112">
        <v>673</v>
      </c>
      <c r="AB21" s="117">
        <f t="shared" si="2"/>
        <v>8.7289234760051876E-2</v>
      </c>
    </row>
    <row r="22" spans="1:28" x14ac:dyDescent="0.25">
      <c r="S22" s="115" t="s">
        <v>68</v>
      </c>
      <c r="T22" s="115"/>
      <c r="U22" s="116"/>
      <c r="V22" s="116">
        <v>420</v>
      </c>
      <c r="W22" s="116">
        <v>473</v>
      </c>
      <c r="X22" s="116">
        <v>468</v>
      </c>
      <c r="Y22" s="112">
        <v>488</v>
      </c>
      <c r="Z22" s="112">
        <v>527</v>
      </c>
      <c r="AB22" s="117">
        <f t="shared" si="2"/>
        <v>6.8352788586251614E-2</v>
      </c>
    </row>
    <row r="23" spans="1:28" x14ac:dyDescent="0.25">
      <c r="S23" s="115" t="s">
        <v>69</v>
      </c>
      <c r="T23" s="115"/>
      <c r="U23" s="116"/>
      <c r="V23" s="116">
        <v>249</v>
      </c>
      <c r="W23" s="116">
        <v>273</v>
      </c>
      <c r="X23" s="116">
        <v>292</v>
      </c>
      <c r="Y23" s="112">
        <v>272</v>
      </c>
      <c r="Z23" s="112">
        <v>309</v>
      </c>
      <c r="AB23" s="117">
        <f t="shared" si="2"/>
        <v>4.0077821011673155E-2</v>
      </c>
    </row>
    <row r="24" spans="1:28" x14ac:dyDescent="0.25">
      <c r="S24" s="115" t="s">
        <v>70</v>
      </c>
      <c r="T24" s="115"/>
      <c r="U24" s="116"/>
      <c r="V24" s="116">
        <v>42</v>
      </c>
      <c r="W24" s="116">
        <v>49</v>
      </c>
      <c r="X24" s="116">
        <v>49</v>
      </c>
      <c r="Y24" s="112">
        <v>48</v>
      </c>
      <c r="Z24" s="112">
        <v>35</v>
      </c>
      <c r="AB24" s="117">
        <f t="shared" si="2"/>
        <v>4.5395590142671858E-3</v>
      </c>
    </row>
    <row r="25" spans="1:28" x14ac:dyDescent="0.25">
      <c r="S25" s="115" t="s">
        <v>71</v>
      </c>
      <c r="T25" s="115"/>
      <c r="U25" s="116"/>
      <c r="V25" s="116">
        <v>127</v>
      </c>
      <c r="W25" s="116">
        <v>140</v>
      </c>
      <c r="X25" s="116">
        <v>144</v>
      </c>
      <c r="Y25" s="112">
        <v>167</v>
      </c>
      <c r="Z25" s="112">
        <v>211</v>
      </c>
      <c r="AB25" s="117">
        <f t="shared" si="2"/>
        <v>2.7367055771725032E-2</v>
      </c>
    </row>
    <row r="26" spans="1:28" x14ac:dyDescent="0.25">
      <c r="S26" s="115" t="s">
        <v>72</v>
      </c>
      <c r="T26" s="115"/>
      <c r="U26" s="116"/>
      <c r="V26" s="116">
        <v>91</v>
      </c>
      <c r="W26" s="116">
        <v>97</v>
      </c>
      <c r="X26" s="116">
        <v>110</v>
      </c>
      <c r="Y26" s="112">
        <v>111</v>
      </c>
      <c r="Z26" s="112">
        <v>103</v>
      </c>
      <c r="AB26" s="117">
        <f t="shared" si="2"/>
        <v>1.3359273670557717E-2</v>
      </c>
    </row>
    <row r="27" spans="1:28" x14ac:dyDescent="0.25">
      <c r="S27" s="115" t="s">
        <v>73</v>
      </c>
      <c r="T27" s="115"/>
      <c r="U27" s="116"/>
      <c r="V27" s="116">
        <v>195</v>
      </c>
      <c r="W27" s="116">
        <v>253</v>
      </c>
      <c r="X27" s="116">
        <v>247</v>
      </c>
      <c r="Y27" s="112">
        <v>223</v>
      </c>
      <c r="Z27" s="112">
        <v>262</v>
      </c>
      <c r="AB27" s="117">
        <f t="shared" si="2"/>
        <v>3.3981841763942928E-2</v>
      </c>
    </row>
    <row r="28" spans="1:28" x14ac:dyDescent="0.25">
      <c r="S28" s="115" t="s">
        <v>74</v>
      </c>
      <c r="T28" s="115"/>
      <c r="U28" s="116"/>
      <c r="V28" s="116">
        <v>465</v>
      </c>
      <c r="W28" s="116">
        <v>548</v>
      </c>
      <c r="X28" s="116">
        <v>588</v>
      </c>
      <c r="Y28" s="112">
        <v>550</v>
      </c>
      <c r="Z28" s="112">
        <v>566</v>
      </c>
      <c r="AB28" s="117">
        <f t="shared" si="2"/>
        <v>7.3411154345006488E-2</v>
      </c>
    </row>
    <row r="29" spans="1:28" x14ac:dyDescent="0.25">
      <c r="S29" s="115" t="s">
        <v>75</v>
      </c>
      <c r="T29" s="115"/>
      <c r="U29" s="116"/>
      <c r="V29" s="116">
        <v>420</v>
      </c>
      <c r="W29" s="116">
        <v>404</v>
      </c>
      <c r="X29" s="116">
        <v>441</v>
      </c>
      <c r="Y29" s="112">
        <v>391</v>
      </c>
      <c r="Z29" s="112">
        <v>447</v>
      </c>
      <c r="AB29" s="117">
        <f t="shared" si="2"/>
        <v>5.7976653696498057E-2</v>
      </c>
    </row>
    <row r="30" spans="1:28" x14ac:dyDescent="0.25">
      <c r="S30" s="115" t="s">
        <v>76</v>
      </c>
      <c r="T30" s="115"/>
      <c r="U30" s="116"/>
      <c r="V30" s="116">
        <v>359</v>
      </c>
      <c r="W30" s="116">
        <v>404</v>
      </c>
      <c r="X30" s="116">
        <v>420</v>
      </c>
      <c r="Y30" s="112">
        <v>449</v>
      </c>
      <c r="Z30" s="112">
        <v>453</v>
      </c>
      <c r="AB30" s="117">
        <f t="shared" si="2"/>
        <v>5.8754863813229571E-2</v>
      </c>
    </row>
    <row r="31" spans="1:28" x14ac:dyDescent="0.25">
      <c r="S31" s="115" t="s">
        <v>77</v>
      </c>
      <c r="T31" s="115"/>
      <c r="U31" s="116"/>
      <c r="V31" s="116">
        <v>862</v>
      </c>
      <c r="W31" s="116">
        <v>917</v>
      </c>
      <c r="X31" s="116">
        <v>979</v>
      </c>
      <c r="Y31" s="112">
        <v>965</v>
      </c>
      <c r="Z31" s="112">
        <v>1079</v>
      </c>
      <c r="AB31" s="117">
        <f t="shared" si="2"/>
        <v>0.13994811932555123</v>
      </c>
    </row>
    <row r="32" spans="1:28" ht="15.75" customHeight="1" x14ac:dyDescent="0.25">
      <c r="A32" s="61" t="str">
        <f>"Distribution of jobs per industry "&amp;"("&amp;Z2&amp;") *"</f>
        <v>Distribution of jobs per industry (2020-21)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78</v>
      </c>
      <c r="T32" s="115"/>
      <c r="U32" s="116"/>
      <c r="V32" s="116">
        <v>71</v>
      </c>
      <c r="W32" s="116">
        <v>116</v>
      </c>
      <c r="X32" s="116">
        <v>117</v>
      </c>
      <c r="Y32" s="112">
        <v>124</v>
      </c>
      <c r="Z32" s="112">
        <v>131</v>
      </c>
      <c r="AB32" s="117">
        <f t="shared" si="2"/>
        <v>1.6990920881971464E-2</v>
      </c>
    </row>
    <row r="33" spans="19:32" x14ac:dyDescent="0.25">
      <c r="S33" s="115" t="s">
        <v>79</v>
      </c>
      <c r="T33" s="115"/>
      <c r="U33" s="116"/>
      <c r="V33" s="116">
        <v>294</v>
      </c>
      <c r="W33" s="116">
        <v>308</v>
      </c>
      <c r="X33" s="116">
        <v>313</v>
      </c>
      <c r="Y33" s="112">
        <v>319</v>
      </c>
      <c r="Z33" s="112">
        <v>340</v>
      </c>
      <c r="AB33" s="117">
        <f t="shared" si="2"/>
        <v>4.4098573281452662E-2</v>
      </c>
    </row>
    <row r="34" spans="19:32" x14ac:dyDescent="0.25">
      <c r="S34" s="118" t="s">
        <v>53</v>
      </c>
      <c r="T34" s="118"/>
      <c r="U34" s="119"/>
      <c r="V34" s="119">
        <v>6691</v>
      </c>
      <c r="W34" s="119">
        <v>7022</v>
      </c>
      <c r="X34" s="119">
        <v>7213</v>
      </c>
      <c r="Y34" s="120">
        <v>7267</v>
      </c>
      <c r="Z34" s="120">
        <v>7710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87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4269</v>
      </c>
      <c r="W37" s="112">
        <v>4447</v>
      </c>
      <c r="X37" s="112">
        <v>4504</v>
      </c>
      <c r="Y37" s="112">
        <v>4676</v>
      </c>
      <c r="Z37" s="112">
        <v>4692</v>
      </c>
      <c r="AB37" s="132">
        <f>Z37/Z40*100</f>
        <v>83.710972346119533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682</v>
      </c>
      <c r="W38" s="112">
        <v>750</v>
      </c>
      <c r="X38" s="112">
        <v>794</v>
      </c>
      <c r="Y38" s="112">
        <v>799</v>
      </c>
      <c r="Z38" s="112">
        <v>913</v>
      </c>
      <c r="AB38" s="132">
        <f>Z38/Z40*100</f>
        <v>16.289027653880463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4951</v>
      </c>
      <c r="W40" s="112">
        <v>5197</v>
      </c>
      <c r="X40" s="112">
        <v>5298</v>
      </c>
      <c r="Y40" s="112">
        <v>5475</v>
      </c>
      <c r="Z40" s="112">
        <v>5605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5</v>
      </c>
      <c r="X44" s="112">
        <v>3</v>
      </c>
      <c r="Y44" s="112">
        <v>0</v>
      </c>
      <c r="Z44" s="112">
        <v>7</v>
      </c>
    </row>
    <row r="45" spans="19:32" x14ac:dyDescent="0.25">
      <c r="S45" s="115" t="s">
        <v>37</v>
      </c>
      <c r="T45" s="115"/>
      <c r="U45" s="112"/>
      <c r="V45" s="112">
        <v>59</v>
      </c>
      <c r="W45" s="112">
        <v>78</v>
      </c>
      <c r="X45" s="112">
        <v>83</v>
      </c>
      <c r="Y45" s="112">
        <v>101</v>
      </c>
      <c r="Z45" s="112">
        <v>89</v>
      </c>
    </row>
    <row r="46" spans="19:32" x14ac:dyDescent="0.25">
      <c r="S46" s="115" t="s">
        <v>38</v>
      </c>
      <c r="T46" s="115"/>
      <c r="U46" s="112"/>
      <c r="V46" s="112">
        <v>196</v>
      </c>
      <c r="W46" s="112">
        <v>214</v>
      </c>
      <c r="X46" s="112">
        <v>208</v>
      </c>
      <c r="Y46" s="112">
        <v>182</v>
      </c>
      <c r="Z46" s="112">
        <v>230</v>
      </c>
    </row>
    <row r="47" spans="19:32" x14ac:dyDescent="0.25">
      <c r="S47" s="115" t="s">
        <v>39</v>
      </c>
      <c r="T47" s="115"/>
      <c r="U47" s="112"/>
      <c r="V47" s="112">
        <v>301</v>
      </c>
      <c r="W47" s="112">
        <v>342</v>
      </c>
      <c r="X47" s="112">
        <v>335</v>
      </c>
      <c r="Y47" s="112">
        <v>336</v>
      </c>
      <c r="Z47" s="112">
        <v>355</v>
      </c>
    </row>
    <row r="48" spans="19:32" x14ac:dyDescent="0.25">
      <c r="S48" s="115" t="s">
        <v>40</v>
      </c>
      <c r="T48" s="115"/>
      <c r="U48" s="112"/>
      <c r="V48" s="112">
        <v>366</v>
      </c>
      <c r="W48" s="112">
        <v>387</v>
      </c>
      <c r="X48" s="112">
        <v>417</v>
      </c>
      <c r="Y48" s="112">
        <v>416</v>
      </c>
      <c r="Z48" s="112">
        <v>468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357</v>
      </c>
      <c r="W49" s="112">
        <v>344</v>
      </c>
      <c r="X49" s="112">
        <v>399</v>
      </c>
      <c r="Y49" s="112">
        <v>403</v>
      </c>
      <c r="Z49" s="112">
        <v>398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Derwent Valley (2020-21)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345</v>
      </c>
      <c r="W50" s="112">
        <v>357</v>
      </c>
      <c r="X50" s="112">
        <v>359</v>
      </c>
      <c r="Y50" s="112">
        <v>380</v>
      </c>
      <c r="Z50" s="112">
        <v>414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389</v>
      </c>
      <c r="W51" s="112">
        <v>439</v>
      </c>
      <c r="X51" s="112">
        <v>365</v>
      </c>
      <c r="Y51" s="112">
        <v>374</v>
      </c>
      <c r="Z51" s="112">
        <v>408</v>
      </c>
    </row>
    <row r="52" spans="1:26" ht="15" customHeight="1" x14ac:dyDescent="0.25">
      <c r="S52" s="115" t="s">
        <v>44</v>
      </c>
      <c r="T52" s="115"/>
      <c r="U52" s="112"/>
      <c r="V52" s="112">
        <v>366</v>
      </c>
      <c r="W52" s="112">
        <v>378</v>
      </c>
      <c r="X52" s="112">
        <v>379</v>
      </c>
      <c r="Y52" s="112">
        <v>375</v>
      </c>
      <c r="Z52" s="112">
        <v>364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339</v>
      </c>
      <c r="W53" s="112">
        <v>340</v>
      </c>
      <c r="X53" s="112">
        <v>328</v>
      </c>
      <c r="Y53" s="112">
        <v>325</v>
      </c>
      <c r="Z53" s="112">
        <v>344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416</v>
      </c>
      <c r="W54" s="112">
        <v>396</v>
      </c>
      <c r="X54" s="112">
        <v>416</v>
      </c>
      <c r="Y54" s="112">
        <v>417</v>
      </c>
      <c r="Z54" s="112">
        <v>368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207</v>
      </c>
      <c r="W55" s="112">
        <v>243</v>
      </c>
      <c r="X55" s="112">
        <v>274</v>
      </c>
      <c r="Y55" s="112">
        <v>279</v>
      </c>
      <c r="Z55" s="112">
        <v>327</v>
      </c>
    </row>
    <row r="56" spans="1:26" ht="15" customHeight="1" x14ac:dyDescent="0.25">
      <c r="S56" s="115" t="s">
        <v>48</v>
      </c>
      <c r="T56" s="115"/>
      <c r="U56" s="112"/>
      <c r="V56" s="112">
        <v>129</v>
      </c>
      <c r="W56" s="112">
        <v>127</v>
      </c>
      <c r="X56" s="112">
        <v>117</v>
      </c>
      <c r="Y56" s="112">
        <v>144</v>
      </c>
      <c r="Z56" s="112">
        <v>142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42</v>
      </c>
      <c r="W57" s="112">
        <v>43</v>
      </c>
      <c r="X57" s="112">
        <v>68</v>
      </c>
      <c r="Y57" s="112">
        <v>78</v>
      </c>
      <c r="Z57" s="112">
        <v>88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18</v>
      </c>
      <c r="W58" s="112">
        <v>21</v>
      </c>
      <c r="X58" s="112">
        <v>20</v>
      </c>
      <c r="Y58" s="112">
        <v>20</v>
      </c>
      <c r="Z58" s="112">
        <v>21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</v>
      </c>
      <c r="W59" s="112">
        <v>6</v>
      </c>
      <c r="X59" s="112">
        <v>8</v>
      </c>
      <c r="Y59" s="112">
        <v>7</v>
      </c>
      <c r="Z59" s="112">
        <v>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8</v>
      </c>
      <c r="W60" s="112">
        <v>10</v>
      </c>
      <c r="X60" s="112">
        <v>4</v>
      </c>
      <c r="Y60" s="112">
        <v>10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3531</v>
      </c>
      <c r="W61" s="112">
        <v>3733</v>
      </c>
      <c r="X61" s="112">
        <v>3794</v>
      </c>
      <c r="Y61" s="112">
        <v>3852</v>
      </c>
      <c r="Z61" s="112">
        <v>4031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7</v>
      </c>
      <c r="X63" s="112">
        <v>26</v>
      </c>
      <c r="Y63" s="112">
        <v>4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67</v>
      </c>
      <c r="W64" s="112">
        <v>83</v>
      </c>
      <c r="X64" s="112">
        <v>485</v>
      </c>
      <c r="Y64" s="112">
        <v>75</v>
      </c>
      <c r="Z64" s="112">
        <v>101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Derwent Valley (2020-21)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235</v>
      </c>
      <c r="W65" s="112">
        <v>243</v>
      </c>
      <c r="X65" s="112">
        <v>1293</v>
      </c>
      <c r="Y65" s="112">
        <v>216</v>
      </c>
      <c r="Z65" s="112">
        <v>242</v>
      </c>
    </row>
    <row r="66" spans="1:26" x14ac:dyDescent="0.25">
      <c r="S66" s="115" t="s">
        <v>39</v>
      </c>
      <c r="T66" s="115"/>
      <c r="U66" s="112"/>
      <c r="V66" s="112">
        <v>246</v>
      </c>
      <c r="W66" s="112">
        <v>305</v>
      </c>
      <c r="X66" s="112">
        <v>1971</v>
      </c>
      <c r="Y66" s="112">
        <v>302</v>
      </c>
      <c r="Z66" s="112">
        <v>326</v>
      </c>
    </row>
    <row r="67" spans="1:26" x14ac:dyDescent="0.25">
      <c r="S67" s="115" t="s">
        <v>40</v>
      </c>
      <c r="T67" s="115"/>
      <c r="U67" s="112"/>
      <c r="V67" s="112">
        <v>360</v>
      </c>
      <c r="W67" s="112">
        <v>345</v>
      </c>
      <c r="X67" s="112">
        <v>2300</v>
      </c>
      <c r="Y67" s="112">
        <v>351</v>
      </c>
      <c r="Z67" s="112">
        <v>372</v>
      </c>
    </row>
    <row r="68" spans="1:26" x14ac:dyDescent="0.25">
      <c r="S68" s="115" t="s">
        <v>41</v>
      </c>
      <c r="T68" s="115"/>
      <c r="U68" s="112"/>
      <c r="V68" s="112">
        <v>276</v>
      </c>
      <c r="W68" s="112">
        <v>291</v>
      </c>
      <c r="X68" s="112">
        <v>2525</v>
      </c>
      <c r="Y68" s="112">
        <v>348</v>
      </c>
      <c r="Z68" s="112">
        <v>394</v>
      </c>
    </row>
    <row r="69" spans="1:26" x14ac:dyDescent="0.25">
      <c r="S69" s="115" t="s">
        <v>42</v>
      </c>
      <c r="T69" s="115"/>
      <c r="U69" s="112"/>
      <c r="V69" s="112">
        <v>298</v>
      </c>
      <c r="W69" s="112">
        <v>330</v>
      </c>
      <c r="X69" s="112">
        <v>2221</v>
      </c>
      <c r="Y69" s="112">
        <v>358</v>
      </c>
      <c r="Z69" s="112">
        <v>369</v>
      </c>
    </row>
    <row r="70" spans="1:26" x14ac:dyDescent="0.25">
      <c r="S70" s="115" t="s">
        <v>43</v>
      </c>
      <c r="T70" s="115"/>
      <c r="U70" s="112"/>
      <c r="V70" s="112">
        <v>333</v>
      </c>
      <c r="W70" s="112">
        <v>318</v>
      </c>
      <c r="X70" s="112">
        <v>2137</v>
      </c>
      <c r="Y70" s="112">
        <v>347</v>
      </c>
      <c r="Z70" s="112">
        <v>384</v>
      </c>
    </row>
    <row r="71" spans="1:26" x14ac:dyDescent="0.25">
      <c r="S71" s="115" t="s">
        <v>44</v>
      </c>
      <c r="T71" s="115"/>
      <c r="U71" s="112"/>
      <c r="V71" s="112">
        <v>341</v>
      </c>
      <c r="W71" s="112">
        <v>356</v>
      </c>
      <c r="X71" s="112">
        <v>2276</v>
      </c>
      <c r="Y71" s="112">
        <v>335</v>
      </c>
      <c r="Z71" s="112">
        <v>351</v>
      </c>
    </row>
    <row r="72" spans="1:26" x14ac:dyDescent="0.25">
      <c r="S72" s="115" t="s">
        <v>45</v>
      </c>
      <c r="T72" s="115"/>
      <c r="U72" s="112"/>
      <c r="V72" s="112">
        <v>380</v>
      </c>
      <c r="W72" s="112">
        <v>340</v>
      </c>
      <c r="X72" s="112">
        <v>2026</v>
      </c>
      <c r="Y72" s="112">
        <v>359</v>
      </c>
      <c r="Z72" s="112">
        <v>405</v>
      </c>
    </row>
    <row r="73" spans="1:26" x14ac:dyDescent="0.25">
      <c r="S73" s="115" t="s">
        <v>46</v>
      </c>
      <c r="T73" s="115"/>
      <c r="U73" s="112"/>
      <c r="V73" s="112">
        <v>294</v>
      </c>
      <c r="W73" s="112">
        <v>321</v>
      </c>
      <c r="X73" s="112">
        <v>2180</v>
      </c>
      <c r="Y73" s="112">
        <v>343</v>
      </c>
      <c r="Z73" s="112">
        <v>335</v>
      </c>
    </row>
    <row r="74" spans="1:26" x14ac:dyDescent="0.25">
      <c r="S74" s="115" t="s">
        <v>47</v>
      </c>
      <c r="T74" s="115"/>
      <c r="U74" s="112"/>
      <c r="V74" s="112">
        <v>213</v>
      </c>
      <c r="W74" s="112">
        <v>210</v>
      </c>
      <c r="X74" s="112">
        <v>1557</v>
      </c>
      <c r="Y74" s="112">
        <v>216</v>
      </c>
      <c r="Z74" s="112">
        <v>230</v>
      </c>
    </row>
    <row r="75" spans="1:26" x14ac:dyDescent="0.25">
      <c r="S75" s="115" t="s">
        <v>48</v>
      </c>
      <c r="T75" s="115"/>
      <c r="U75" s="112"/>
      <c r="V75" s="112">
        <v>71</v>
      </c>
      <c r="W75" s="112">
        <v>83</v>
      </c>
      <c r="X75" s="112">
        <v>691</v>
      </c>
      <c r="Y75" s="112">
        <v>104</v>
      </c>
      <c r="Z75" s="112">
        <v>100</v>
      </c>
    </row>
    <row r="76" spans="1:26" x14ac:dyDescent="0.25">
      <c r="S76" s="115" t="s">
        <v>49</v>
      </c>
      <c r="T76" s="115"/>
      <c r="U76" s="112"/>
      <c r="V76" s="112">
        <v>29</v>
      </c>
      <c r="W76" s="112">
        <v>45</v>
      </c>
      <c r="X76" s="112">
        <v>247</v>
      </c>
      <c r="Y76" s="112">
        <v>26</v>
      </c>
      <c r="Z76" s="112">
        <v>36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12</v>
      </c>
      <c r="X77" s="112">
        <v>99</v>
      </c>
      <c r="Y77" s="112">
        <v>17</v>
      </c>
      <c r="Z77" s="112">
        <v>14</v>
      </c>
    </row>
    <row r="78" spans="1:26" x14ac:dyDescent="0.25">
      <c r="S78" s="115" t="s">
        <v>51</v>
      </c>
      <c r="T78" s="115"/>
      <c r="U78" s="112"/>
      <c r="V78" s="112">
        <v>8</v>
      </c>
      <c r="W78" s="112">
        <v>4</v>
      </c>
      <c r="X78" s="112">
        <v>63</v>
      </c>
      <c r="Y78" s="112">
        <v>6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4</v>
      </c>
      <c r="X79" s="112">
        <v>69</v>
      </c>
      <c r="Y79" s="112">
        <v>0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3159</v>
      </c>
      <c r="W80" s="112">
        <v>3289</v>
      </c>
      <c r="X80" s="112">
        <v>22172</v>
      </c>
      <c r="Y80" s="112">
        <v>3414</v>
      </c>
      <c r="Z80" s="112">
        <v>3675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Derwent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183</v>
      </c>
      <c r="W83" s="112">
        <v>196</v>
      </c>
      <c r="X83" s="112">
        <v>209</v>
      </c>
      <c r="Y83" s="112">
        <v>227</v>
      </c>
      <c r="Z83" s="112">
        <v>228</v>
      </c>
      <c r="AD83" s="117"/>
    </row>
    <row r="84" spans="1:30" ht="15" customHeight="1" x14ac:dyDescent="0.25">
      <c r="A84" s="46"/>
      <c r="B84" s="46"/>
      <c r="C84" s="48"/>
      <c r="D84" s="139" t="s">
        <v>0</v>
      </c>
      <c r="E84" s="139"/>
      <c r="F84" s="139" t="s">
        <v>146</v>
      </c>
      <c r="G84" s="139"/>
      <c r="H84" s="48"/>
      <c r="I84" s="48"/>
      <c r="J84" s="48"/>
      <c r="K84" s="48"/>
      <c r="L84" s="139" t="s">
        <v>0</v>
      </c>
      <c r="M84" s="139"/>
      <c r="N84" s="139" t="s">
        <v>146</v>
      </c>
      <c r="O84" s="139"/>
      <c r="S84" s="115" t="s">
        <v>57</v>
      </c>
      <c r="T84" s="115"/>
      <c r="U84" s="112"/>
      <c r="V84" s="112">
        <v>143</v>
      </c>
      <c r="W84" s="112">
        <v>154</v>
      </c>
      <c r="X84" s="112">
        <v>155</v>
      </c>
      <c r="Y84" s="112">
        <v>147</v>
      </c>
      <c r="Z84" s="112">
        <v>160</v>
      </c>
    </row>
    <row r="85" spans="1:30" ht="15" customHeight="1" x14ac:dyDescent="0.25">
      <c r="A85" s="46"/>
      <c r="B85" s="46"/>
      <c r="C85" s="98" t="s">
        <v>1</v>
      </c>
      <c r="D85" s="139" t="s">
        <v>2</v>
      </c>
      <c r="E85" s="139"/>
      <c r="F85" s="139" t="str">
        <f>"since "&amp;$V$2</f>
        <v>since 2016-17</v>
      </c>
      <c r="G85" s="139"/>
      <c r="H85" s="48"/>
      <c r="I85" s="48"/>
      <c r="J85" s="48"/>
      <c r="K85" s="98" t="s">
        <v>1</v>
      </c>
      <c r="L85" s="139" t="s">
        <v>2</v>
      </c>
      <c r="M85" s="139"/>
      <c r="N85" s="139" t="str">
        <f>"since "&amp;$V$2</f>
        <v>since 2016-17</v>
      </c>
      <c r="O85" s="139"/>
      <c r="S85" s="115" t="s">
        <v>141</v>
      </c>
      <c r="T85" s="115"/>
      <c r="U85" s="112"/>
      <c r="V85" s="112">
        <v>543</v>
      </c>
      <c r="W85" s="112">
        <v>591</v>
      </c>
      <c r="X85" s="112">
        <v>630</v>
      </c>
      <c r="Y85" s="112">
        <v>641</v>
      </c>
      <c r="Z85" s="112">
        <v>658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7,710</v>
      </c>
      <c r="D86" s="94">
        <f t="shared" ref="D86:D91" si="4">AD4</f>
        <v>6.0668592653735143E-2</v>
      </c>
      <c r="E86" s="95">
        <f t="shared" ref="E86:E91" si="5">AD4</f>
        <v>6.0668592653735143E-2</v>
      </c>
      <c r="F86" s="94">
        <f t="shared" ref="F86:F91" si="6">AF4</f>
        <v>0.15194979829672794</v>
      </c>
      <c r="G86" s="95">
        <f t="shared" ref="G86:G91" si="7">AF4</f>
        <v>0.15194979829672794</v>
      </c>
      <c r="H86" s="97"/>
      <c r="I86" s="97"/>
      <c r="J86" s="140" t="str">
        <f>'State data for spotlight'!J4</f>
        <v>441,668</v>
      </c>
      <c r="K86" s="140"/>
      <c r="L86" s="94">
        <f>'State data for spotlight'!L4</f>
        <v>7.0746643522446861E-2</v>
      </c>
      <c r="M86" s="95">
        <f>'State data for spotlight'!L4</f>
        <v>7.0746643522446861E-2</v>
      </c>
      <c r="N86" s="94">
        <f>'State data for spotlight'!N4</f>
        <v>0.14121379994625549</v>
      </c>
      <c r="O86" s="95">
        <f>'State data for spotlight'!N4</f>
        <v>0.14121379994625549</v>
      </c>
      <c r="S86" s="115" t="s">
        <v>142</v>
      </c>
      <c r="T86" s="115"/>
      <c r="U86" s="112"/>
      <c r="V86" s="112">
        <v>178</v>
      </c>
      <c r="W86" s="112">
        <v>177</v>
      </c>
      <c r="X86" s="112">
        <v>196</v>
      </c>
      <c r="Y86" s="112">
        <v>200</v>
      </c>
      <c r="Z86" s="112">
        <v>202</v>
      </c>
    </row>
    <row r="87" spans="1:30" ht="15" customHeight="1" x14ac:dyDescent="0.25">
      <c r="A87" s="96" t="s">
        <v>4</v>
      </c>
      <c r="B87" s="49"/>
      <c r="C87" s="97" t="str">
        <f t="shared" si="3"/>
        <v>4,031</v>
      </c>
      <c r="D87" s="94">
        <f t="shared" si="4"/>
        <v>4.5112781954887327E-2</v>
      </c>
      <c r="E87" s="95">
        <f t="shared" si="5"/>
        <v>4.5112781954887327E-2</v>
      </c>
      <c r="F87" s="94">
        <f t="shared" si="6"/>
        <v>0.14095669402773847</v>
      </c>
      <c r="G87" s="95">
        <f t="shared" si="7"/>
        <v>0.14095669402773847</v>
      </c>
      <c r="H87" s="97"/>
      <c r="I87" s="97"/>
      <c r="J87" s="140" t="str">
        <f>'State data for spotlight'!J5</f>
        <v>224,182</v>
      </c>
      <c r="K87" s="140"/>
      <c r="L87" s="94">
        <f>'State data for spotlight'!L5</f>
        <v>6.7416425820029158E-2</v>
      </c>
      <c r="M87" s="95">
        <f>'State data for spotlight'!L5</f>
        <v>6.7416425820029158E-2</v>
      </c>
      <c r="N87" s="94">
        <f>'State data for spotlight'!N5</f>
        <v>0.14387909217078954</v>
      </c>
      <c r="O87" s="95">
        <f>'State data for spotlight'!N5</f>
        <v>0.14387909217078954</v>
      </c>
      <c r="S87" s="115" t="s">
        <v>143</v>
      </c>
      <c r="T87" s="115"/>
      <c r="U87" s="112"/>
      <c r="V87" s="112">
        <v>80</v>
      </c>
      <c r="W87" s="112">
        <v>86</v>
      </c>
      <c r="X87" s="112">
        <v>95</v>
      </c>
      <c r="Y87" s="112">
        <v>103</v>
      </c>
      <c r="Z87" s="112">
        <v>98</v>
      </c>
    </row>
    <row r="88" spans="1:30" ht="15" customHeight="1" x14ac:dyDescent="0.25">
      <c r="A88" s="96" t="s">
        <v>5</v>
      </c>
      <c r="B88" s="49"/>
      <c r="C88" s="97" t="str">
        <f t="shared" si="3"/>
        <v>3,675</v>
      </c>
      <c r="D88" s="94">
        <f t="shared" si="4"/>
        <v>7.5504828797190449E-2</v>
      </c>
      <c r="E88" s="95">
        <f t="shared" si="5"/>
        <v>7.5504828797190449E-2</v>
      </c>
      <c r="F88" s="94">
        <f t="shared" si="6"/>
        <v>0.16260677000949064</v>
      </c>
      <c r="G88" s="95">
        <f t="shared" si="7"/>
        <v>0.16260677000949064</v>
      </c>
      <c r="H88" s="97"/>
      <c r="I88" s="97"/>
      <c r="J88" s="140" t="str">
        <f>'State data for spotlight'!J6</f>
        <v>217,110</v>
      </c>
      <c r="K88" s="140"/>
      <c r="L88" s="94">
        <f>'State data for spotlight'!L6</f>
        <v>7.2344082622503914E-2</v>
      </c>
      <c r="M88" s="95">
        <f>'State data for spotlight'!L6</f>
        <v>7.2344082622503914E-2</v>
      </c>
      <c r="N88" s="94">
        <f>'State data for spotlight'!N6</f>
        <v>0.13652900868454521</v>
      </c>
      <c r="O88" s="95">
        <f>'State data for spotlight'!N6</f>
        <v>0.13652900868454521</v>
      </c>
      <c r="S88" s="115" t="s">
        <v>144</v>
      </c>
      <c r="T88" s="115"/>
      <c r="U88" s="112"/>
      <c r="V88" s="112">
        <v>105</v>
      </c>
      <c r="W88" s="112">
        <v>114</v>
      </c>
      <c r="X88" s="112">
        <v>108</v>
      </c>
      <c r="Y88" s="112">
        <v>120</v>
      </c>
      <c r="Z88" s="112">
        <v>124</v>
      </c>
    </row>
    <row r="89" spans="1:30" ht="15" customHeight="1" x14ac:dyDescent="0.25">
      <c r="A89" s="49" t="s">
        <v>6</v>
      </c>
      <c r="B89" s="49"/>
      <c r="C89" s="97" t="str">
        <f t="shared" si="3"/>
        <v>5,608</v>
      </c>
      <c r="D89" s="94">
        <f t="shared" si="4"/>
        <v>2.3918203396019688E-2</v>
      </c>
      <c r="E89" s="95">
        <f t="shared" si="5"/>
        <v>2.3918203396019688E-2</v>
      </c>
      <c r="F89" s="94">
        <f t="shared" si="6"/>
        <v>0.13155770782889431</v>
      </c>
      <c r="G89" s="95">
        <f t="shared" si="7"/>
        <v>0.13155770782889431</v>
      </c>
      <c r="H89" s="97"/>
      <c r="I89" s="97"/>
      <c r="J89" s="140" t="str">
        <f>'State data for spotlight'!J7</f>
        <v>302,730</v>
      </c>
      <c r="K89" s="140"/>
      <c r="L89" s="94">
        <f>'State data for spotlight'!L7</f>
        <v>2.6168604454086308E-2</v>
      </c>
      <c r="M89" s="95">
        <f>'State data for spotlight'!L7</f>
        <v>2.6168604454086308E-2</v>
      </c>
      <c r="N89" s="94">
        <f>'State data for spotlight'!N7</f>
        <v>0.10030021734863737</v>
      </c>
      <c r="O89" s="95">
        <f>'State data for spotlight'!N7</f>
        <v>0.10030021734863737</v>
      </c>
      <c r="S89" s="115" t="s">
        <v>145</v>
      </c>
      <c r="T89" s="115"/>
      <c r="U89" s="112"/>
      <c r="V89" s="112">
        <v>387</v>
      </c>
      <c r="W89" s="112">
        <v>398</v>
      </c>
      <c r="X89" s="112">
        <v>423</v>
      </c>
      <c r="Y89" s="112">
        <v>445</v>
      </c>
      <c r="Z89" s="112">
        <v>421</v>
      </c>
    </row>
    <row r="90" spans="1:30" ht="15" customHeight="1" x14ac:dyDescent="0.25">
      <c r="A90" s="49" t="s">
        <v>98</v>
      </c>
      <c r="B90" s="49"/>
      <c r="C90" s="97" t="str">
        <f t="shared" si="3"/>
        <v>$44,302</v>
      </c>
      <c r="D90" s="94">
        <f t="shared" si="4"/>
        <v>4.5172182185400978E-2</v>
      </c>
      <c r="E90" s="95">
        <f t="shared" si="5"/>
        <v>4.5172182185400978E-2</v>
      </c>
      <c r="F90" s="94">
        <f t="shared" si="6"/>
        <v>0.12983856570860208</v>
      </c>
      <c r="G90" s="95">
        <f t="shared" si="7"/>
        <v>0.12983856570860208</v>
      </c>
      <c r="H90" s="97"/>
      <c r="I90" s="97"/>
      <c r="J90" s="97"/>
      <c r="K90" s="97" t="str">
        <f>'State data for spotlight'!J8</f>
        <v>$41,515</v>
      </c>
      <c r="L90" s="94">
        <f>'State data for spotlight'!L8</f>
        <v>3.5245141471075714E-2</v>
      </c>
      <c r="M90" s="95">
        <f>'State data for spotlight'!L8</f>
        <v>3.5245141471075714E-2</v>
      </c>
      <c r="N90" s="94">
        <f>'State data for spotlight'!N8</f>
        <v>0.11541148338214358</v>
      </c>
      <c r="O90" s="95">
        <f>'State data for spotlight'!N8</f>
        <v>0.11541148338214358</v>
      </c>
      <c r="S90" s="115" t="s">
        <v>58</v>
      </c>
      <c r="T90" s="115"/>
      <c r="U90" s="112"/>
      <c r="V90" s="112">
        <v>474</v>
      </c>
      <c r="W90" s="112">
        <v>521</v>
      </c>
      <c r="X90" s="112">
        <v>539</v>
      </c>
      <c r="Y90" s="112">
        <v>558</v>
      </c>
      <c r="Z90" s="112">
        <v>577</v>
      </c>
    </row>
    <row r="91" spans="1:30" ht="15" customHeight="1" x14ac:dyDescent="0.25">
      <c r="A91" s="49" t="s">
        <v>7</v>
      </c>
      <c r="B91" s="49"/>
      <c r="C91" s="97" t="str">
        <f t="shared" si="3"/>
        <v>$290.8 mil</v>
      </c>
      <c r="D91" s="94">
        <f t="shared" si="4"/>
        <v>4.2946034994698623E-2</v>
      </c>
      <c r="E91" s="95">
        <f t="shared" si="5"/>
        <v>4.2946034994698623E-2</v>
      </c>
      <c r="F91" s="94">
        <f t="shared" si="6"/>
        <v>0.26629478921875571</v>
      </c>
      <c r="G91" s="95">
        <f t="shared" si="7"/>
        <v>0.26629478921875571</v>
      </c>
      <c r="H91" s="97"/>
      <c r="I91" s="97"/>
      <c r="J91" s="97"/>
      <c r="K91" s="97" t="str">
        <f>'State data for spotlight'!J9</f>
        <v>$17.2 bil</v>
      </c>
      <c r="L91" s="94">
        <f>'State data for spotlight'!L9</f>
        <v>7.6258515061222276E-2</v>
      </c>
      <c r="M91" s="95">
        <f>'State data for spotlight'!L9</f>
        <v>7.6258515061222276E-2</v>
      </c>
      <c r="N91" s="94">
        <f>'State data for spotlight'!N9</f>
        <v>0.26377669614051302</v>
      </c>
      <c r="O91" s="95">
        <f>'State data for spotlight'!N9</f>
        <v>0.26377669614051302</v>
      </c>
      <c r="S91" s="118" t="s">
        <v>53</v>
      </c>
      <c r="T91" s="118"/>
      <c r="U91" s="112"/>
      <c r="V91" s="112">
        <v>2637</v>
      </c>
      <c r="W91" s="112">
        <v>2765</v>
      </c>
      <c r="X91" s="112">
        <v>2798</v>
      </c>
      <c r="Y91" s="112">
        <v>2910</v>
      </c>
      <c r="Z91" s="112">
        <v>2966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147</v>
      </c>
      <c r="S93" s="115" t="s">
        <v>56</v>
      </c>
      <c r="T93" s="115"/>
      <c r="U93" s="112"/>
      <c r="V93" s="112">
        <v>143</v>
      </c>
      <c r="W93" s="112">
        <v>158</v>
      </c>
      <c r="X93" s="112">
        <v>168</v>
      </c>
      <c r="Y93" s="112">
        <v>181</v>
      </c>
      <c r="Z93" s="112">
        <v>177</v>
      </c>
    </row>
    <row r="94" spans="1:30" ht="15" customHeight="1" x14ac:dyDescent="0.25">
      <c r="A94" s="135" t="s">
        <v>148</v>
      </c>
      <c r="S94" s="115" t="s">
        <v>57</v>
      </c>
      <c r="T94" s="115"/>
      <c r="U94" s="112"/>
      <c r="V94" s="112">
        <v>266</v>
      </c>
      <c r="W94" s="112">
        <v>275</v>
      </c>
      <c r="X94" s="112">
        <v>289</v>
      </c>
      <c r="Y94" s="112">
        <v>276</v>
      </c>
      <c r="Z94" s="112">
        <v>287</v>
      </c>
    </row>
    <row r="95" spans="1:30" ht="15" customHeight="1" x14ac:dyDescent="0.25">
      <c r="A95" s="136" t="s">
        <v>186</v>
      </c>
      <c r="S95" s="115" t="s">
        <v>141</v>
      </c>
      <c r="T95" s="115"/>
      <c r="U95" s="112"/>
      <c r="V95" s="112">
        <v>92</v>
      </c>
      <c r="W95" s="112">
        <v>101</v>
      </c>
      <c r="X95" s="112">
        <v>104</v>
      </c>
      <c r="Y95" s="112">
        <v>113</v>
      </c>
      <c r="Z95" s="112">
        <v>118</v>
      </c>
    </row>
    <row r="96" spans="1:30" ht="15" customHeight="1" x14ac:dyDescent="0.25">
      <c r="A96" s="134" t="s">
        <v>178</v>
      </c>
      <c r="S96" s="115" t="s">
        <v>142</v>
      </c>
      <c r="T96" s="115"/>
      <c r="U96" s="112"/>
      <c r="V96" s="112">
        <v>528</v>
      </c>
      <c r="W96" s="112">
        <v>568</v>
      </c>
      <c r="X96" s="112">
        <v>597</v>
      </c>
      <c r="Y96" s="112">
        <v>615</v>
      </c>
      <c r="Z96" s="112">
        <v>641</v>
      </c>
    </row>
    <row r="97" spans="1:32" ht="15" customHeight="1" x14ac:dyDescent="0.25">
      <c r="A97" s="136" t="s">
        <v>190</v>
      </c>
      <c r="S97" s="115" t="s">
        <v>143</v>
      </c>
      <c r="T97" s="115"/>
      <c r="U97" s="112"/>
      <c r="V97" s="112">
        <v>389</v>
      </c>
      <c r="W97" s="112">
        <v>408</v>
      </c>
      <c r="X97" s="112">
        <v>418</v>
      </c>
      <c r="Y97" s="112">
        <v>439</v>
      </c>
      <c r="Z97" s="112">
        <v>439</v>
      </c>
    </row>
    <row r="98" spans="1:32" ht="15" customHeight="1" x14ac:dyDescent="0.25">
      <c r="A98" s="136" t="s">
        <v>191</v>
      </c>
      <c r="S98" s="115" t="s">
        <v>144</v>
      </c>
      <c r="T98" s="115"/>
      <c r="U98" s="112"/>
      <c r="V98" s="112">
        <v>294</v>
      </c>
      <c r="W98" s="112">
        <v>308</v>
      </c>
      <c r="X98" s="112">
        <v>313</v>
      </c>
      <c r="Y98" s="112">
        <v>324</v>
      </c>
      <c r="Z98" s="112">
        <v>318</v>
      </c>
    </row>
    <row r="99" spans="1:32" ht="15" customHeight="1" x14ac:dyDescent="0.25">
      <c r="S99" s="115" t="s">
        <v>145</v>
      </c>
      <c r="T99" s="115"/>
      <c r="U99" s="112"/>
      <c r="V99" s="112">
        <v>28</v>
      </c>
      <c r="W99" s="112">
        <v>20</v>
      </c>
      <c r="X99" s="112">
        <v>24</v>
      </c>
      <c r="Y99" s="112">
        <v>32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228</v>
      </c>
      <c r="W100" s="112">
        <v>261</v>
      </c>
      <c r="X100" s="112">
        <v>252</v>
      </c>
      <c r="Y100" s="112">
        <v>262</v>
      </c>
      <c r="Z100" s="112">
        <v>289</v>
      </c>
    </row>
    <row r="101" spans="1:32" x14ac:dyDescent="0.25">
      <c r="A101" s="18"/>
      <c r="S101" s="118" t="s">
        <v>53</v>
      </c>
      <c r="T101" s="118"/>
      <c r="U101" s="112"/>
      <c r="V101" s="112">
        <v>2321</v>
      </c>
      <c r="W101" s="112">
        <v>2429</v>
      </c>
      <c r="X101" s="112">
        <v>2505</v>
      </c>
      <c r="Y101" s="112">
        <v>2571</v>
      </c>
      <c r="Z101" s="112">
        <v>2640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90</v>
      </c>
      <c r="W103" s="106" t="s">
        <v>140</v>
      </c>
      <c r="X103" s="106" t="s">
        <v>149</v>
      </c>
      <c r="Y103" s="106" t="s">
        <v>181</v>
      </c>
      <c r="Z103" s="106" t="s">
        <v>187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5040</v>
      </c>
      <c r="W104" s="112">
        <v>5237</v>
      </c>
      <c r="X104" s="112">
        <v>5514</v>
      </c>
      <c r="Y104" s="112">
        <v>5907</v>
      </c>
      <c r="Z104" s="112">
        <v>5907</v>
      </c>
      <c r="AB104" s="109" t="str">
        <f>TEXT(Z104,"###,###")</f>
        <v>5,907</v>
      </c>
      <c r="AD104" s="130">
        <f>Z104/($Z$4)*100</f>
        <v>76.614785992217904</v>
      </c>
      <c r="AF104" s="109"/>
    </row>
    <row r="105" spans="1:32" x14ac:dyDescent="0.25">
      <c r="S105" s="115" t="s">
        <v>17</v>
      </c>
      <c r="T105" s="115"/>
      <c r="U105" s="112"/>
      <c r="V105" s="112">
        <v>1155</v>
      </c>
      <c r="W105" s="112">
        <v>1190</v>
      </c>
      <c r="X105" s="112">
        <v>1235</v>
      </c>
      <c r="Y105" s="112">
        <v>1182</v>
      </c>
      <c r="Z105" s="112">
        <v>1249</v>
      </c>
      <c r="AB105" s="109" t="str">
        <f>TEXT(Z105,"###,###")</f>
        <v>1,249</v>
      </c>
      <c r="AD105" s="130">
        <f>Z105/($Z$4)*100</f>
        <v>16.199740596627755</v>
      </c>
      <c r="AF105" s="109"/>
    </row>
    <row r="106" spans="1:32" x14ac:dyDescent="0.25">
      <c r="S106" s="118" t="s">
        <v>53</v>
      </c>
      <c r="T106" s="118"/>
      <c r="U106" s="120"/>
      <c r="V106" s="120">
        <v>6195</v>
      </c>
      <c r="W106" s="120">
        <v>6427</v>
      </c>
      <c r="X106" s="120">
        <v>6749</v>
      </c>
      <c r="Y106" s="120">
        <v>7089</v>
      </c>
      <c r="Z106" s="120">
        <v>7156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764</v>
      </c>
      <c r="W108" s="112">
        <v>903</v>
      </c>
      <c r="X108" s="112">
        <v>845</v>
      </c>
      <c r="Y108" s="112">
        <v>929</v>
      </c>
      <c r="Z108" s="112">
        <v>909</v>
      </c>
      <c r="AB108" s="109" t="str">
        <f>TEXT(Z108,"###,###")</f>
        <v>909</v>
      </c>
      <c r="AD108" s="130">
        <f>Z108/($Z$4)*100</f>
        <v>11.789883268482489</v>
      </c>
      <c r="AF108" s="109"/>
    </row>
    <row r="109" spans="1:32" x14ac:dyDescent="0.25">
      <c r="S109" s="115" t="s">
        <v>20</v>
      </c>
      <c r="T109" s="115"/>
      <c r="U109" s="112"/>
      <c r="V109" s="112">
        <v>1014</v>
      </c>
      <c r="W109" s="112">
        <v>1014</v>
      </c>
      <c r="X109" s="112">
        <v>976</v>
      </c>
      <c r="Y109" s="112">
        <v>1001</v>
      </c>
      <c r="Z109" s="112">
        <v>1204</v>
      </c>
      <c r="AB109" s="109" t="str">
        <f>TEXT(Z109,"###,###")</f>
        <v>1,204</v>
      </c>
      <c r="AD109" s="130">
        <f>Z109/($Z$4)*100</f>
        <v>15.616083009079118</v>
      </c>
      <c r="AF109" s="109"/>
    </row>
    <row r="110" spans="1:32" x14ac:dyDescent="0.25">
      <c r="S110" s="115" t="s">
        <v>21</v>
      </c>
      <c r="T110" s="115"/>
      <c r="U110" s="112"/>
      <c r="V110" s="112">
        <v>1725</v>
      </c>
      <c r="W110" s="112">
        <v>1768</v>
      </c>
      <c r="X110" s="112">
        <v>1937</v>
      </c>
      <c r="Y110" s="112">
        <v>1871</v>
      </c>
      <c r="Z110" s="112">
        <v>2050</v>
      </c>
      <c r="AB110" s="109" t="str">
        <f>TEXT(Z110,"###,###")</f>
        <v>2,050</v>
      </c>
      <c r="AD110" s="130">
        <f>Z110/($Z$4)*100</f>
        <v>26.588845654993516</v>
      </c>
      <c r="AF110" s="109"/>
    </row>
    <row r="111" spans="1:32" x14ac:dyDescent="0.25">
      <c r="S111" s="115" t="s">
        <v>22</v>
      </c>
      <c r="T111" s="115"/>
      <c r="U111" s="112"/>
      <c r="V111" s="112">
        <v>2614</v>
      </c>
      <c r="W111" s="112">
        <v>2750</v>
      </c>
      <c r="X111" s="112">
        <v>2922</v>
      </c>
      <c r="Y111" s="112">
        <v>2911</v>
      </c>
      <c r="Z111" s="112">
        <v>3038</v>
      </c>
      <c r="AB111" s="109" t="str">
        <f>TEXT(Z111,"###,###")</f>
        <v>3,038</v>
      </c>
      <c r="AD111" s="130">
        <f>Z111/($Z$4)*100</f>
        <v>39.403372243839172</v>
      </c>
      <c r="AF111" s="109"/>
    </row>
    <row r="112" spans="1:32" x14ac:dyDescent="0.25">
      <c r="S112" s="118" t="s">
        <v>53</v>
      </c>
      <c r="T112" s="118"/>
      <c r="U112" s="112"/>
      <c r="V112" s="112">
        <v>6695</v>
      </c>
      <c r="W112" s="112">
        <v>7025</v>
      </c>
      <c r="X112" s="112">
        <v>7215</v>
      </c>
      <c r="Y112" s="112">
        <v>7269</v>
      </c>
      <c r="Z112" s="112">
        <v>7710</v>
      </c>
    </row>
    <row r="113" spans="19:32" x14ac:dyDescent="0.25">
      <c r="AB113" s="125" t="s">
        <v>24</v>
      </c>
      <c r="AC113" s="106"/>
      <c r="AD113" s="106" t="s">
        <v>138</v>
      </c>
      <c r="AF113" s="106" t="s">
        <v>139</v>
      </c>
    </row>
    <row r="114" spans="19:32" x14ac:dyDescent="0.25">
      <c r="S114" s="115" t="s">
        <v>88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89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99</v>
      </c>
      <c r="T118" s="131"/>
      <c r="U118" s="131"/>
      <c r="V118" s="131">
        <v>42.16</v>
      </c>
      <c r="W118" s="131">
        <v>42.12</v>
      </c>
      <c r="X118" s="131">
        <v>42.03</v>
      </c>
      <c r="Y118" s="131">
        <v>42.23</v>
      </c>
      <c r="Z118" s="131">
        <v>41.97</v>
      </c>
      <c r="AB118" s="109" t="str">
        <f>TEXT(Z118,"##.0")</f>
        <v>42.0</v>
      </c>
    </row>
    <row r="120" spans="19:32" x14ac:dyDescent="0.25">
      <c r="S120" s="101" t="s">
        <v>100</v>
      </c>
      <c r="T120" s="112"/>
      <c r="U120" s="112"/>
      <c r="V120" s="112">
        <v>4269</v>
      </c>
      <c r="W120" s="112">
        <v>4493</v>
      </c>
      <c r="X120" s="112">
        <v>4647</v>
      </c>
      <c r="Y120" s="112">
        <v>4793</v>
      </c>
      <c r="Z120" s="112">
        <v>4924</v>
      </c>
      <c r="AB120" s="109" t="str">
        <f>TEXT(Z120,"###,###")</f>
        <v>4,924</v>
      </c>
    </row>
    <row r="121" spans="19:32" x14ac:dyDescent="0.25">
      <c r="S121" s="101" t="s">
        <v>101</v>
      </c>
      <c r="T121" s="112"/>
      <c r="U121" s="112"/>
      <c r="V121" s="112">
        <v>382</v>
      </c>
      <c r="W121" s="112">
        <v>369</v>
      </c>
      <c r="X121" s="112">
        <v>346</v>
      </c>
      <c r="Y121" s="112">
        <v>366</v>
      </c>
      <c r="Z121" s="112">
        <v>377</v>
      </c>
      <c r="AB121" s="109" t="str">
        <f>TEXT(Z121,"###,###")</f>
        <v>377</v>
      </c>
    </row>
    <row r="122" spans="19:32" x14ac:dyDescent="0.25">
      <c r="S122" s="101" t="s">
        <v>102</v>
      </c>
      <c r="T122" s="112"/>
      <c r="U122" s="112"/>
      <c r="V122" s="112">
        <v>307</v>
      </c>
      <c r="W122" s="112">
        <v>334</v>
      </c>
      <c r="X122" s="112">
        <v>310</v>
      </c>
      <c r="Y122" s="112">
        <v>319</v>
      </c>
      <c r="Z122" s="112">
        <v>314</v>
      </c>
      <c r="AB122" s="109" t="str">
        <f>TEXT(Z122,"###,###")</f>
        <v>314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103</v>
      </c>
      <c r="T124" s="112"/>
      <c r="U124" s="112"/>
      <c r="V124" s="112">
        <v>4576</v>
      </c>
      <c r="W124" s="112">
        <v>4827</v>
      </c>
      <c r="X124" s="112">
        <v>4957</v>
      </c>
      <c r="Y124" s="112">
        <v>5112</v>
      </c>
      <c r="Z124" s="112">
        <v>5238</v>
      </c>
      <c r="AB124" s="109" t="str">
        <f>TEXT(Z124,"###,###")</f>
        <v>5,238</v>
      </c>
      <c r="AD124" s="127">
        <f>Z124/$Z$7*100</f>
        <v>93.402282453637667</v>
      </c>
    </row>
    <row r="125" spans="19:32" x14ac:dyDescent="0.25">
      <c r="S125" s="101" t="s">
        <v>104</v>
      </c>
      <c r="T125" s="112"/>
      <c r="U125" s="112"/>
      <c r="V125" s="112">
        <v>689</v>
      </c>
      <c r="W125" s="112">
        <v>703</v>
      </c>
      <c r="X125" s="112">
        <v>656</v>
      </c>
      <c r="Y125" s="112">
        <v>685</v>
      </c>
      <c r="Z125" s="112">
        <v>691</v>
      </c>
      <c r="AB125" s="109" t="str">
        <f>TEXT(Z125,"###,###")</f>
        <v>691</v>
      </c>
      <c r="AD125" s="127">
        <f>Z125/$Z$7*100</f>
        <v>12.321683309557775</v>
      </c>
    </row>
    <row r="127" spans="19:32" x14ac:dyDescent="0.25">
      <c r="S127" s="101" t="s">
        <v>105</v>
      </c>
      <c r="T127" s="112"/>
      <c r="U127" s="112"/>
      <c r="V127" s="112">
        <v>2637</v>
      </c>
      <c r="W127" s="112">
        <v>2763</v>
      </c>
      <c r="X127" s="112">
        <v>2797</v>
      </c>
      <c r="Y127" s="112">
        <v>2908</v>
      </c>
      <c r="Z127" s="112">
        <v>2962</v>
      </c>
      <c r="AB127" s="109" t="str">
        <f>TEXT(Z127,"###,###")</f>
        <v>2,962</v>
      </c>
      <c r="AD127" s="127">
        <f>Z127/$Z$7*100</f>
        <v>52.817403708987165</v>
      </c>
    </row>
    <row r="128" spans="19:32" x14ac:dyDescent="0.25">
      <c r="S128" s="101" t="s">
        <v>106</v>
      </c>
      <c r="T128" s="112"/>
      <c r="U128" s="112"/>
      <c r="V128" s="112">
        <v>2319</v>
      </c>
      <c r="W128" s="112">
        <v>2431</v>
      </c>
      <c r="X128" s="112">
        <v>2506</v>
      </c>
      <c r="Y128" s="112">
        <v>2569</v>
      </c>
      <c r="Z128" s="112">
        <v>2644</v>
      </c>
      <c r="AB128" s="109" t="str">
        <f>TEXT(Z128,"###,###")</f>
        <v>2,644</v>
      </c>
      <c r="AD128" s="127">
        <f>Z128/$Z$7*100</f>
        <v>47.146932952924395</v>
      </c>
    </row>
    <row r="130" spans="19:20" x14ac:dyDescent="0.25">
      <c r="S130" s="101" t="s">
        <v>182</v>
      </c>
      <c r="T130" s="127">
        <v>87.803138373751793</v>
      </c>
    </row>
    <row r="131" spans="19:20" x14ac:dyDescent="0.25">
      <c r="S131" s="101" t="s">
        <v>183</v>
      </c>
      <c r="T131" s="127">
        <v>6.7225392296718978</v>
      </c>
    </row>
    <row r="132" spans="19:20" x14ac:dyDescent="0.25">
      <c r="S132" s="101" t="s">
        <v>184</v>
      </c>
      <c r="T132" s="127">
        <v>5.5991440798858774</v>
      </c>
    </row>
  </sheetData>
  <sheetProtection selectLockedCells="1"/>
  <mergeCells count="16">
    <mergeCell ref="J88:K88"/>
    <mergeCell ref="J89:K89"/>
    <mergeCell ref="D85:E85"/>
    <mergeCell ref="F85:G85"/>
    <mergeCell ref="L85:M85"/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0144FE7-730E-4D6F-A49B-F7BF5526B1A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9D993272-6E34-4284-A287-83F0DDE5EB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002CAA9-EE88-403C-96A9-0DBD160B3A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ED439A5-9B92-4691-A308-1FBDD59D90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Mark Murray</cp:lastModifiedBy>
  <cp:lastPrinted>2021-10-22T04:54:19Z</cp:lastPrinted>
  <dcterms:created xsi:type="dcterms:W3CDTF">2019-07-02T01:38:47Z</dcterms:created>
  <dcterms:modified xsi:type="dcterms:W3CDTF">2024-03-05T04:45:16Z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