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3 JIA Publication\Output tables\Draft\"/>
    </mc:Choice>
  </mc:AlternateContent>
  <xr:revisionPtr revIDLastSave="0" documentId="13_ncr:1_{1890D502-3D11-43AE-8CF4-48EE56A28E09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1" r:id="rId1"/>
    <sheet name="Table 10.1" sheetId="180" r:id="rId2"/>
    <sheet name="Table 10.2" sheetId="181" r:id="rId3"/>
    <sheet name="Table 10.3" sheetId="182" r:id="rId4"/>
    <sheet name="Table 10.4" sheetId="183" r:id="rId5"/>
    <sheet name="Table 10.5" sheetId="184" r:id="rId6"/>
    <sheet name="Table 10.6" sheetId="185" r:id="rId7"/>
    <sheet name="Table 10.7" sheetId="186" r:id="rId8"/>
    <sheet name="Table 10.8" sheetId="187" r:id="rId9"/>
    <sheet name="Table 10.9" sheetId="188" r:id="rId10"/>
    <sheet name="Table 10.10" sheetId="189" r:id="rId11"/>
    <sheet name="Table 10.11" sheetId="190" r:id="rId12"/>
    <sheet name="Table 10.12" sheetId="191" r:id="rId13"/>
    <sheet name="Table 10.13" sheetId="192" r:id="rId14"/>
    <sheet name="Table 10.14" sheetId="193" r:id="rId15"/>
    <sheet name="Table 10.15" sheetId="194" r:id="rId16"/>
    <sheet name="Table 10.16" sheetId="195" r:id="rId17"/>
    <sheet name="Table 10.17" sheetId="196" r:id="rId18"/>
    <sheet name="Table 10.18" sheetId="197" r:id="rId19"/>
    <sheet name="Table 10.19" sheetId="198" r:id="rId20"/>
    <sheet name="Table 10.20" sheetId="199" r:id="rId21"/>
    <sheet name="Table 10.21" sheetId="200" r:id="rId22"/>
    <sheet name="Table 10.22" sheetId="201" r:id="rId23"/>
    <sheet name="Table 10.23" sheetId="202" r:id="rId24"/>
    <sheet name="Table 10.24" sheetId="203" r:id="rId25"/>
    <sheet name="Table 10.25" sheetId="204" r:id="rId26"/>
    <sheet name="Table 10.26" sheetId="205" r:id="rId27"/>
    <sheet name="Table 10.27" sheetId="206" r:id="rId28"/>
    <sheet name="Table 10.28" sheetId="207" r:id="rId29"/>
    <sheet name="Table 10.29" sheetId="208" r:id="rId30"/>
    <sheet name="Table 10.30" sheetId="209" r:id="rId31"/>
    <sheet name="Table 10.31" sheetId="210" r:id="rId32"/>
    <sheet name="Table 10.32" sheetId="211" r:id="rId33"/>
    <sheet name="Table 10.33" sheetId="212" r:id="rId34"/>
    <sheet name="Table 10.34" sheetId="213" r:id="rId35"/>
    <sheet name="Table 10.35" sheetId="214" r:id="rId36"/>
    <sheet name="Table 10.36" sheetId="215" r:id="rId37"/>
    <sheet name="Table 10.37" sheetId="216" r:id="rId38"/>
    <sheet name="Table 10.38" sheetId="217" r:id="rId39"/>
    <sheet name="Table 10.39" sheetId="218" r:id="rId40"/>
    <sheet name="Table 10.40" sheetId="219" r:id="rId41"/>
    <sheet name="Table 10.41" sheetId="220" r:id="rId42"/>
    <sheet name="Table 10.42" sheetId="221" r:id="rId43"/>
    <sheet name="Table 10.43" sheetId="222" r:id="rId44"/>
    <sheet name="Table 10.44" sheetId="223" r:id="rId45"/>
    <sheet name="Table 10.45" sheetId="224" r:id="rId46"/>
    <sheet name="Table 10.46" sheetId="225" r:id="rId47"/>
    <sheet name="Table 10.47" sheetId="226" r:id="rId48"/>
    <sheet name="Table 10.48" sheetId="227" r:id="rId49"/>
    <sheet name="Table 10.49" sheetId="228" r:id="rId50"/>
    <sheet name="Table 10.50" sheetId="229" r:id="rId51"/>
    <sheet name="Table 10.51" sheetId="230" r:id="rId52"/>
    <sheet name="Table 10.52" sheetId="231" r:id="rId53"/>
    <sheet name="Table 10.53" sheetId="232" r:id="rId54"/>
    <sheet name="Table 10.54" sheetId="233" r:id="rId55"/>
    <sheet name="Table 10.55" sheetId="234" r:id="rId56"/>
    <sheet name="Table 10.56" sheetId="235" r:id="rId57"/>
    <sheet name="Table 10.57" sheetId="236" r:id="rId58"/>
    <sheet name="Table 10.58" sheetId="237" r:id="rId59"/>
    <sheet name="Table 10.59" sheetId="238" r:id="rId60"/>
    <sheet name="Table 10.60" sheetId="239" r:id="rId61"/>
    <sheet name="Table 10.61" sheetId="240" r:id="rId62"/>
    <sheet name="Table 10.62" sheetId="241" r:id="rId63"/>
    <sheet name="Table 10.63" sheetId="242" r:id="rId64"/>
    <sheet name="Table 10.64" sheetId="243" r:id="rId65"/>
    <sheet name="Table 10.65" sheetId="244" r:id="rId66"/>
    <sheet name="Table 10.66" sheetId="245" r:id="rId67"/>
    <sheet name="Table 10.67" sheetId="246" r:id="rId68"/>
    <sheet name="Table 10.68" sheetId="247" r:id="rId69"/>
    <sheet name="Table 10.69" sheetId="248" r:id="rId70"/>
    <sheet name="Table 10.70" sheetId="249" r:id="rId71"/>
    <sheet name="State data for spotlight" sheetId="179" state="hidden" r:id="rId72"/>
  </sheets>
  <definedNames>
    <definedName name="_AMO_UniqueIdentifier" hidden="1">"'2995e12c-7f92-4103-a2d1-a1d598d57c6f'"</definedName>
    <definedName name="_xlnm.Print_Area" localSheetId="1">'Table 10.1'!$A$1:$P$99</definedName>
    <definedName name="_xlnm.Print_Area" localSheetId="10">'Table 10.10'!$A$1:$P$99</definedName>
    <definedName name="_xlnm.Print_Area" localSheetId="11">'Table 10.11'!$A$1:$P$99</definedName>
    <definedName name="_xlnm.Print_Area" localSheetId="12">'Table 10.12'!$A$1:$P$99</definedName>
    <definedName name="_xlnm.Print_Area" localSheetId="13">'Table 10.13'!$A$1:$P$99</definedName>
    <definedName name="_xlnm.Print_Area" localSheetId="14">'Table 10.14'!$A$1:$P$99</definedName>
    <definedName name="_xlnm.Print_Area" localSheetId="15">'Table 10.15'!$A$1:$P$99</definedName>
    <definedName name="_xlnm.Print_Area" localSheetId="16">'Table 10.16'!$A$1:$P$99</definedName>
    <definedName name="_xlnm.Print_Area" localSheetId="17">'Table 10.17'!$A$1:$P$99</definedName>
    <definedName name="_xlnm.Print_Area" localSheetId="18">'Table 10.18'!$A$1:$P$99</definedName>
    <definedName name="_xlnm.Print_Area" localSheetId="19">'Table 10.19'!$A$1:$P$99</definedName>
    <definedName name="_xlnm.Print_Area" localSheetId="2">'Table 10.2'!$A$1:$P$99</definedName>
    <definedName name="_xlnm.Print_Area" localSheetId="20">'Table 10.20'!$A$1:$P$99</definedName>
    <definedName name="_xlnm.Print_Area" localSheetId="21">'Table 10.21'!$A$1:$P$99</definedName>
    <definedName name="_xlnm.Print_Area" localSheetId="22">'Table 10.22'!$A$1:$P$99</definedName>
    <definedName name="_xlnm.Print_Area" localSheetId="23">'Table 10.23'!$A$1:$P$99</definedName>
    <definedName name="_xlnm.Print_Area" localSheetId="24">'Table 10.24'!$A$1:$P$99</definedName>
    <definedName name="_xlnm.Print_Area" localSheetId="25">'Table 10.25'!$A$1:$P$99</definedName>
    <definedName name="_xlnm.Print_Area" localSheetId="26">'Table 10.26'!$A$1:$P$99</definedName>
    <definedName name="_xlnm.Print_Area" localSheetId="27">'Table 10.27'!$A$1:$P$99</definedName>
    <definedName name="_xlnm.Print_Area" localSheetId="28">'Table 10.28'!$A$1:$P$99</definedName>
    <definedName name="_xlnm.Print_Area" localSheetId="29">'Table 10.29'!$A$1:$P$99</definedName>
    <definedName name="_xlnm.Print_Area" localSheetId="3">'Table 10.3'!$A$1:$P$99</definedName>
    <definedName name="_xlnm.Print_Area" localSheetId="30">'Table 10.30'!$A$1:$P$99</definedName>
    <definedName name="_xlnm.Print_Area" localSheetId="31">'Table 10.31'!$A$1:$P$99</definedName>
    <definedName name="_xlnm.Print_Area" localSheetId="32">'Table 10.32'!$A$1:$P$99</definedName>
    <definedName name="_xlnm.Print_Area" localSheetId="33">'Table 10.33'!$A$1:$P$99</definedName>
    <definedName name="_xlnm.Print_Area" localSheetId="34">'Table 10.34'!$A$1:$P$99</definedName>
    <definedName name="_xlnm.Print_Area" localSheetId="35">'Table 10.35'!$A$1:$P$99</definedName>
    <definedName name="_xlnm.Print_Area" localSheetId="36">'Table 10.36'!$A$1:$P$99</definedName>
    <definedName name="_xlnm.Print_Area" localSheetId="37">'Table 10.37'!$A$1:$P$99</definedName>
    <definedName name="_xlnm.Print_Area" localSheetId="38">'Table 10.38'!$A$1:$P$99</definedName>
    <definedName name="_xlnm.Print_Area" localSheetId="39">'Table 10.39'!$A$1:$P$99</definedName>
    <definedName name="_xlnm.Print_Area" localSheetId="4">'Table 10.4'!$A$1:$P$99</definedName>
    <definedName name="_xlnm.Print_Area" localSheetId="40">'Table 10.40'!$A$1:$P$99</definedName>
    <definedName name="_xlnm.Print_Area" localSheetId="41">'Table 10.41'!$A$1:$P$99</definedName>
    <definedName name="_xlnm.Print_Area" localSheetId="42">'Table 10.42'!$A$1:$P$99</definedName>
    <definedName name="_xlnm.Print_Area" localSheetId="43">'Table 10.43'!$A$1:$P$99</definedName>
    <definedName name="_xlnm.Print_Area" localSheetId="44">'Table 10.44'!$A$1:$P$99</definedName>
    <definedName name="_xlnm.Print_Area" localSheetId="45">'Table 10.45'!$A$1:$P$99</definedName>
    <definedName name="_xlnm.Print_Area" localSheetId="46">'Table 10.46'!$A$1:$P$99</definedName>
    <definedName name="_xlnm.Print_Area" localSheetId="47">'Table 10.47'!$A$1:$P$99</definedName>
    <definedName name="_xlnm.Print_Area" localSheetId="48">'Table 10.48'!$A$1:$P$99</definedName>
    <definedName name="_xlnm.Print_Area" localSheetId="49">'Table 10.49'!$A$1:$P$99</definedName>
    <definedName name="_xlnm.Print_Area" localSheetId="5">'Table 10.5'!$A$1:$P$99</definedName>
    <definedName name="_xlnm.Print_Area" localSheetId="50">'Table 10.50'!$A$1:$P$99</definedName>
    <definedName name="_xlnm.Print_Area" localSheetId="51">'Table 10.51'!$A$1:$P$99</definedName>
    <definedName name="_xlnm.Print_Area" localSheetId="52">'Table 10.52'!$A$1:$P$99</definedName>
    <definedName name="_xlnm.Print_Area" localSheetId="53">'Table 10.53'!$A$1:$P$99</definedName>
    <definedName name="_xlnm.Print_Area" localSheetId="54">'Table 10.54'!$A$1:$P$99</definedName>
    <definedName name="_xlnm.Print_Area" localSheetId="55">'Table 10.55'!$A$1:$P$99</definedName>
    <definedName name="_xlnm.Print_Area" localSheetId="56">'Table 10.56'!$A$1:$P$99</definedName>
    <definedName name="_xlnm.Print_Area" localSheetId="57">'Table 10.57'!$A$1:$P$99</definedName>
    <definedName name="_xlnm.Print_Area" localSheetId="58">'Table 10.58'!$A$1:$P$99</definedName>
    <definedName name="_xlnm.Print_Area" localSheetId="59">'Table 10.59'!$A$1:$P$99</definedName>
    <definedName name="_xlnm.Print_Area" localSheetId="6">'Table 10.6'!$A$1:$P$99</definedName>
    <definedName name="_xlnm.Print_Area" localSheetId="60">'Table 10.60'!$A$1:$P$99</definedName>
    <definedName name="_xlnm.Print_Area" localSheetId="61">'Table 10.61'!$A$1:$P$99</definedName>
    <definedName name="_xlnm.Print_Area" localSheetId="62">'Table 10.62'!$A$1:$P$99</definedName>
    <definedName name="_xlnm.Print_Area" localSheetId="63">'Table 10.63'!$A$1:$P$99</definedName>
    <definedName name="_xlnm.Print_Area" localSheetId="64">'Table 10.64'!$A$1:$P$99</definedName>
    <definedName name="_xlnm.Print_Area" localSheetId="65">'Table 10.65'!$A$1:$P$99</definedName>
    <definedName name="_xlnm.Print_Area" localSheetId="66">'Table 10.66'!$A$1:$P$99</definedName>
    <definedName name="_xlnm.Print_Area" localSheetId="67">'Table 10.67'!$A$1:$P$99</definedName>
    <definedName name="_xlnm.Print_Area" localSheetId="68">'Table 10.68'!$A$1:$P$99</definedName>
    <definedName name="_xlnm.Print_Area" localSheetId="69">'Table 10.69'!$A$1:$P$99</definedName>
    <definedName name="_xlnm.Print_Area" localSheetId="7">'Table 10.7'!$A$1:$P$99</definedName>
    <definedName name="_xlnm.Print_Area" localSheetId="70">'Table 10.70'!$A$1:$P$99</definedName>
    <definedName name="_xlnm.Print_Area" localSheetId="8">'Table 10.8'!$A$1:$P$99</definedName>
    <definedName name="_xlnm.Print_Area" localSheetId="9">'Table 10.9'!$A$1:$P$99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2" i="181" l="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179"/>
  <c r="A32" i="180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AB38" i="210"/>
  <c r="AB37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AB17" i="210"/>
  <c r="AB16" i="210"/>
  <c r="AB15" i="210"/>
  <c r="AF9" i="210"/>
  <c r="AD9" i="210"/>
  <c r="E91" i="210" s="1"/>
  <c r="AB9" i="210"/>
  <c r="AF8" i="210"/>
  <c r="AD8" i="210"/>
  <c r="AB8" i="210"/>
  <c r="C90" i="210" s="1"/>
  <c r="AF7" i="210"/>
  <c r="AD7" i="210"/>
  <c r="AB7" i="210"/>
  <c r="AF6" i="210"/>
  <c r="G88" i="210" s="1"/>
  <c r="AD6" i="210"/>
  <c r="AB6" i="210"/>
  <c r="AF5" i="210"/>
  <c r="AD5" i="210"/>
  <c r="E87" i="210"/>
  <c r="AB5" i="210"/>
  <c r="AF4" i="210"/>
  <c r="AD4" i="210"/>
  <c r="AB4" i="210"/>
  <c r="C86" i="210" s="1"/>
  <c r="AB2" i="21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 s="1"/>
  <c r="AB38" i="181"/>
  <c r="O15" i="181" s="1"/>
  <c r="AB37" i="182"/>
  <c r="O16" i="182" s="1"/>
  <c r="AB38" i="182"/>
  <c r="O15" i="182" s="1"/>
  <c r="AB37" i="183"/>
  <c r="O16" i="183" s="1"/>
  <c r="AB38" i="183"/>
  <c r="O15" i="183" s="1"/>
  <c r="AB37" i="184"/>
  <c r="O16" i="184" s="1"/>
  <c r="AB38" i="184"/>
  <c r="O15" i="184" s="1"/>
  <c r="AB37" i="185"/>
  <c r="O16" i="185" s="1"/>
  <c r="AB38" i="185"/>
  <c r="O15" i="185" s="1"/>
  <c r="AB37" i="186"/>
  <c r="O16" i="186" s="1"/>
  <c r="AB38" i="186"/>
  <c r="O15" i="186" s="1"/>
  <c r="AB37" i="187"/>
  <c r="O16" i="187" s="1"/>
  <c r="AB38" i="187"/>
  <c r="O15" i="187" s="1"/>
  <c r="AB37" i="188"/>
  <c r="O16" i="188" s="1"/>
  <c r="AB38" i="188"/>
  <c r="O15" i="188"/>
  <c r="AB37" i="189"/>
  <c r="O16" i="189"/>
  <c r="AB38" i="189"/>
  <c r="O15" i="189" s="1"/>
  <c r="AB37" i="190"/>
  <c r="O16" i="190" s="1"/>
  <c r="AB38" i="190"/>
  <c r="O15" i="190" s="1"/>
  <c r="AB37" i="191"/>
  <c r="O16" i="191" s="1"/>
  <c r="AB38" i="191"/>
  <c r="O15" i="191" s="1"/>
  <c r="AB37" i="192"/>
  <c r="O16" i="192" s="1"/>
  <c r="AB38" i="192"/>
  <c r="O15" i="192" s="1"/>
  <c r="AB37" i="193"/>
  <c r="O16" i="193" s="1"/>
  <c r="AB38" i="193"/>
  <c r="O15" i="193" s="1"/>
  <c r="AB37" i="194"/>
  <c r="O16" i="194" s="1"/>
  <c r="AB38" i="194"/>
  <c r="O15" i="194" s="1"/>
  <c r="AB37" i="195"/>
  <c r="O16" i="195" s="1"/>
  <c r="AB38" i="195"/>
  <c r="O15" i="195" s="1"/>
  <c r="AB37" i="196"/>
  <c r="O16" i="196" s="1"/>
  <c r="AB38" i="196"/>
  <c r="O15" i="196" s="1"/>
  <c r="AB37" i="197"/>
  <c r="O16" i="197" s="1"/>
  <c r="AB38" i="197"/>
  <c r="O15" i="197" s="1"/>
  <c r="AB37" i="198"/>
  <c r="O16" i="198" s="1"/>
  <c r="AB38" i="198"/>
  <c r="O15" i="198" s="1"/>
  <c r="AB37" i="199"/>
  <c r="O16" i="199" s="1"/>
  <c r="AB38" i="199"/>
  <c r="O15" i="199" s="1"/>
  <c r="AB37" i="200"/>
  <c r="O16" i="200" s="1"/>
  <c r="AB38" i="200"/>
  <c r="O15" i="200" s="1"/>
  <c r="AB37" i="201"/>
  <c r="O16" i="201" s="1"/>
  <c r="AB38" i="201"/>
  <c r="O15" i="201" s="1"/>
  <c r="AB37" i="202"/>
  <c r="O16" i="202" s="1"/>
  <c r="AB38" i="202"/>
  <c r="O15" i="202" s="1"/>
  <c r="AB37" i="203"/>
  <c r="O16" i="203" s="1"/>
  <c r="AB38" i="203"/>
  <c r="O15" i="203"/>
  <c r="AB37" i="204"/>
  <c r="O16" i="204" s="1"/>
  <c r="AB38" i="204"/>
  <c r="O15" i="204"/>
  <c r="AB37" i="205"/>
  <c r="O16" i="205" s="1"/>
  <c r="AB38" i="205"/>
  <c r="O15" i="205" s="1"/>
  <c r="AB37" i="206"/>
  <c r="O16" i="206" s="1"/>
  <c r="AB38" i="206"/>
  <c r="O15" i="206" s="1"/>
  <c r="AB37" i="207"/>
  <c r="O16" i="207" s="1"/>
  <c r="AB38" i="207"/>
  <c r="O15" i="207" s="1"/>
  <c r="AB37" i="208"/>
  <c r="O16" i="208" s="1"/>
  <c r="AB38" i="208"/>
  <c r="O15" i="208" s="1"/>
  <c r="AB37" i="209"/>
  <c r="O16" i="209" s="1"/>
  <c r="AB38" i="209"/>
  <c r="O15" i="209" s="1"/>
  <c r="O16" i="210"/>
  <c r="O15" i="210"/>
  <c r="AB37" i="211"/>
  <c r="O16" i="211" s="1"/>
  <c r="AB38" i="211"/>
  <c r="O15" i="211" s="1"/>
  <c r="AB37" i="212"/>
  <c r="O16" i="212" s="1"/>
  <c r="AB38" i="212"/>
  <c r="O15" i="212"/>
  <c r="AB37" i="213"/>
  <c r="O16" i="213" s="1"/>
  <c r="AB38" i="213"/>
  <c r="O15" i="213" s="1"/>
  <c r="AB37" i="214"/>
  <c r="O16" i="214" s="1"/>
  <c r="AB38" i="214"/>
  <c r="O15" i="214"/>
  <c r="AB37" i="215"/>
  <c r="O16" i="215" s="1"/>
  <c r="AB38" i="215"/>
  <c r="O15" i="215" s="1"/>
  <c r="AB37" i="216"/>
  <c r="O16" i="216" s="1"/>
  <c r="AB38" i="216"/>
  <c r="O15" i="216" s="1"/>
  <c r="AB37" i="217"/>
  <c r="O16" i="217" s="1"/>
  <c r="AB38" i="217"/>
  <c r="O15" i="217" s="1"/>
  <c r="AB37" i="218"/>
  <c r="O16" i="218"/>
  <c r="AB38" i="218"/>
  <c r="O15" i="218" s="1"/>
  <c r="AB37" i="219"/>
  <c r="O16" i="219" s="1"/>
  <c r="AB38" i="219"/>
  <c r="O15" i="219" s="1"/>
  <c r="AB37" i="220"/>
  <c r="O16" i="220" s="1"/>
  <c r="AB38" i="220"/>
  <c r="O15" i="220" s="1"/>
  <c r="AB37" i="221"/>
  <c r="O16" i="221" s="1"/>
  <c r="AB38" i="221"/>
  <c r="O15" i="221" s="1"/>
  <c r="AB37" i="222"/>
  <c r="O16" i="222" s="1"/>
  <c r="AB38" i="222"/>
  <c r="O15" i="222" s="1"/>
  <c r="AB37" i="223"/>
  <c r="O16" i="223" s="1"/>
  <c r="AB38" i="223"/>
  <c r="O15" i="223" s="1"/>
  <c r="AB37" i="224"/>
  <c r="O16" i="224" s="1"/>
  <c r="AB38" i="224"/>
  <c r="O15" i="224" s="1"/>
  <c r="AB37" i="225"/>
  <c r="O16" i="225" s="1"/>
  <c r="AB38" i="225"/>
  <c r="O15" i="225" s="1"/>
  <c r="AB37" i="226"/>
  <c r="O16" i="226" s="1"/>
  <c r="AB38" i="226"/>
  <c r="O15" i="226" s="1"/>
  <c r="AB37" i="227"/>
  <c r="O16" i="227" s="1"/>
  <c r="AB38" i="227"/>
  <c r="O15" i="227" s="1"/>
  <c r="AB37" i="228"/>
  <c r="O16" i="228" s="1"/>
  <c r="AB38" i="228"/>
  <c r="O15" i="228" s="1"/>
  <c r="AB37" i="229"/>
  <c r="O16" i="229" s="1"/>
  <c r="AB38" i="229"/>
  <c r="O15" i="229" s="1"/>
  <c r="AB37" i="230"/>
  <c r="O16" i="230" s="1"/>
  <c r="AB38" i="230"/>
  <c r="O15" i="230" s="1"/>
  <c r="AB37" i="231"/>
  <c r="O16" i="231" s="1"/>
  <c r="AB38" i="231"/>
  <c r="O15" i="231" s="1"/>
  <c r="AB37" i="232"/>
  <c r="O16" i="232" s="1"/>
  <c r="AB38" i="232"/>
  <c r="O15" i="232" s="1"/>
  <c r="AB37" i="233"/>
  <c r="O16" i="233" s="1"/>
  <c r="AB38" i="233"/>
  <c r="O15" i="233" s="1"/>
  <c r="AB37" i="234"/>
  <c r="O16" i="234" s="1"/>
  <c r="AB38" i="234"/>
  <c r="O15" i="234" s="1"/>
  <c r="AB37" i="235"/>
  <c r="O16" i="235" s="1"/>
  <c r="AB38" i="235"/>
  <c r="O15" i="235" s="1"/>
  <c r="AB37" i="236"/>
  <c r="O16" i="236"/>
  <c r="AB38" i="236"/>
  <c r="O15" i="236" s="1"/>
  <c r="AB37" i="237"/>
  <c r="O16" i="237" s="1"/>
  <c r="AB38" i="237"/>
  <c r="O15" i="237" s="1"/>
  <c r="AB37" i="238"/>
  <c r="O16" i="238" s="1"/>
  <c r="AB38" i="238"/>
  <c r="O15" i="238" s="1"/>
  <c r="AB37" i="239"/>
  <c r="O16" i="239" s="1"/>
  <c r="AB38" i="239"/>
  <c r="O15" i="239" s="1"/>
  <c r="AB37" i="240"/>
  <c r="O16" i="240"/>
  <c r="AB38" i="240"/>
  <c r="O15" i="240" s="1"/>
  <c r="AB37" i="241"/>
  <c r="O16" i="241" s="1"/>
  <c r="AB38" i="241"/>
  <c r="O15" i="241"/>
  <c r="AB37" i="242"/>
  <c r="O16" i="242" s="1"/>
  <c r="AB38" i="242"/>
  <c r="O15" i="242"/>
  <c r="AB37" i="243"/>
  <c r="O16" i="243"/>
  <c r="AB38" i="243"/>
  <c r="O15" i="243" s="1"/>
  <c r="AB37" i="244"/>
  <c r="O16" i="244"/>
  <c r="AB38" i="244"/>
  <c r="O15" i="244" s="1"/>
  <c r="AB37" i="245"/>
  <c r="O16" i="245"/>
  <c r="AB38" i="245"/>
  <c r="O15" i="245" s="1"/>
  <c r="AB37" i="246"/>
  <c r="O16" i="246" s="1"/>
  <c r="AB38" i="246"/>
  <c r="O15" i="246" s="1"/>
  <c r="AB37" i="247"/>
  <c r="O16" i="247" s="1"/>
  <c r="AB38" i="247"/>
  <c r="O15" i="247" s="1"/>
  <c r="AB37" i="248"/>
  <c r="O16" i="248" s="1"/>
  <c r="AB38" i="248"/>
  <c r="O15" i="248" s="1"/>
  <c r="AB37" i="249"/>
  <c r="O16" i="249" s="1"/>
  <c r="AB38" i="249"/>
  <c r="O15" i="249" s="1"/>
  <c r="AB37" i="180"/>
  <c r="O16" i="180" s="1"/>
  <c r="AB38" i="180"/>
  <c r="O15" i="180" s="1"/>
  <c r="AD128" i="249"/>
  <c r="O10" i="249" s="1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D111" i="249"/>
  <c r="D16" i="249"/>
  <c r="AB111" i="249"/>
  <c r="AD110" i="249"/>
  <c r="D15" i="249" s="1"/>
  <c r="AB110" i="249"/>
  <c r="AD109" i="249"/>
  <c r="D14" i="249" s="1"/>
  <c r="AB109" i="249"/>
  <c r="AD108" i="249"/>
  <c r="AB108" i="249"/>
  <c r="AD105" i="249"/>
  <c r="AB105" i="249"/>
  <c r="AD104" i="249"/>
  <c r="AB104" i="249"/>
  <c r="N9" i="179"/>
  <c r="N91" i="249" s="1"/>
  <c r="L9" i="179"/>
  <c r="L91" i="249" s="1"/>
  <c r="J9" i="179"/>
  <c r="K91" i="249" s="1"/>
  <c r="AF9" i="249"/>
  <c r="G91" i="249" s="1"/>
  <c r="AD9" i="249"/>
  <c r="D91" i="249" s="1"/>
  <c r="AB9" i="249"/>
  <c r="C91" i="249" s="1"/>
  <c r="N8" i="179"/>
  <c r="L8" i="179"/>
  <c r="M90" i="249" s="1"/>
  <c r="J8" i="179"/>
  <c r="K90" i="249" s="1"/>
  <c r="AF8" i="249"/>
  <c r="G90" i="249" s="1"/>
  <c r="AD8" i="249"/>
  <c r="D90" i="249" s="1"/>
  <c r="AB8" i="249"/>
  <c r="C90" i="249" s="1"/>
  <c r="N7" i="179"/>
  <c r="L7" i="179"/>
  <c r="L89" i="248" s="1"/>
  <c r="J7" i="179"/>
  <c r="J89" i="249"/>
  <c r="AF7" i="249"/>
  <c r="G89" i="249" s="1"/>
  <c r="AD7" i="249"/>
  <c r="D89" i="249" s="1"/>
  <c r="E89" i="249"/>
  <c r="AB7" i="249"/>
  <c r="C89" i="249" s="1"/>
  <c r="N6" i="179"/>
  <c r="O88" i="239" s="1"/>
  <c r="L6" i="179"/>
  <c r="M88" i="248" s="1"/>
  <c r="J6" i="179"/>
  <c r="AF6" i="249"/>
  <c r="G88" i="249" s="1"/>
  <c r="AD6" i="249"/>
  <c r="D88" i="249" s="1"/>
  <c r="AB6" i="249"/>
  <c r="C88" i="249"/>
  <c r="N5" i="179"/>
  <c r="N87" i="248" s="1"/>
  <c r="N87" i="249"/>
  <c r="L5" i="179"/>
  <c r="M87" i="249"/>
  <c r="J5" i="179"/>
  <c r="J87" i="248" s="1"/>
  <c r="J87" i="249"/>
  <c r="AF5" i="249"/>
  <c r="G87" i="249" s="1"/>
  <c r="AD5" i="249"/>
  <c r="D87" i="249" s="1"/>
  <c r="AB5" i="249"/>
  <c r="C87" i="249" s="1"/>
  <c r="N4" i="179"/>
  <c r="N86" i="249" s="1"/>
  <c r="L4" i="179"/>
  <c r="J4" i="179"/>
  <c r="J86" i="248" s="1"/>
  <c r="J86" i="249"/>
  <c r="AF4" i="249"/>
  <c r="G86" i="249" s="1"/>
  <c r="AD4" i="249"/>
  <c r="D86" i="249" s="1"/>
  <c r="AB4" i="249"/>
  <c r="C86" i="249" s="1"/>
  <c r="N85" i="249"/>
  <c r="F85" i="249"/>
  <c r="A1" i="179"/>
  <c r="J83" i="249"/>
  <c r="C83" i="249"/>
  <c r="A65" i="249"/>
  <c r="A50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O14" i="249"/>
  <c r="D13" i="249"/>
  <c r="D10" i="249"/>
  <c r="O9" i="249"/>
  <c r="D9" i="249"/>
  <c r="O8" i="249"/>
  <c r="A7" i="249"/>
  <c r="A4" i="249"/>
  <c r="AB2" i="249"/>
  <c r="A2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O14" i="248" s="1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1" i="248"/>
  <c r="N91" i="248"/>
  <c r="K91" i="248"/>
  <c r="AF9" i="248"/>
  <c r="G91" i="248" s="1"/>
  <c r="AD9" i="248"/>
  <c r="D91" i="248" s="1"/>
  <c r="AB9" i="248"/>
  <c r="C91" i="248" s="1"/>
  <c r="N90" i="248"/>
  <c r="M90" i="248"/>
  <c r="AF8" i="248"/>
  <c r="F90" i="248" s="1"/>
  <c r="AD8" i="248"/>
  <c r="E90" i="248" s="1"/>
  <c r="D90" i="248"/>
  <c r="AB8" i="248"/>
  <c r="C90" i="248" s="1"/>
  <c r="J89" i="248"/>
  <c r="AF7" i="248"/>
  <c r="G89" i="248" s="1"/>
  <c r="AD7" i="248"/>
  <c r="E89" i="248" s="1"/>
  <c r="D89" i="248"/>
  <c r="AB7" i="248"/>
  <c r="C89" i="248" s="1"/>
  <c r="N88" i="248"/>
  <c r="L88" i="248"/>
  <c r="AF6" i="248"/>
  <c r="F88" i="248" s="1"/>
  <c r="AD6" i="248"/>
  <c r="E88" i="248"/>
  <c r="AB6" i="248"/>
  <c r="C88" i="248" s="1"/>
  <c r="O87" i="248"/>
  <c r="M87" i="248"/>
  <c r="L87" i="248"/>
  <c r="AF5" i="248"/>
  <c r="G87" i="248" s="1"/>
  <c r="AD5" i="248"/>
  <c r="D87" i="248"/>
  <c r="E87" i="248"/>
  <c r="AB5" i="248"/>
  <c r="C87" i="248" s="1"/>
  <c r="N86" i="248"/>
  <c r="AF4" i="248"/>
  <c r="G86" i="248" s="1"/>
  <c r="AD4" i="248"/>
  <c r="E86" i="248" s="1"/>
  <c r="AB4" i="248"/>
  <c r="C86" i="248" s="1"/>
  <c r="N85" i="248"/>
  <c r="F85" i="248"/>
  <c r="J83" i="248"/>
  <c r="C83" i="248"/>
  <c r="A65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D16" i="248"/>
  <c r="D15" i="248"/>
  <c r="D14" i="248"/>
  <c r="D13" i="248"/>
  <c r="O10" i="248"/>
  <c r="D10" i="248"/>
  <c r="O9" i="248"/>
  <c r="D9" i="248"/>
  <c r="O8" i="248"/>
  <c r="A7" i="248"/>
  <c r="A4" i="248"/>
  <c r="AB2" i="248"/>
  <c r="A2" i="248"/>
  <c r="AD128" i="247"/>
  <c r="O10" i="247"/>
  <c r="AB128" i="247"/>
  <c r="AD127" i="247"/>
  <c r="O9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D15" i="247"/>
  <c r="AB110" i="247"/>
  <c r="AD109" i="247"/>
  <c r="D14" i="247" s="1"/>
  <c r="AB109" i="247"/>
  <c r="AD108" i="247"/>
  <c r="D13" i="247" s="1"/>
  <c r="AB108" i="247"/>
  <c r="AD105" i="247"/>
  <c r="AB105" i="247"/>
  <c r="AD104" i="247"/>
  <c r="AB104" i="247"/>
  <c r="O91" i="247"/>
  <c r="N91" i="247"/>
  <c r="K91" i="247"/>
  <c r="AF9" i="247"/>
  <c r="G91" i="247" s="1"/>
  <c r="AD9" i="247"/>
  <c r="E91" i="247" s="1"/>
  <c r="AB9" i="247"/>
  <c r="C91" i="247" s="1"/>
  <c r="N90" i="247"/>
  <c r="M90" i="247"/>
  <c r="K90" i="247"/>
  <c r="AF8" i="247"/>
  <c r="F90" i="247" s="1"/>
  <c r="G90" i="247"/>
  <c r="AD8" i="247"/>
  <c r="E90" i="247" s="1"/>
  <c r="D90" i="247"/>
  <c r="AB8" i="247"/>
  <c r="C90" i="247" s="1"/>
  <c r="M89" i="247"/>
  <c r="J89" i="247"/>
  <c r="AF7" i="247"/>
  <c r="G89" i="247" s="1"/>
  <c r="AD7" i="247"/>
  <c r="E89" i="247" s="1"/>
  <c r="AB7" i="247"/>
  <c r="C89" i="247" s="1"/>
  <c r="M88" i="247"/>
  <c r="L88" i="247"/>
  <c r="AF6" i="247"/>
  <c r="G88" i="247" s="1"/>
  <c r="AD6" i="247"/>
  <c r="E88" i="247" s="1"/>
  <c r="AB6" i="247"/>
  <c r="C88" i="247" s="1"/>
  <c r="O87" i="247"/>
  <c r="N87" i="247"/>
  <c r="M87" i="247"/>
  <c r="L87" i="247"/>
  <c r="J87" i="247"/>
  <c r="AF5" i="247"/>
  <c r="G87" i="247"/>
  <c r="F87" i="247"/>
  <c r="AD5" i="247"/>
  <c r="E87" i="247" s="1"/>
  <c r="AB5" i="247"/>
  <c r="C87" i="247" s="1"/>
  <c r="J86" i="247"/>
  <c r="AF4" i="247"/>
  <c r="G86" i="247"/>
  <c r="F86" i="247"/>
  <c r="AD4" i="247"/>
  <c r="E86" i="247" s="1"/>
  <c r="AB4" i="247"/>
  <c r="C86" i="247" s="1"/>
  <c r="N85" i="247"/>
  <c r="F85" i="247"/>
  <c r="J83" i="247"/>
  <c r="C83" i="247"/>
  <c r="A65" i="247"/>
  <c r="A50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19" i="247"/>
  <c r="AB17" i="247"/>
  <c r="AB16" i="247"/>
  <c r="AB15" i="247"/>
  <c r="D16" i="247"/>
  <c r="O14" i="247"/>
  <c r="D10" i="247"/>
  <c r="D9" i="247"/>
  <c r="O8" i="247"/>
  <c r="D8" i="247"/>
  <c r="A7" i="247"/>
  <c r="A4" i="247"/>
  <c r="AB2" i="247"/>
  <c r="A2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AB110" i="246"/>
  <c r="AD109" i="246"/>
  <c r="AB109" i="246"/>
  <c r="AD108" i="246"/>
  <c r="AB108" i="246"/>
  <c r="AD105" i="246"/>
  <c r="AB105" i="246"/>
  <c r="AD104" i="246"/>
  <c r="AB104" i="246"/>
  <c r="O91" i="246"/>
  <c r="N91" i="246"/>
  <c r="K91" i="246"/>
  <c r="AF9" i="246"/>
  <c r="G91" i="246" s="1"/>
  <c r="AD9" i="246"/>
  <c r="E91" i="246" s="1"/>
  <c r="AB9" i="246"/>
  <c r="C91" i="246" s="1"/>
  <c r="L90" i="246"/>
  <c r="K90" i="246"/>
  <c r="AF8" i="246"/>
  <c r="F90" i="246" s="1"/>
  <c r="G90" i="246"/>
  <c r="AD8" i="246"/>
  <c r="E90" i="246" s="1"/>
  <c r="AB8" i="246"/>
  <c r="C90" i="246" s="1"/>
  <c r="J89" i="246"/>
  <c r="AF7" i="246"/>
  <c r="G89" i="246" s="1"/>
  <c r="AD7" i="246"/>
  <c r="E89" i="246" s="1"/>
  <c r="AB7" i="246"/>
  <c r="C89" i="246" s="1"/>
  <c r="N88" i="246"/>
  <c r="M88" i="246"/>
  <c r="L88" i="246"/>
  <c r="AF6" i="246"/>
  <c r="G88" i="246" s="1"/>
  <c r="AD6" i="246"/>
  <c r="E88" i="246" s="1"/>
  <c r="AB6" i="246"/>
  <c r="C88" i="246" s="1"/>
  <c r="O87" i="246"/>
  <c r="N87" i="246"/>
  <c r="M87" i="246"/>
  <c r="L87" i="246"/>
  <c r="J87" i="246"/>
  <c r="AF5" i="246"/>
  <c r="F87" i="246" s="1"/>
  <c r="AD5" i="246"/>
  <c r="D87" i="246" s="1"/>
  <c r="AB5" i="246"/>
  <c r="C87" i="246" s="1"/>
  <c r="J86" i="246"/>
  <c r="AF4" i="246"/>
  <c r="F86" i="246" s="1"/>
  <c r="AD4" i="246"/>
  <c r="E86" i="246" s="1"/>
  <c r="D86" i="246"/>
  <c r="AB4" i="246"/>
  <c r="C86" i="246" s="1"/>
  <c r="N85" i="246"/>
  <c r="F85" i="246"/>
  <c r="J83" i="246"/>
  <c r="C83" i="246"/>
  <c r="A65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B17" i="246"/>
  <c r="AB16" i="246"/>
  <c r="AB15" i="246"/>
  <c r="D16" i="246"/>
  <c r="D15" i="246"/>
  <c r="O14" i="246"/>
  <c r="D14" i="246"/>
  <c r="D13" i="246"/>
  <c r="O10" i="246"/>
  <c r="D10" i="246"/>
  <c r="O9" i="246"/>
  <c r="D9" i="246"/>
  <c r="D8" i="246"/>
  <c r="A7" i="246"/>
  <c r="A4" i="246"/>
  <c r="AB2" i="246"/>
  <c r="A2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D13" i="245"/>
  <c r="AB108" i="245"/>
  <c r="AD105" i="245"/>
  <c r="D10" i="245" s="1"/>
  <c r="AB105" i="245"/>
  <c r="AD104" i="245"/>
  <c r="D9" i="245" s="1"/>
  <c r="AB104" i="245"/>
  <c r="O91" i="245"/>
  <c r="N91" i="245"/>
  <c r="M91" i="245"/>
  <c r="K91" i="245"/>
  <c r="AF9" i="245"/>
  <c r="G91" i="245" s="1"/>
  <c r="AD9" i="245"/>
  <c r="D91" i="245" s="1"/>
  <c r="AB9" i="245"/>
  <c r="C91" i="245" s="1"/>
  <c r="O90" i="245"/>
  <c r="L90" i="245"/>
  <c r="K90" i="245"/>
  <c r="AF8" i="245"/>
  <c r="G90" i="245"/>
  <c r="AD8" i="245"/>
  <c r="D90" i="245" s="1"/>
  <c r="E90" i="245"/>
  <c r="AB8" i="245"/>
  <c r="C90" i="245" s="1"/>
  <c r="L89" i="245"/>
  <c r="J89" i="245"/>
  <c r="AF7" i="245"/>
  <c r="F89" i="245" s="1"/>
  <c r="AD7" i="245"/>
  <c r="E89" i="245"/>
  <c r="AB7" i="245"/>
  <c r="C89" i="245" s="1"/>
  <c r="M88" i="245"/>
  <c r="L88" i="245"/>
  <c r="AF6" i="245"/>
  <c r="G88" i="245" s="1"/>
  <c r="AD6" i="245"/>
  <c r="D88" i="245" s="1"/>
  <c r="AB6" i="245"/>
  <c r="C88" i="245" s="1"/>
  <c r="O87" i="245"/>
  <c r="N87" i="245"/>
  <c r="M87" i="245"/>
  <c r="L87" i="245"/>
  <c r="J87" i="245"/>
  <c r="AF5" i="245"/>
  <c r="G87" i="245" s="1"/>
  <c r="AD5" i="245"/>
  <c r="E87" i="245" s="1"/>
  <c r="AB5" i="245"/>
  <c r="C87" i="245" s="1"/>
  <c r="N86" i="245"/>
  <c r="J86" i="245"/>
  <c r="AF4" i="245"/>
  <c r="G86" i="245"/>
  <c r="AD4" i="245"/>
  <c r="D86" i="245" s="1"/>
  <c r="AB4" i="245"/>
  <c r="C86" i="245" s="1"/>
  <c r="N85" i="245"/>
  <c r="F85" i="245"/>
  <c r="J83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5" i="245"/>
  <c r="O14" i="245"/>
  <c r="D14" i="245"/>
  <c r="O10" i="245"/>
  <c r="O9" i="245"/>
  <c r="O8" i="245"/>
  <c r="A7" i="245"/>
  <c r="A4" i="245"/>
  <c r="AB2" i="245"/>
  <c r="A2" i="245"/>
  <c r="AD128" i="244"/>
  <c r="O10" i="244" s="1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D111" i="244"/>
  <c r="D16" i="244" s="1"/>
  <c r="AB111" i="244"/>
  <c r="AD110" i="244"/>
  <c r="AB110" i="244"/>
  <c r="AD109" i="244"/>
  <c r="D14" i="244" s="1"/>
  <c r="AB109" i="244"/>
  <c r="AD108" i="244"/>
  <c r="AB108" i="244"/>
  <c r="AD105" i="244"/>
  <c r="AB105" i="244"/>
  <c r="AD104" i="244"/>
  <c r="AB104" i="244"/>
  <c r="O91" i="244"/>
  <c r="N91" i="244"/>
  <c r="K91" i="244"/>
  <c r="AF9" i="244"/>
  <c r="G91" i="244" s="1"/>
  <c r="F91" i="244"/>
  <c r="AD9" i="244"/>
  <c r="D91" i="244" s="1"/>
  <c r="AB9" i="244"/>
  <c r="C91" i="244" s="1"/>
  <c r="O90" i="244"/>
  <c r="K90" i="244"/>
  <c r="AF8" i="244"/>
  <c r="F90" i="244" s="1"/>
  <c r="AD8" i="244"/>
  <c r="E90" i="244" s="1"/>
  <c r="D90" i="244"/>
  <c r="AB8" i="244"/>
  <c r="C90" i="244" s="1"/>
  <c r="N89" i="244"/>
  <c r="J89" i="244"/>
  <c r="AF7" i="244"/>
  <c r="G89" i="244" s="1"/>
  <c r="AD7" i="244"/>
  <c r="E89" i="244" s="1"/>
  <c r="AB7" i="244"/>
  <c r="C89" i="244" s="1"/>
  <c r="M88" i="244"/>
  <c r="L88" i="244"/>
  <c r="AF6" i="244"/>
  <c r="G88" i="244" s="1"/>
  <c r="AD6" i="244"/>
  <c r="E88" i="244"/>
  <c r="AB6" i="244"/>
  <c r="C88" i="244" s="1"/>
  <c r="O87" i="244"/>
  <c r="N87" i="244"/>
  <c r="M87" i="244"/>
  <c r="L87" i="244"/>
  <c r="J87" i="244"/>
  <c r="AF5" i="244"/>
  <c r="F87" i="244" s="1"/>
  <c r="G87" i="244"/>
  <c r="AD5" i="244"/>
  <c r="D87" i="244" s="1"/>
  <c r="AB5" i="244"/>
  <c r="C87" i="244" s="1"/>
  <c r="M86" i="244"/>
  <c r="J86" i="244"/>
  <c r="AF4" i="244"/>
  <c r="G86" i="244" s="1"/>
  <c r="AD4" i="244"/>
  <c r="D86" i="244" s="1"/>
  <c r="AB4" i="244"/>
  <c r="C86" i="244" s="1"/>
  <c r="N85" i="244"/>
  <c r="F85" i="244"/>
  <c r="J83" i="244"/>
  <c r="C83" i="244"/>
  <c r="A65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D15" i="244"/>
  <c r="O14" i="244"/>
  <c r="D13" i="244"/>
  <c r="D10" i="244"/>
  <c r="O9" i="244"/>
  <c r="D9" i="244"/>
  <c r="D8" i="244"/>
  <c r="A7" i="244"/>
  <c r="A4" i="244"/>
  <c r="AB2" i="244"/>
  <c r="A2" i="244"/>
  <c r="AD128" i="243"/>
  <c r="O10" i="243" s="1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O14" i="243" s="1"/>
  <c r="AD111" i="243"/>
  <c r="D16" i="243"/>
  <c r="AB111" i="243"/>
  <c r="AD110" i="243"/>
  <c r="AB110" i="243"/>
  <c r="AD109" i="243"/>
  <c r="AB109" i="243"/>
  <c r="AD108" i="243"/>
  <c r="AB108" i="243"/>
  <c r="AD105" i="243"/>
  <c r="D10" i="243" s="1"/>
  <c r="AB105" i="243"/>
  <c r="AD104" i="243"/>
  <c r="AB104" i="243"/>
  <c r="O91" i="243"/>
  <c r="N91" i="243"/>
  <c r="K91" i="243"/>
  <c r="AF9" i="243"/>
  <c r="G91" i="243" s="1"/>
  <c r="F91" i="243"/>
  <c r="AD9" i="243"/>
  <c r="E91" i="243" s="1"/>
  <c r="AB9" i="243"/>
  <c r="C91" i="243" s="1"/>
  <c r="M90" i="243"/>
  <c r="K90" i="243"/>
  <c r="AF8" i="243"/>
  <c r="G90" i="243" s="1"/>
  <c r="AD8" i="243"/>
  <c r="D90" i="243" s="1"/>
  <c r="E90" i="243"/>
  <c r="AB8" i="243"/>
  <c r="C90" i="243" s="1"/>
  <c r="N89" i="243"/>
  <c r="M89" i="243"/>
  <c r="J89" i="243"/>
  <c r="AF7" i="243"/>
  <c r="F89" i="243" s="1"/>
  <c r="G89" i="243"/>
  <c r="AD7" i="243"/>
  <c r="E89" i="243" s="1"/>
  <c r="AB7" i="243"/>
  <c r="C89" i="243"/>
  <c r="N88" i="243"/>
  <c r="M88" i="243"/>
  <c r="L88" i="243"/>
  <c r="AF6" i="243"/>
  <c r="G88" i="243" s="1"/>
  <c r="AD6" i="243"/>
  <c r="D88" i="243" s="1"/>
  <c r="AB6" i="243"/>
  <c r="C88" i="243"/>
  <c r="O87" i="243"/>
  <c r="N87" i="243"/>
  <c r="M87" i="243"/>
  <c r="L87" i="243"/>
  <c r="J87" i="243"/>
  <c r="AF5" i="243"/>
  <c r="G87" i="243" s="1"/>
  <c r="AD5" i="243"/>
  <c r="E87" i="243"/>
  <c r="AB5" i="243"/>
  <c r="C87" i="243" s="1"/>
  <c r="O86" i="243"/>
  <c r="J86" i="243"/>
  <c r="AF4" i="243"/>
  <c r="G86" i="243" s="1"/>
  <c r="AD4" i="243"/>
  <c r="E86" i="243"/>
  <c r="D86" i="243"/>
  <c r="AB4" i="243"/>
  <c r="C86" i="243" s="1"/>
  <c r="N85" i="243"/>
  <c r="F85" i="243"/>
  <c r="J83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5" i="243"/>
  <c r="D14" i="243"/>
  <c r="D13" i="243"/>
  <c r="O9" i="243"/>
  <c r="D9" i="243"/>
  <c r="O8" i="243"/>
  <c r="A7" i="243"/>
  <c r="A4" i="243"/>
  <c r="AB2" i="243"/>
  <c r="A2" i="243"/>
  <c r="AD128" i="242"/>
  <c r="AB128" i="242"/>
  <c r="AD127" i="242"/>
  <c r="O9" i="242" s="1"/>
  <c r="AB127" i="242"/>
  <c r="AD125" i="242"/>
  <c r="AB125" i="242"/>
  <c r="AD124" i="242"/>
  <c r="AB124" i="242"/>
  <c r="AB122" i="242"/>
  <c r="AB121" i="242"/>
  <c r="AB120" i="242"/>
  <c r="AB118" i="242"/>
  <c r="O14" i="242" s="1"/>
  <c r="AD111" i="242"/>
  <c r="D16" i="242" s="1"/>
  <c r="AB111" i="242"/>
  <c r="AD110" i="242"/>
  <c r="D15" i="242" s="1"/>
  <c r="AB110" i="242"/>
  <c r="AD109" i="242"/>
  <c r="D14" i="242" s="1"/>
  <c r="AB109" i="242"/>
  <c r="AD108" i="242"/>
  <c r="D13" i="242" s="1"/>
  <c r="AB108" i="242"/>
  <c r="AD105" i="242"/>
  <c r="D10" i="242" s="1"/>
  <c r="AB105" i="242"/>
  <c r="AD104" i="242"/>
  <c r="D9" i="242" s="1"/>
  <c r="AB104" i="242"/>
  <c r="O91" i="242"/>
  <c r="N91" i="242"/>
  <c r="K91" i="242"/>
  <c r="AF9" i="242"/>
  <c r="G91" i="242"/>
  <c r="AD9" i="242"/>
  <c r="D91" i="242" s="1"/>
  <c r="AB9" i="242"/>
  <c r="C91" i="242" s="1"/>
  <c r="O90" i="242"/>
  <c r="K90" i="242"/>
  <c r="AF8" i="242"/>
  <c r="F90" i="242" s="1"/>
  <c r="AD8" i="242"/>
  <c r="E90" i="242"/>
  <c r="AB8" i="242"/>
  <c r="C90" i="242" s="1"/>
  <c r="J89" i="242"/>
  <c r="AF7" i="242"/>
  <c r="F89" i="242" s="1"/>
  <c r="AD7" i="242"/>
  <c r="E89" i="242"/>
  <c r="D89" i="242"/>
  <c r="AB7" i="242"/>
  <c r="C89" i="242" s="1"/>
  <c r="M88" i="242"/>
  <c r="L88" i="242"/>
  <c r="AF6" i="242"/>
  <c r="F88" i="242" s="1"/>
  <c r="AD6" i="242"/>
  <c r="D88" i="242" s="1"/>
  <c r="AB6" i="242"/>
  <c r="C88" i="242"/>
  <c r="O87" i="242"/>
  <c r="N87" i="242"/>
  <c r="M87" i="242"/>
  <c r="L87" i="242"/>
  <c r="J87" i="242"/>
  <c r="AF5" i="242"/>
  <c r="G87" i="242" s="1"/>
  <c r="AD5" i="242"/>
  <c r="E87" i="242" s="1"/>
  <c r="D87" i="242"/>
  <c r="AB5" i="242"/>
  <c r="C87" i="242" s="1"/>
  <c r="O86" i="242"/>
  <c r="J86" i="242"/>
  <c r="AF4" i="242"/>
  <c r="G86" i="242" s="1"/>
  <c r="F86" i="242"/>
  <c r="AD4" i="242"/>
  <c r="E86" i="242" s="1"/>
  <c r="AB4" i="242"/>
  <c r="D8" i="242" s="1"/>
  <c r="C86" i="242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O10" i="242"/>
  <c r="O8" i="242"/>
  <c r="A7" i="242"/>
  <c r="A4" i="242"/>
  <c r="AB2" i="242"/>
  <c r="A2" i="242"/>
  <c r="AD128" i="241"/>
  <c r="O10" i="241" s="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D16" i="241"/>
  <c r="AB111" i="241"/>
  <c r="AD110" i="241"/>
  <c r="AB110" i="241"/>
  <c r="AD109" i="241"/>
  <c r="D14" i="241" s="1"/>
  <c r="AB109" i="241"/>
  <c r="AD108" i="241"/>
  <c r="AB108" i="241"/>
  <c r="AD105" i="241"/>
  <c r="D10" i="241" s="1"/>
  <c r="AB105" i="241"/>
  <c r="AD104" i="241"/>
  <c r="AB104" i="241"/>
  <c r="O91" i="241"/>
  <c r="N91" i="241"/>
  <c r="L91" i="241"/>
  <c r="K91" i="241"/>
  <c r="AF9" i="241"/>
  <c r="G91" i="241" s="1"/>
  <c r="AD9" i="241"/>
  <c r="E91" i="241" s="1"/>
  <c r="AB9" i="241"/>
  <c r="C91" i="241" s="1"/>
  <c r="O90" i="241"/>
  <c r="K90" i="241"/>
  <c r="AF8" i="241"/>
  <c r="F90" i="241" s="1"/>
  <c r="G90" i="241"/>
  <c r="AD8" i="241"/>
  <c r="E90" i="241" s="1"/>
  <c r="AB8" i="241"/>
  <c r="C90" i="241" s="1"/>
  <c r="J89" i="241"/>
  <c r="AF7" i="241"/>
  <c r="F89" i="241" s="1"/>
  <c r="G89" i="241"/>
  <c r="AD7" i="241"/>
  <c r="E89" i="241"/>
  <c r="D89" i="241"/>
  <c r="AB7" i="241"/>
  <c r="C89" i="241" s="1"/>
  <c r="M88" i="241"/>
  <c r="L88" i="241"/>
  <c r="AF6" i="241"/>
  <c r="G88" i="241"/>
  <c r="AD6" i="241"/>
  <c r="D88" i="241"/>
  <c r="E88" i="241"/>
  <c r="AB6" i="241"/>
  <c r="C88" i="241" s="1"/>
  <c r="O87" i="241"/>
  <c r="N87" i="241"/>
  <c r="M87" i="241"/>
  <c r="L87" i="241"/>
  <c r="J87" i="241"/>
  <c r="AF5" i="241"/>
  <c r="F87" i="241" s="1"/>
  <c r="AD5" i="241"/>
  <c r="E87" i="241" s="1"/>
  <c r="AB5" i="241"/>
  <c r="C87" i="241" s="1"/>
  <c r="J86" i="241"/>
  <c r="AF4" i="241"/>
  <c r="F86" i="241" s="1"/>
  <c r="G86" i="241"/>
  <c r="AD4" i="241"/>
  <c r="E86" i="241" s="1"/>
  <c r="AB4" i="241"/>
  <c r="C86" i="241" s="1"/>
  <c r="N85" i="241"/>
  <c r="F85" i="241"/>
  <c r="J83" i="241"/>
  <c r="C83" i="241"/>
  <c r="A65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B17" i="241"/>
  <c r="AB16" i="241"/>
  <c r="AB15" i="241"/>
  <c r="D15" i="241"/>
  <c r="O14" i="241"/>
  <c r="D13" i="241"/>
  <c r="O9" i="241"/>
  <c r="D9" i="241"/>
  <c r="A7" i="241"/>
  <c r="A4" i="241"/>
  <c r="AB2" i="241"/>
  <c r="A2" i="241"/>
  <c r="AD128" i="240"/>
  <c r="O10" i="240" s="1"/>
  <c r="AB128" i="240"/>
  <c r="AD127" i="240"/>
  <c r="O9" i="240" s="1"/>
  <c r="AB127" i="240"/>
  <c r="AD125" i="240"/>
  <c r="AB125" i="240"/>
  <c r="AD124" i="240"/>
  <c r="AB124" i="240"/>
  <c r="AB122" i="240"/>
  <c r="AB121" i="240"/>
  <c r="AB120" i="240"/>
  <c r="AB118" i="240"/>
  <c r="O14" i="240" s="1"/>
  <c r="AD111" i="240"/>
  <c r="AB111" i="240"/>
  <c r="AD110" i="240"/>
  <c r="AB110" i="240"/>
  <c r="AD109" i="240"/>
  <c r="AB109" i="240"/>
  <c r="AD108" i="240"/>
  <c r="D13" i="240"/>
  <c r="AB108" i="240"/>
  <c r="AD105" i="240"/>
  <c r="AB105" i="240"/>
  <c r="AD104" i="240"/>
  <c r="D9" i="240" s="1"/>
  <c r="AB104" i="240"/>
  <c r="O91" i="240"/>
  <c r="N91" i="240"/>
  <c r="L91" i="240"/>
  <c r="K91" i="240"/>
  <c r="AF9" i="240"/>
  <c r="F91" i="240" s="1"/>
  <c r="AD9" i="240"/>
  <c r="E91" i="240" s="1"/>
  <c r="D91" i="240"/>
  <c r="AB9" i="240"/>
  <c r="C91" i="240" s="1"/>
  <c r="N90" i="240"/>
  <c r="L90" i="240"/>
  <c r="K90" i="240"/>
  <c r="AF8" i="240"/>
  <c r="G90" i="240" s="1"/>
  <c r="AD8" i="240"/>
  <c r="D90" i="240" s="1"/>
  <c r="AB8" i="240"/>
  <c r="C90" i="240" s="1"/>
  <c r="J89" i="240"/>
  <c r="AF7" i="240"/>
  <c r="G89" i="240"/>
  <c r="AD7" i="240"/>
  <c r="E89" i="240"/>
  <c r="AB7" i="240"/>
  <c r="C89" i="240"/>
  <c r="M88" i="240"/>
  <c r="L88" i="240"/>
  <c r="AF6" i="240"/>
  <c r="G88" i="240" s="1"/>
  <c r="AD6" i="240"/>
  <c r="E88" i="240" s="1"/>
  <c r="AB6" i="240"/>
  <c r="C88" i="240" s="1"/>
  <c r="O87" i="240"/>
  <c r="N87" i="240"/>
  <c r="M87" i="240"/>
  <c r="L87" i="240"/>
  <c r="J87" i="240"/>
  <c r="AF5" i="240"/>
  <c r="G87" i="240" s="1"/>
  <c r="AD5" i="240"/>
  <c r="E87" i="240" s="1"/>
  <c r="D87" i="240"/>
  <c r="AB5" i="240"/>
  <c r="C87" i="240" s="1"/>
  <c r="O86" i="240"/>
  <c r="J86" i="240"/>
  <c r="AF4" i="240"/>
  <c r="G86" i="240"/>
  <c r="AD4" i="240"/>
  <c r="D86" i="240" s="1"/>
  <c r="E86" i="240"/>
  <c r="AB4" i="240"/>
  <c r="D8" i="240" s="1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D14" i="240"/>
  <c r="D10" i="240"/>
  <c r="O8" i="240"/>
  <c r="A7" i="240"/>
  <c r="A4" i="240"/>
  <c r="AB2" i="240"/>
  <c r="A2" i="240"/>
  <c r="AD128" i="239"/>
  <c r="O10" i="239" s="1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D15" i="239" s="1"/>
  <c r="AB110" i="239"/>
  <c r="AD109" i="239"/>
  <c r="D14" i="239" s="1"/>
  <c r="AB109" i="239"/>
  <c r="AD108" i="239"/>
  <c r="D13" i="239" s="1"/>
  <c r="AB108" i="239"/>
  <c r="AD105" i="239"/>
  <c r="D10" i="239" s="1"/>
  <c r="AB105" i="239"/>
  <c r="AD104" i="239"/>
  <c r="D9" i="239" s="1"/>
  <c r="AB104" i="239"/>
  <c r="O91" i="239"/>
  <c r="N91" i="239"/>
  <c r="K91" i="239"/>
  <c r="AF9" i="239"/>
  <c r="G91" i="239" s="1"/>
  <c r="AD9" i="239"/>
  <c r="D91" i="239" s="1"/>
  <c r="AB9" i="239"/>
  <c r="C91" i="239" s="1"/>
  <c r="L90" i="239"/>
  <c r="K90" i="239"/>
  <c r="AF8" i="239"/>
  <c r="G90" i="239" s="1"/>
  <c r="F90" i="239"/>
  <c r="AD8" i="239"/>
  <c r="E90" i="239" s="1"/>
  <c r="AB8" i="239"/>
  <c r="C90" i="239" s="1"/>
  <c r="J89" i="239"/>
  <c r="AF7" i="239"/>
  <c r="F89" i="239" s="1"/>
  <c r="G89" i="239"/>
  <c r="AD7" i="239"/>
  <c r="E89" i="239" s="1"/>
  <c r="AB7" i="239"/>
  <c r="C89" i="239" s="1"/>
  <c r="M88" i="239"/>
  <c r="L88" i="239"/>
  <c r="J88" i="239"/>
  <c r="AF6" i="239"/>
  <c r="F88" i="239" s="1"/>
  <c r="G88" i="239"/>
  <c r="AD6" i="239"/>
  <c r="D88" i="239" s="1"/>
  <c r="AB6" i="239"/>
  <c r="C88" i="239" s="1"/>
  <c r="O87" i="239"/>
  <c r="N87" i="239"/>
  <c r="M87" i="239"/>
  <c r="L87" i="239"/>
  <c r="J87" i="239"/>
  <c r="AF5" i="239"/>
  <c r="G87" i="239" s="1"/>
  <c r="AD5" i="239"/>
  <c r="E87" i="239" s="1"/>
  <c r="D87" i="239"/>
  <c r="AB5" i="239"/>
  <c r="C87" i="239" s="1"/>
  <c r="J86" i="239"/>
  <c r="AF4" i="239"/>
  <c r="G86" i="239"/>
  <c r="F86" i="239"/>
  <c r="AD4" i="239"/>
  <c r="E86" i="239" s="1"/>
  <c r="AB4" i="239"/>
  <c r="C86" i="239" s="1"/>
  <c r="N85" i="239"/>
  <c r="F85" i="239"/>
  <c r="J83" i="239"/>
  <c r="C83" i="239"/>
  <c r="A65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6" i="239"/>
  <c r="O14" i="239"/>
  <c r="O9" i="239"/>
  <c r="A7" i="239"/>
  <c r="A4" i="239"/>
  <c r="AB2" i="239"/>
  <c r="A2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D16" i="238" s="1"/>
  <c r="AB111" i="238"/>
  <c r="AD110" i="238"/>
  <c r="D15" i="238" s="1"/>
  <c r="AB110" i="238"/>
  <c r="AD109" i="238"/>
  <c r="AB109" i="238"/>
  <c r="AD108" i="238"/>
  <c r="D13" i="238" s="1"/>
  <c r="AB108" i="238"/>
  <c r="AD105" i="238"/>
  <c r="AB105" i="238"/>
  <c r="AD104" i="238"/>
  <c r="D9" i="238" s="1"/>
  <c r="AB104" i="238"/>
  <c r="O91" i="238"/>
  <c r="N91" i="238"/>
  <c r="K91" i="238"/>
  <c r="AF9" i="238"/>
  <c r="G91" i="238" s="1"/>
  <c r="AD9" i="238"/>
  <c r="D91" i="238" s="1"/>
  <c r="AB9" i="238"/>
  <c r="C91" i="238" s="1"/>
  <c r="N90" i="238"/>
  <c r="M90" i="238"/>
  <c r="K90" i="238"/>
  <c r="AF8" i="238"/>
  <c r="F90" i="238"/>
  <c r="G90" i="238"/>
  <c r="AD8" i="238"/>
  <c r="E90" i="238" s="1"/>
  <c r="AB8" i="238"/>
  <c r="C90" i="238" s="1"/>
  <c r="M89" i="238"/>
  <c r="J89" i="238"/>
  <c r="AF7" i="238"/>
  <c r="F89" i="238" s="1"/>
  <c r="G89" i="238"/>
  <c r="AD7" i="238"/>
  <c r="D89" i="238" s="1"/>
  <c r="AB7" i="238"/>
  <c r="C89" i="238"/>
  <c r="O88" i="238"/>
  <c r="M88" i="238"/>
  <c r="L88" i="238"/>
  <c r="J88" i="238"/>
  <c r="AF6" i="238"/>
  <c r="F88" i="238" s="1"/>
  <c r="G88" i="238"/>
  <c r="AD6" i="238"/>
  <c r="D88" i="238" s="1"/>
  <c r="E88" i="238"/>
  <c r="AB6" i="238"/>
  <c r="C88" i="238" s="1"/>
  <c r="O87" i="238"/>
  <c r="N87" i="238"/>
  <c r="M87" i="238"/>
  <c r="L87" i="238"/>
  <c r="J87" i="238"/>
  <c r="AF5" i="238"/>
  <c r="G87" i="238" s="1"/>
  <c r="AD5" i="238"/>
  <c r="D87" i="238" s="1"/>
  <c r="E87" i="238"/>
  <c r="AB5" i="238"/>
  <c r="C87" i="238" s="1"/>
  <c r="M86" i="238"/>
  <c r="J86" i="238"/>
  <c r="AF4" i="238"/>
  <c r="F86" i="238" s="1"/>
  <c r="AD4" i="238"/>
  <c r="E86" i="238" s="1"/>
  <c r="AB4" i="238"/>
  <c r="C86" i="238" s="1"/>
  <c r="N85" i="238"/>
  <c r="F85" i="238"/>
  <c r="J83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O14" i="238"/>
  <c r="D14" i="238"/>
  <c r="O10" i="238"/>
  <c r="D10" i="238"/>
  <c r="O9" i="238"/>
  <c r="A7" i="238"/>
  <c r="A4" i="238"/>
  <c r="AB2" i="238"/>
  <c r="A2" i="238"/>
  <c r="AD128" i="237"/>
  <c r="AB128" i="237"/>
  <c r="AD127" i="237"/>
  <c r="O9" i="237" s="1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D15" i="237" s="1"/>
  <c r="AB110" i="237"/>
  <c r="AD109" i="237"/>
  <c r="D14" i="237" s="1"/>
  <c r="AB109" i="237"/>
  <c r="AD108" i="237"/>
  <c r="AB108" i="237"/>
  <c r="AD105" i="237"/>
  <c r="AB105" i="237"/>
  <c r="AD104" i="237"/>
  <c r="AB104" i="237"/>
  <c r="O91" i="237"/>
  <c r="N91" i="237"/>
  <c r="K91" i="237"/>
  <c r="AF9" i="237"/>
  <c r="F91" i="237" s="1"/>
  <c r="AD9" i="237"/>
  <c r="D91" i="237" s="1"/>
  <c r="E91" i="237"/>
  <c r="AB9" i="237"/>
  <c r="C91" i="237" s="1"/>
  <c r="K90" i="237"/>
  <c r="AF8" i="237"/>
  <c r="F90" i="237" s="1"/>
  <c r="AD8" i="237"/>
  <c r="D90" i="237" s="1"/>
  <c r="E90" i="237"/>
  <c r="AB8" i="237"/>
  <c r="C90" i="237" s="1"/>
  <c r="O89" i="237"/>
  <c r="J89" i="237"/>
  <c r="AF7" i="237"/>
  <c r="F89" i="237" s="1"/>
  <c r="AD7" i="237"/>
  <c r="D89" i="237" s="1"/>
  <c r="AB7" i="237"/>
  <c r="C89" i="237" s="1"/>
  <c r="M88" i="237"/>
  <c r="L88" i="237"/>
  <c r="AF6" i="237"/>
  <c r="F88" i="237" s="1"/>
  <c r="AD6" i="237"/>
  <c r="D88" i="237" s="1"/>
  <c r="AB6" i="237"/>
  <c r="C88" i="237" s="1"/>
  <c r="O87" i="237"/>
  <c r="N87" i="237"/>
  <c r="M87" i="237"/>
  <c r="L87" i="237"/>
  <c r="J87" i="237"/>
  <c r="AF5" i="237"/>
  <c r="G87" i="237" s="1"/>
  <c r="AD5" i="237"/>
  <c r="E87" i="237" s="1"/>
  <c r="AB5" i="237"/>
  <c r="C87" i="237"/>
  <c r="J86" i="237"/>
  <c r="AF4" i="237"/>
  <c r="G86" i="237" s="1"/>
  <c r="AD4" i="237"/>
  <c r="E86" i="237" s="1"/>
  <c r="D86" i="237"/>
  <c r="AB4" i="237"/>
  <c r="C86" i="237" s="1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6" i="237"/>
  <c r="O14" i="237"/>
  <c r="D13" i="237"/>
  <c r="O10" i="237"/>
  <c r="D10" i="237"/>
  <c r="D9" i="237"/>
  <c r="O8" i="237"/>
  <c r="A7" i="237"/>
  <c r="A4" i="237"/>
  <c r="AB2" i="237"/>
  <c r="A2" i="237"/>
  <c r="AD128" i="236"/>
  <c r="O10" i="236" s="1"/>
  <c r="AB128" i="236"/>
  <c r="AD127" i="236"/>
  <c r="O9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D15" i="236" s="1"/>
  <c r="AB110" i="236"/>
  <c r="AD109" i="236"/>
  <c r="D14" i="236"/>
  <c r="AB109" i="236"/>
  <c r="AD108" i="236"/>
  <c r="D13" i="236" s="1"/>
  <c r="AB108" i="236"/>
  <c r="AD105" i="236"/>
  <c r="AB105" i="236"/>
  <c r="AD104" i="236"/>
  <c r="AB104" i="236"/>
  <c r="O91" i="236"/>
  <c r="N91" i="236"/>
  <c r="M91" i="236"/>
  <c r="K91" i="236"/>
  <c r="AF9" i="236"/>
  <c r="F91" i="236" s="1"/>
  <c r="AD9" i="236"/>
  <c r="E91" i="236" s="1"/>
  <c r="AB9" i="236"/>
  <c r="C91" i="236" s="1"/>
  <c r="O90" i="236"/>
  <c r="M90" i="236"/>
  <c r="L90" i="236"/>
  <c r="K90" i="236"/>
  <c r="AF8" i="236"/>
  <c r="G90" i="236" s="1"/>
  <c r="F90" i="236"/>
  <c r="AD8" i="236"/>
  <c r="E90" i="236" s="1"/>
  <c r="AB8" i="236"/>
  <c r="C90" i="236" s="1"/>
  <c r="L89" i="236"/>
  <c r="J89" i="236"/>
  <c r="AF7" i="236"/>
  <c r="F89" i="236" s="1"/>
  <c r="G89" i="236"/>
  <c r="AD7" i="236"/>
  <c r="E89" i="236" s="1"/>
  <c r="AB7" i="236"/>
  <c r="C89" i="236" s="1"/>
  <c r="M88" i="236"/>
  <c r="L88" i="236"/>
  <c r="AF6" i="236"/>
  <c r="G88" i="236"/>
  <c r="AD6" i="236"/>
  <c r="E88" i="236" s="1"/>
  <c r="AB6" i="236"/>
  <c r="C88" i="236" s="1"/>
  <c r="O87" i="236"/>
  <c r="N87" i="236"/>
  <c r="M87" i="236"/>
  <c r="L87" i="236"/>
  <c r="J87" i="236"/>
  <c r="AF5" i="236"/>
  <c r="F87" i="236" s="1"/>
  <c r="AD5" i="236"/>
  <c r="E87" i="236" s="1"/>
  <c r="AB5" i="236"/>
  <c r="C87" i="236"/>
  <c r="J86" i="236"/>
  <c r="AF4" i="236"/>
  <c r="G86" i="236" s="1"/>
  <c r="AD4" i="236"/>
  <c r="E86" i="236" s="1"/>
  <c r="D86" i="236"/>
  <c r="AB4" i="236"/>
  <c r="C86" i="236" s="1"/>
  <c r="N85" i="236"/>
  <c r="F85" i="236"/>
  <c r="J83" i="236"/>
  <c r="C83" i="236"/>
  <c r="A65" i="236"/>
  <c r="A50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19" i="236"/>
  <c r="AB17" i="236"/>
  <c r="AB16" i="236"/>
  <c r="AB15" i="236"/>
  <c r="D16" i="236"/>
  <c r="O14" i="236"/>
  <c r="D10" i="236"/>
  <c r="D9" i="236"/>
  <c r="A7" i="236"/>
  <c r="A4" i="236"/>
  <c r="AB2" i="236"/>
  <c r="A2" i="236"/>
  <c r="AD128" i="235"/>
  <c r="O10" i="235" s="1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D16" i="235"/>
  <c r="AB111" i="235"/>
  <c r="AD110" i="235"/>
  <c r="AB110" i="235"/>
  <c r="AD109" i="235"/>
  <c r="AB109" i="235"/>
  <c r="AD108" i="235"/>
  <c r="AB108" i="235"/>
  <c r="AD105" i="235"/>
  <c r="D10" i="235" s="1"/>
  <c r="AB105" i="235"/>
  <c r="AD104" i="235"/>
  <c r="AB104" i="235"/>
  <c r="O91" i="235"/>
  <c r="N91" i="235"/>
  <c r="L91" i="235"/>
  <c r="K91" i="235"/>
  <c r="AF9" i="235"/>
  <c r="G91" i="235" s="1"/>
  <c r="F91" i="235"/>
  <c r="AD9" i="235"/>
  <c r="E91" i="235"/>
  <c r="AB9" i="235"/>
  <c r="C91" i="235" s="1"/>
  <c r="O90" i="235"/>
  <c r="M90" i="235"/>
  <c r="L90" i="235"/>
  <c r="K90" i="235"/>
  <c r="AF8" i="235"/>
  <c r="G90" i="235"/>
  <c r="F90" i="235"/>
  <c r="AD8" i="235"/>
  <c r="E90" i="235" s="1"/>
  <c r="D90" i="235"/>
  <c r="AB8" i="235"/>
  <c r="C90" i="235" s="1"/>
  <c r="O89" i="235"/>
  <c r="J89" i="235"/>
  <c r="AF7" i="235"/>
  <c r="G89" i="235" s="1"/>
  <c r="AD7" i="235"/>
  <c r="D89" i="235" s="1"/>
  <c r="AB7" i="235"/>
  <c r="C89" i="235" s="1"/>
  <c r="N88" i="235"/>
  <c r="M88" i="235"/>
  <c r="L88" i="235"/>
  <c r="AF6" i="235"/>
  <c r="G88" i="235" s="1"/>
  <c r="AD6" i="235"/>
  <c r="E88" i="235" s="1"/>
  <c r="AB6" i="235"/>
  <c r="C88" i="235" s="1"/>
  <c r="O87" i="235"/>
  <c r="N87" i="235"/>
  <c r="M87" i="235"/>
  <c r="L87" i="235"/>
  <c r="J87" i="235"/>
  <c r="AF5" i="235"/>
  <c r="G87" i="235" s="1"/>
  <c r="AD5" i="235"/>
  <c r="E87" i="235"/>
  <c r="AB5" i="235"/>
  <c r="C87" i="235" s="1"/>
  <c r="N86" i="235"/>
  <c r="J86" i="235"/>
  <c r="AF4" i="235"/>
  <c r="G86" i="235" s="1"/>
  <c r="AD4" i="235"/>
  <c r="D86" i="235" s="1"/>
  <c r="AB4" i="235"/>
  <c r="C86" i="235"/>
  <c r="N85" i="235"/>
  <c r="F85" i="235"/>
  <c r="J83" i="235"/>
  <c r="C83" i="235"/>
  <c r="A65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D15" i="235"/>
  <c r="O14" i="235"/>
  <c r="D14" i="235"/>
  <c r="D13" i="235"/>
  <c r="O9" i="235"/>
  <c r="D9" i="235"/>
  <c r="O8" i="235"/>
  <c r="A7" i="235"/>
  <c r="A4" i="235"/>
  <c r="AB2" i="235"/>
  <c r="A2" i="235"/>
  <c r="AD128" i="234"/>
  <c r="O10" i="234" s="1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D16" i="234" s="1"/>
  <c r="AB111" i="234"/>
  <c r="AD110" i="234"/>
  <c r="AB110" i="234"/>
  <c r="AD109" i="234"/>
  <c r="D14" i="234" s="1"/>
  <c r="AB109" i="234"/>
  <c r="AD108" i="234"/>
  <c r="AB108" i="234"/>
  <c r="AD105" i="234"/>
  <c r="AB105" i="234"/>
  <c r="AD104" i="234"/>
  <c r="AB104" i="234"/>
  <c r="O91" i="234"/>
  <c r="N91" i="234"/>
  <c r="M91" i="234"/>
  <c r="K91" i="234"/>
  <c r="AF9" i="234"/>
  <c r="G91" i="234" s="1"/>
  <c r="F91" i="234"/>
  <c r="AD9" i="234"/>
  <c r="D91" i="234" s="1"/>
  <c r="AB9" i="234"/>
  <c r="C91" i="234" s="1"/>
  <c r="N90" i="234"/>
  <c r="M90" i="234"/>
  <c r="K90" i="234"/>
  <c r="AF8" i="234"/>
  <c r="G90" i="234" s="1"/>
  <c r="AD8" i="234"/>
  <c r="E90" i="234" s="1"/>
  <c r="D90" i="234"/>
  <c r="AB8" i="234"/>
  <c r="C90" i="234" s="1"/>
  <c r="M89" i="234"/>
  <c r="L89" i="234"/>
  <c r="J89" i="234"/>
  <c r="AF7" i="234"/>
  <c r="G89" i="234" s="1"/>
  <c r="AD7" i="234"/>
  <c r="E89" i="234" s="1"/>
  <c r="D89" i="234"/>
  <c r="AB7" i="234"/>
  <c r="C89" i="234" s="1"/>
  <c r="M88" i="234"/>
  <c r="L88" i="234"/>
  <c r="J88" i="234"/>
  <c r="AF6" i="234"/>
  <c r="G88" i="234" s="1"/>
  <c r="AD6" i="234"/>
  <c r="E88" i="234"/>
  <c r="AB6" i="234"/>
  <c r="C88" i="234" s="1"/>
  <c r="O87" i="234"/>
  <c r="N87" i="234"/>
  <c r="M87" i="234"/>
  <c r="L87" i="234"/>
  <c r="J87" i="234"/>
  <c r="AF5" i="234"/>
  <c r="F87" i="234" s="1"/>
  <c r="G87" i="234"/>
  <c r="AD5" i="234"/>
  <c r="D87" i="234" s="1"/>
  <c r="E87" i="234"/>
  <c r="AB5" i="234"/>
  <c r="C87" i="234" s="1"/>
  <c r="J86" i="234"/>
  <c r="AF4" i="234"/>
  <c r="G86" i="234" s="1"/>
  <c r="AD4" i="234"/>
  <c r="D86" i="234" s="1"/>
  <c r="AB4" i="234"/>
  <c r="C86" i="234" s="1"/>
  <c r="N85" i="234"/>
  <c r="F85" i="234"/>
  <c r="J83" i="234"/>
  <c r="C83" i="234"/>
  <c r="A65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5" i="234"/>
  <c r="O14" i="234"/>
  <c r="D13" i="234"/>
  <c r="D10" i="234"/>
  <c r="O9" i="234"/>
  <c r="D9" i="234"/>
  <c r="A7" i="234"/>
  <c r="A4" i="234"/>
  <c r="AB2" i="234"/>
  <c r="A2" i="234"/>
  <c r="AD128" i="233"/>
  <c r="AB128" i="233"/>
  <c r="AD127" i="233"/>
  <c r="O9" i="233" s="1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D13" i="233" s="1"/>
  <c r="AB108" i="233"/>
  <c r="AD105" i="233"/>
  <c r="D10" i="233" s="1"/>
  <c r="AB105" i="233"/>
  <c r="AD104" i="233"/>
  <c r="D9" i="233" s="1"/>
  <c r="AB104" i="233"/>
  <c r="O91" i="233"/>
  <c r="N91" i="233"/>
  <c r="M91" i="233"/>
  <c r="K91" i="233"/>
  <c r="AF9" i="233"/>
  <c r="F91" i="233" s="1"/>
  <c r="G91" i="233"/>
  <c r="AD9" i="233"/>
  <c r="E91" i="233" s="1"/>
  <c r="AB9" i="233"/>
  <c r="C91" i="233" s="1"/>
  <c r="M90" i="233"/>
  <c r="L90" i="233"/>
  <c r="K90" i="233"/>
  <c r="AF8" i="233"/>
  <c r="G90" i="233" s="1"/>
  <c r="AD8" i="233"/>
  <c r="D90" i="233" s="1"/>
  <c r="AB8" i="233"/>
  <c r="C90" i="233" s="1"/>
  <c r="N89" i="233"/>
  <c r="L89" i="233"/>
  <c r="J89" i="233"/>
  <c r="AF7" i="233"/>
  <c r="G89" i="233" s="1"/>
  <c r="AD7" i="233"/>
  <c r="E89" i="233"/>
  <c r="AB7" i="233"/>
  <c r="C89" i="233" s="1"/>
  <c r="M88" i="233"/>
  <c r="L88" i="233"/>
  <c r="AF6" i="233"/>
  <c r="G88" i="233" s="1"/>
  <c r="AD6" i="233"/>
  <c r="D88" i="233" s="1"/>
  <c r="E88" i="233"/>
  <c r="AB6" i="233"/>
  <c r="C88" i="233" s="1"/>
  <c r="O87" i="233"/>
  <c r="N87" i="233"/>
  <c r="M87" i="233"/>
  <c r="L87" i="233"/>
  <c r="J87" i="233"/>
  <c r="AF5" i="233"/>
  <c r="F87" i="233" s="1"/>
  <c r="AD5" i="233"/>
  <c r="E87" i="233"/>
  <c r="D87" i="233"/>
  <c r="AB5" i="233"/>
  <c r="C87" i="233" s="1"/>
  <c r="J86" i="233"/>
  <c r="AF4" i="233"/>
  <c r="G86" i="233" s="1"/>
  <c r="AD4" i="233"/>
  <c r="D86" i="233"/>
  <c r="E86" i="233"/>
  <c r="AB4" i="233"/>
  <c r="C86" i="233" s="1"/>
  <c r="N85" i="233"/>
  <c r="F85" i="233"/>
  <c r="J83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D15" i="233"/>
  <c r="O14" i="233"/>
  <c r="D14" i="233"/>
  <c r="O10" i="233"/>
  <c r="O8" i="233"/>
  <c r="A7" i="233"/>
  <c r="A4" i="233"/>
  <c r="AB2" i="233"/>
  <c r="A2" i="233"/>
  <c r="AD128" i="232"/>
  <c r="O10" i="232" s="1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D111" i="232"/>
  <c r="D16" i="232"/>
  <c r="AB111" i="232"/>
  <c r="AD110" i="232"/>
  <c r="AB110" i="232"/>
  <c r="AD109" i="232"/>
  <c r="AB109" i="232"/>
  <c r="AD108" i="232"/>
  <c r="AB108" i="232"/>
  <c r="AD105" i="232"/>
  <c r="D10" i="232" s="1"/>
  <c r="AB105" i="232"/>
  <c r="AD104" i="232"/>
  <c r="AB104" i="232"/>
  <c r="O91" i="232"/>
  <c r="N91" i="232"/>
  <c r="M91" i="232"/>
  <c r="K91" i="232"/>
  <c r="AF9" i="232"/>
  <c r="G91" i="232" s="1"/>
  <c r="AD9" i="232"/>
  <c r="E91" i="232" s="1"/>
  <c r="AB9" i="232"/>
  <c r="C91" i="232" s="1"/>
  <c r="O90" i="232"/>
  <c r="M90" i="232"/>
  <c r="L90" i="232"/>
  <c r="K90" i="232"/>
  <c r="AF8" i="232"/>
  <c r="F90" i="232" s="1"/>
  <c r="G90" i="232"/>
  <c r="AD8" i="232"/>
  <c r="E90" i="232" s="1"/>
  <c r="D90" i="232"/>
  <c r="AB8" i="232"/>
  <c r="C90" i="232" s="1"/>
  <c r="M89" i="232"/>
  <c r="L89" i="232"/>
  <c r="J89" i="232"/>
  <c r="AF7" i="232"/>
  <c r="G89" i="232" s="1"/>
  <c r="AD7" i="232"/>
  <c r="E89" i="232" s="1"/>
  <c r="AB7" i="232"/>
  <c r="C89" i="232" s="1"/>
  <c r="M88" i="232"/>
  <c r="L88" i="232"/>
  <c r="J88" i="232"/>
  <c r="AF6" i="232"/>
  <c r="G88" i="232" s="1"/>
  <c r="AD6" i="232"/>
  <c r="E88" i="232" s="1"/>
  <c r="D88" i="232"/>
  <c r="AB6" i="232"/>
  <c r="C88" i="232" s="1"/>
  <c r="O87" i="232"/>
  <c r="N87" i="232"/>
  <c r="M87" i="232"/>
  <c r="L87" i="232"/>
  <c r="J87" i="232"/>
  <c r="AF5" i="232"/>
  <c r="G87" i="232"/>
  <c r="AD5" i="232"/>
  <c r="E87" i="232"/>
  <c r="AB5" i="232"/>
  <c r="C87" i="232"/>
  <c r="J86" i="232"/>
  <c r="AF4" i="232"/>
  <c r="F86" i="232" s="1"/>
  <c r="AD4" i="232"/>
  <c r="E86" i="232"/>
  <c r="AB4" i="232"/>
  <c r="C86" i="232"/>
  <c r="N85" i="232"/>
  <c r="F85" i="232"/>
  <c r="J83" i="232"/>
  <c r="C83" i="232"/>
  <c r="A65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D15" i="232"/>
  <c r="O14" i="232"/>
  <c r="D14" i="232"/>
  <c r="D13" i="232"/>
  <c r="O9" i="232"/>
  <c r="D9" i="232"/>
  <c r="O8" i="232"/>
  <c r="A7" i="232"/>
  <c r="A4" i="232"/>
  <c r="AB2" i="232"/>
  <c r="A2" i="232"/>
  <c r="AD128" i="231"/>
  <c r="O10" i="231" s="1"/>
  <c r="AB128" i="231"/>
  <c r="AD127" i="231"/>
  <c r="O9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D15" i="231" s="1"/>
  <c r="AB110" i="231"/>
  <c r="AD109" i="231"/>
  <c r="D14" i="231" s="1"/>
  <c r="AB109" i="231"/>
  <c r="AD108" i="231"/>
  <c r="D13" i="231" s="1"/>
  <c r="AB108" i="231"/>
  <c r="AD105" i="231"/>
  <c r="AB105" i="231"/>
  <c r="AD104" i="231"/>
  <c r="AB104" i="231"/>
  <c r="O91" i="231"/>
  <c r="N91" i="231"/>
  <c r="M91" i="231"/>
  <c r="K91" i="231"/>
  <c r="AF9" i="231"/>
  <c r="G91" i="231" s="1"/>
  <c r="AD9" i="231"/>
  <c r="E91" i="231" s="1"/>
  <c r="AB9" i="231"/>
  <c r="C91" i="231" s="1"/>
  <c r="O90" i="231"/>
  <c r="M90" i="231"/>
  <c r="L90" i="231"/>
  <c r="K90" i="231"/>
  <c r="AF8" i="231"/>
  <c r="G90" i="231" s="1"/>
  <c r="AD8" i="231"/>
  <c r="E90" i="231" s="1"/>
  <c r="AB8" i="231"/>
  <c r="C90" i="231" s="1"/>
  <c r="J89" i="231"/>
  <c r="AF7" i="231"/>
  <c r="G89" i="231" s="1"/>
  <c r="F89" i="231"/>
  <c r="AD7" i="231"/>
  <c r="E89" i="231"/>
  <c r="AB7" i="231"/>
  <c r="C89" i="231" s="1"/>
  <c r="M88" i="231"/>
  <c r="L88" i="231"/>
  <c r="J88" i="231"/>
  <c r="AF6" i="231"/>
  <c r="G88" i="231" s="1"/>
  <c r="F88" i="231"/>
  <c r="AD6" i="231"/>
  <c r="E88" i="231" s="1"/>
  <c r="AB6" i="231"/>
  <c r="C88" i="231" s="1"/>
  <c r="O87" i="231"/>
  <c r="N87" i="231"/>
  <c r="M87" i="231"/>
  <c r="L87" i="231"/>
  <c r="J87" i="231"/>
  <c r="AF5" i="231"/>
  <c r="G87" i="231" s="1"/>
  <c r="AD5" i="231"/>
  <c r="E87" i="231"/>
  <c r="D87" i="231"/>
  <c r="AB5" i="231"/>
  <c r="C87" i="231" s="1"/>
  <c r="O86" i="231"/>
  <c r="J86" i="231"/>
  <c r="AF4" i="231"/>
  <c r="G86" i="231" s="1"/>
  <c r="AD4" i="231"/>
  <c r="E86" i="231"/>
  <c r="D86" i="231"/>
  <c r="AB4" i="231"/>
  <c r="C86" i="231" s="1"/>
  <c r="N85" i="231"/>
  <c r="F85" i="231"/>
  <c r="J83" i="231"/>
  <c r="C83" i="231"/>
  <c r="A65" i="231"/>
  <c r="A50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19" i="231"/>
  <c r="AB17" i="231"/>
  <c r="AB16" i="231"/>
  <c r="AB15" i="231"/>
  <c r="D16" i="231"/>
  <c r="O14" i="231"/>
  <c r="D10" i="231"/>
  <c r="D9" i="231"/>
  <c r="D8" i="231"/>
  <c r="A7" i="231"/>
  <c r="A4" i="231"/>
  <c r="AB2" i="231"/>
  <c r="A2" i="231"/>
  <c r="AD128" i="230"/>
  <c r="O10" i="230" s="1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D16" i="230" s="1"/>
  <c r="AB111" i="230"/>
  <c r="AD110" i="230"/>
  <c r="AB110" i="230"/>
  <c r="AD109" i="230"/>
  <c r="D14" i="230" s="1"/>
  <c r="AB109" i="230"/>
  <c r="AD108" i="230"/>
  <c r="AB108" i="230"/>
  <c r="AD105" i="230"/>
  <c r="D10" i="230" s="1"/>
  <c r="AB105" i="230"/>
  <c r="AD104" i="230"/>
  <c r="AB104" i="230"/>
  <c r="O91" i="230"/>
  <c r="N91" i="230"/>
  <c r="L91" i="230"/>
  <c r="K91" i="230"/>
  <c r="AF9" i="230"/>
  <c r="G91" i="230" s="1"/>
  <c r="AD9" i="230"/>
  <c r="D91" i="230" s="1"/>
  <c r="E91" i="230"/>
  <c r="AB9" i="230"/>
  <c r="C91" i="230" s="1"/>
  <c r="O90" i="230"/>
  <c r="L90" i="230"/>
  <c r="K90" i="230"/>
  <c r="AF8" i="230"/>
  <c r="F90" i="230" s="1"/>
  <c r="AD8" i="230"/>
  <c r="E90" i="230" s="1"/>
  <c r="AB8" i="230"/>
  <c r="C90" i="230"/>
  <c r="J89" i="230"/>
  <c r="AF7" i="230"/>
  <c r="G89" i="230" s="1"/>
  <c r="AD7" i="230"/>
  <c r="E89" i="230" s="1"/>
  <c r="AB7" i="230"/>
  <c r="C89" i="230"/>
  <c r="N88" i="230"/>
  <c r="M88" i="230"/>
  <c r="L88" i="230"/>
  <c r="AF6" i="230"/>
  <c r="F88" i="230" s="1"/>
  <c r="AD6" i="230"/>
  <c r="E88" i="230" s="1"/>
  <c r="AB6" i="230"/>
  <c r="C88" i="230" s="1"/>
  <c r="O87" i="230"/>
  <c r="N87" i="230"/>
  <c r="M87" i="230"/>
  <c r="L87" i="230"/>
  <c r="J87" i="230"/>
  <c r="AF5" i="230"/>
  <c r="G87" i="230"/>
  <c r="F87" i="230"/>
  <c r="AD5" i="230"/>
  <c r="E87" i="230" s="1"/>
  <c r="AB5" i="230"/>
  <c r="C87" i="230" s="1"/>
  <c r="J86" i="230"/>
  <c r="AF4" i="230"/>
  <c r="G86" i="230" s="1"/>
  <c r="AD4" i="230"/>
  <c r="E86" i="230" s="1"/>
  <c r="D86" i="230"/>
  <c r="AB4" i="230"/>
  <c r="C86" i="230" s="1"/>
  <c r="N85" i="230"/>
  <c r="F85" i="230"/>
  <c r="J83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5" i="230"/>
  <c r="O14" i="230"/>
  <c r="D13" i="230"/>
  <c r="O9" i="230"/>
  <c r="D9" i="230"/>
  <c r="O8" i="230"/>
  <c r="D8" i="230"/>
  <c r="A7" i="230"/>
  <c r="A4" i="230"/>
  <c r="AB2" i="230"/>
  <c r="A2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AD111" i="229"/>
  <c r="AB111" i="229"/>
  <c r="AD110" i="229"/>
  <c r="AB110" i="229"/>
  <c r="AD109" i="229"/>
  <c r="AB109" i="229"/>
  <c r="AD108" i="229"/>
  <c r="D13" i="229" s="1"/>
  <c r="AB108" i="229"/>
  <c r="AD105" i="229"/>
  <c r="AB105" i="229"/>
  <c r="AD104" i="229"/>
  <c r="D9" i="229" s="1"/>
  <c r="AB104" i="229"/>
  <c r="O91" i="229"/>
  <c r="N91" i="229"/>
  <c r="L91" i="229"/>
  <c r="K91" i="229"/>
  <c r="AF9" i="229"/>
  <c r="G91" i="229" s="1"/>
  <c r="AD9" i="229"/>
  <c r="D91" i="229" s="1"/>
  <c r="E91" i="229"/>
  <c r="AB9" i="229"/>
  <c r="C91" i="229" s="1"/>
  <c r="O90" i="229"/>
  <c r="L90" i="229"/>
  <c r="K90" i="229"/>
  <c r="AF8" i="229"/>
  <c r="G90" i="229" s="1"/>
  <c r="AD8" i="229"/>
  <c r="D90" i="229" s="1"/>
  <c r="AB8" i="229"/>
  <c r="C90" i="229" s="1"/>
  <c r="M89" i="229"/>
  <c r="J89" i="229"/>
  <c r="AF7" i="229"/>
  <c r="G89" i="229" s="1"/>
  <c r="AD7" i="229"/>
  <c r="E89" i="229" s="1"/>
  <c r="AB7" i="229"/>
  <c r="C89" i="229"/>
  <c r="N88" i="229"/>
  <c r="M88" i="229"/>
  <c r="L88" i="229"/>
  <c r="AF6" i="229"/>
  <c r="G88" i="229" s="1"/>
  <c r="AD6" i="229"/>
  <c r="E88" i="229" s="1"/>
  <c r="AB6" i="229"/>
  <c r="C88" i="229"/>
  <c r="O87" i="229"/>
  <c r="N87" i="229"/>
  <c r="M87" i="229"/>
  <c r="L87" i="229"/>
  <c r="J87" i="229"/>
  <c r="AF5" i="229"/>
  <c r="G87" i="229" s="1"/>
  <c r="F87" i="229"/>
  <c r="AD5" i="229"/>
  <c r="D87" i="229" s="1"/>
  <c r="AB5" i="229"/>
  <c r="C87" i="229" s="1"/>
  <c r="O86" i="229"/>
  <c r="J86" i="229"/>
  <c r="AF4" i="229"/>
  <c r="G86" i="229"/>
  <c r="AD4" i="229"/>
  <c r="E86" i="229" s="1"/>
  <c r="D86" i="229"/>
  <c r="AB4" i="229"/>
  <c r="C86" i="229" s="1"/>
  <c r="N85" i="229"/>
  <c r="F85" i="229"/>
  <c r="J83" i="229"/>
  <c r="C83" i="229"/>
  <c r="A65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D16" i="229"/>
  <c r="D15" i="229"/>
  <c r="O14" i="229"/>
  <c r="D14" i="229"/>
  <c r="O10" i="229"/>
  <c r="D10" i="229"/>
  <c r="O9" i="229"/>
  <c r="O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1" i="228"/>
  <c r="N91" i="228"/>
  <c r="M91" i="228"/>
  <c r="L91" i="228"/>
  <c r="K91" i="228"/>
  <c r="AF9" i="228"/>
  <c r="G91" i="228" s="1"/>
  <c r="AD9" i="228"/>
  <c r="E91" i="228" s="1"/>
  <c r="D91" i="228"/>
  <c r="AB9" i="228"/>
  <c r="C91" i="228" s="1"/>
  <c r="N90" i="228"/>
  <c r="M90" i="228"/>
  <c r="L90" i="228"/>
  <c r="K90" i="228"/>
  <c r="AF8" i="228"/>
  <c r="G90" i="228" s="1"/>
  <c r="AD8" i="228"/>
  <c r="D90" i="228" s="1"/>
  <c r="E90" i="228"/>
  <c r="AB8" i="228"/>
  <c r="C90" i="228" s="1"/>
  <c r="L89" i="228"/>
  <c r="J89" i="228"/>
  <c r="AF7" i="228"/>
  <c r="F89" i="228" s="1"/>
  <c r="AD7" i="228"/>
  <c r="D89" i="228" s="1"/>
  <c r="E89" i="228"/>
  <c r="AB7" i="228"/>
  <c r="C89" i="228" s="1"/>
  <c r="M88" i="228"/>
  <c r="L88" i="228"/>
  <c r="J88" i="228"/>
  <c r="AF6" i="228"/>
  <c r="G88" i="228" s="1"/>
  <c r="AD6" i="228"/>
  <c r="D88" i="228" s="1"/>
  <c r="AB6" i="228"/>
  <c r="C88" i="228" s="1"/>
  <c r="O87" i="228"/>
  <c r="N87" i="228"/>
  <c r="M87" i="228"/>
  <c r="L87" i="228"/>
  <c r="J87" i="228"/>
  <c r="AF5" i="228"/>
  <c r="F87" i="228" s="1"/>
  <c r="AD5" i="228"/>
  <c r="E87" i="228" s="1"/>
  <c r="D87" i="228"/>
  <c r="AB5" i="228"/>
  <c r="C87" i="228"/>
  <c r="N86" i="228"/>
  <c r="J86" i="228"/>
  <c r="AF4" i="228"/>
  <c r="G86" i="228" s="1"/>
  <c r="AD4" i="228"/>
  <c r="D86" i="228" s="1"/>
  <c r="AB4" i="228"/>
  <c r="C86" i="228" s="1"/>
  <c r="N85" i="228"/>
  <c r="F85" i="228"/>
  <c r="J83" i="228"/>
  <c r="C83" i="228"/>
  <c r="A65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O14" i="228"/>
  <c r="D14" i="228"/>
  <c r="D13" i="228"/>
  <c r="O10" i="228"/>
  <c r="D10" i="228"/>
  <c r="O9" i="228"/>
  <c r="D9" i="228"/>
  <c r="O8" i="228"/>
  <c r="D8" i="228"/>
  <c r="A7" i="228"/>
  <c r="A4" i="228"/>
  <c r="AB2" i="228"/>
  <c r="A2" i="228"/>
  <c r="AD128" i="227"/>
  <c r="O10" i="227" s="1"/>
  <c r="AB128" i="227"/>
  <c r="AD127" i="227"/>
  <c r="O9" i="227" s="1"/>
  <c r="AB127" i="227"/>
  <c r="AD125" i="227"/>
  <c r="AB125" i="227"/>
  <c r="AD124" i="227"/>
  <c r="AB124" i="227"/>
  <c r="AB122" i="227"/>
  <c r="AB121" i="227"/>
  <c r="AB120" i="227"/>
  <c r="AB118" i="227"/>
  <c r="AD111" i="227"/>
  <c r="D16" i="227" s="1"/>
  <c r="AB111" i="227"/>
  <c r="AD110" i="227"/>
  <c r="AB110" i="227"/>
  <c r="AD109" i="227"/>
  <c r="D14" i="227" s="1"/>
  <c r="AB109" i="227"/>
  <c r="AD108" i="227"/>
  <c r="D13" i="227"/>
  <c r="AB108" i="227"/>
  <c r="AD105" i="227"/>
  <c r="AB105" i="227"/>
  <c r="AD104" i="227"/>
  <c r="D9" i="227"/>
  <c r="AB104" i="227"/>
  <c r="O91" i="227"/>
  <c r="N91" i="227"/>
  <c r="K91" i="227"/>
  <c r="AF9" i="227"/>
  <c r="G91" i="227" s="1"/>
  <c r="F91" i="227"/>
  <c r="AD9" i="227"/>
  <c r="E91" i="227" s="1"/>
  <c r="AB9" i="227"/>
  <c r="C91" i="227" s="1"/>
  <c r="N90" i="227"/>
  <c r="K90" i="227"/>
  <c r="AF8" i="227"/>
  <c r="G90" i="227" s="1"/>
  <c r="AD8" i="227"/>
  <c r="E90" i="227"/>
  <c r="D90" i="227"/>
  <c r="AB8" i="227"/>
  <c r="C90" i="227" s="1"/>
  <c r="J89" i="227"/>
  <c r="AF7" i="227"/>
  <c r="G89" i="227" s="1"/>
  <c r="AD7" i="227"/>
  <c r="E89" i="227"/>
  <c r="AB7" i="227"/>
  <c r="C89" i="227" s="1"/>
  <c r="M88" i="227"/>
  <c r="L88" i="227"/>
  <c r="AF6" i="227"/>
  <c r="F88" i="227" s="1"/>
  <c r="G88" i="227"/>
  <c r="AD6" i="227"/>
  <c r="E88" i="227" s="1"/>
  <c r="AB6" i="227"/>
  <c r="C88" i="227" s="1"/>
  <c r="O87" i="227"/>
  <c r="N87" i="227"/>
  <c r="M87" i="227"/>
  <c r="L87" i="227"/>
  <c r="J87" i="227"/>
  <c r="AF5" i="227"/>
  <c r="F87" i="227" s="1"/>
  <c r="AD5" i="227"/>
  <c r="D87" i="227" s="1"/>
  <c r="E87" i="227"/>
  <c r="AB5" i="227"/>
  <c r="C87" i="227" s="1"/>
  <c r="O86" i="227"/>
  <c r="J86" i="227"/>
  <c r="AF4" i="227"/>
  <c r="G86" i="227" s="1"/>
  <c r="AD4" i="227"/>
  <c r="E86" i="227" s="1"/>
  <c r="D86" i="227"/>
  <c r="AB4" i="227"/>
  <c r="C86" i="227" s="1"/>
  <c r="N85" i="227"/>
  <c r="F85" i="227"/>
  <c r="J83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5" i="227"/>
  <c r="O14" i="227"/>
  <c r="D10" i="227"/>
  <c r="O8" i="227"/>
  <c r="D8" i="227"/>
  <c r="A7" i="227"/>
  <c r="A4" i="227"/>
  <c r="AB2" i="227"/>
  <c r="A2" i="227"/>
  <c r="AD128" i="226"/>
  <c r="O10" i="226" s="1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D111" i="226"/>
  <c r="D16" i="226"/>
  <c r="AB111" i="226"/>
  <c r="AD110" i="226"/>
  <c r="AB110" i="226"/>
  <c r="AD109" i="226"/>
  <c r="AB109" i="226"/>
  <c r="AD108" i="226"/>
  <c r="AB108" i="226"/>
  <c r="AD105" i="226"/>
  <c r="D10" i="226" s="1"/>
  <c r="AB105" i="226"/>
  <c r="AD104" i="226"/>
  <c r="AB104" i="226"/>
  <c r="O91" i="226"/>
  <c r="N91" i="226"/>
  <c r="M91" i="226"/>
  <c r="K91" i="226"/>
  <c r="AF9" i="226"/>
  <c r="G91" i="226" s="1"/>
  <c r="AD9" i="226"/>
  <c r="E91" i="226" s="1"/>
  <c r="AB9" i="226"/>
  <c r="C91" i="226" s="1"/>
  <c r="M90" i="226"/>
  <c r="L90" i="226"/>
  <c r="K90" i="226"/>
  <c r="AF8" i="226"/>
  <c r="F90" i="226" s="1"/>
  <c r="AD8" i="226"/>
  <c r="E90" i="226"/>
  <c r="D90" i="226"/>
  <c r="AB8" i="226"/>
  <c r="C90" i="226" s="1"/>
  <c r="O89" i="226"/>
  <c r="M89" i="226"/>
  <c r="L89" i="226"/>
  <c r="J89" i="226"/>
  <c r="AF7" i="226"/>
  <c r="G89" i="226" s="1"/>
  <c r="AD7" i="226"/>
  <c r="E89" i="226"/>
  <c r="D89" i="226"/>
  <c r="AB7" i="226"/>
  <c r="C89" i="226" s="1"/>
  <c r="M88" i="226"/>
  <c r="L88" i="226"/>
  <c r="AF6" i="226"/>
  <c r="G88" i="226" s="1"/>
  <c r="AD6" i="226"/>
  <c r="D88" i="226"/>
  <c r="E88" i="226"/>
  <c r="AB6" i="226"/>
  <c r="C88" i="226" s="1"/>
  <c r="O87" i="226"/>
  <c r="N87" i="226"/>
  <c r="M87" i="226"/>
  <c r="L87" i="226"/>
  <c r="J87" i="226"/>
  <c r="AF5" i="226"/>
  <c r="F87" i="226" s="1"/>
  <c r="AD5" i="226"/>
  <c r="E87" i="226" s="1"/>
  <c r="AB5" i="226"/>
  <c r="C87" i="226" s="1"/>
  <c r="N86" i="226"/>
  <c r="M86" i="226"/>
  <c r="J86" i="226"/>
  <c r="AF4" i="226"/>
  <c r="F86" i="226" s="1"/>
  <c r="AD4" i="226"/>
  <c r="E86" i="226" s="1"/>
  <c r="D86" i="226"/>
  <c r="AB4" i="226"/>
  <c r="C86" i="226" s="1"/>
  <c r="N85" i="226"/>
  <c r="F85" i="226"/>
  <c r="J83" i="226"/>
  <c r="C83" i="226"/>
  <c r="A6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D15" i="226"/>
  <c r="O14" i="226"/>
  <c r="D14" i="226"/>
  <c r="D13" i="226"/>
  <c r="O9" i="226"/>
  <c r="D9" i="226"/>
  <c r="O8" i="226"/>
  <c r="A7" i="226"/>
  <c r="A4" i="226"/>
  <c r="AB2" i="226"/>
  <c r="A2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AB110" i="225"/>
  <c r="AD109" i="225"/>
  <c r="AB109" i="225"/>
  <c r="AD108" i="225"/>
  <c r="AB108" i="225"/>
  <c r="AD105" i="225"/>
  <c r="AB105" i="225"/>
  <c r="AD104" i="225"/>
  <c r="AB104" i="225"/>
  <c r="O91" i="225"/>
  <c r="N91" i="225"/>
  <c r="M91" i="225"/>
  <c r="L91" i="225"/>
  <c r="K91" i="225"/>
  <c r="AF9" i="225"/>
  <c r="F91" i="225" s="1"/>
  <c r="AD9" i="225"/>
  <c r="D91" i="225" s="1"/>
  <c r="E91" i="225"/>
  <c r="AB9" i="225"/>
  <c r="C91" i="225" s="1"/>
  <c r="O90" i="225"/>
  <c r="M90" i="225"/>
  <c r="L90" i="225"/>
  <c r="K90" i="225"/>
  <c r="AF8" i="225"/>
  <c r="G90" i="225" s="1"/>
  <c r="F90" i="225"/>
  <c r="AD8" i="225"/>
  <c r="D90" i="225" s="1"/>
  <c r="AB8" i="225"/>
  <c r="C90" i="225" s="1"/>
  <c r="M89" i="225"/>
  <c r="L89" i="225"/>
  <c r="J89" i="225"/>
  <c r="AF7" i="225"/>
  <c r="G89" i="225" s="1"/>
  <c r="AD7" i="225"/>
  <c r="D89" i="225" s="1"/>
  <c r="AB7" i="225"/>
  <c r="C89" i="225"/>
  <c r="N88" i="225"/>
  <c r="M88" i="225"/>
  <c r="L88" i="225"/>
  <c r="AF6" i="225"/>
  <c r="F88" i="225" s="1"/>
  <c r="AD6" i="225"/>
  <c r="E88" i="225" s="1"/>
  <c r="AB6" i="225"/>
  <c r="C88" i="225" s="1"/>
  <c r="O87" i="225"/>
  <c r="N87" i="225"/>
  <c r="M87" i="225"/>
  <c r="L87" i="225"/>
  <c r="J87" i="225"/>
  <c r="AF5" i="225"/>
  <c r="G87" i="225" s="1"/>
  <c r="F87" i="225"/>
  <c r="AD5" i="225"/>
  <c r="D87" i="225"/>
  <c r="E87" i="225"/>
  <c r="AB5" i="225"/>
  <c r="C87" i="225" s="1"/>
  <c r="J86" i="225"/>
  <c r="AF4" i="225"/>
  <c r="F86" i="225" s="1"/>
  <c r="AD4" i="225"/>
  <c r="E86" i="225" s="1"/>
  <c r="AB4" i="225"/>
  <c r="C86" i="225" s="1"/>
  <c r="N85" i="225"/>
  <c r="F85" i="225"/>
  <c r="J83" i="225"/>
  <c r="C83" i="225"/>
  <c r="A65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B17" i="225"/>
  <c r="AB16" i="225"/>
  <c r="AB15" i="225"/>
  <c r="D16" i="225"/>
  <c r="D15" i="225"/>
  <c r="O14" i="225"/>
  <c r="D14" i="225"/>
  <c r="D13" i="225"/>
  <c r="O10" i="225"/>
  <c r="D10" i="225"/>
  <c r="O9" i="225"/>
  <c r="D9" i="225"/>
  <c r="O8" i="225"/>
  <c r="A7" i="225"/>
  <c r="A4" i="225"/>
  <c r="AB2" i="225"/>
  <c r="A2" i="225"/>
  <c r="AD128" i="224"/>
  <c r="O10" i="224" s="1"/>
  <c r="AB128" i="224"/>
  <c r="AD127" i="224"/>
  <c r="O9" i="224" s="1"/>
  <c r="AB127" i="224"/>
  <c r="AD125" i="224"/>
  <c r="AB125" i="224"/>
  <c r="AD124" i="224"/>
  <c r="AB124" i="224"/>
  <c r="AB122" i="224"/>
  <c r="AB121" i="224"/>
  <c r="AB120" i="224"/>
  <c r="AB118" i="224"/>
  <c r="AD111" i="224"/>
  <c r="D16" i="224" s="1"/>
  <c r="AB111" i="224"/>
  <c r="AD110" i="224"/>
  <c r="AB110" i="224"/>
  <c r="AD109" i="224"/>
  <c r="AB109" i="224"/>
  <c r="AD108" i="224"/>
  <c r="AB108" i="224"/>
  <c r="AD105" i="224"/>
  <c r="D10" i="224"/>
  <c r="AB105" i="224"/>
  <c r="AD104" i="224"/>
  <c r="AB104" i="224"/>
  <c r="O91" i="224"/>
  <c r="N91" i="224"/>
  <c r="M91" i="224"/>
  <c r="L91" i="224"/>
  <c r="K91" i="224"/>
  <c r="AF9" i="224"/>
  <c r="G91" i="224" s="1"/>
  <c r="AD9" i="224"/>
  <c r="E91" i="224" s="1"/>
  <c r="AB9" i="224"/>
  <c r="C91" i="224" s="1"/>
  <c r="M90" i="224"/>
  <c r="L90" i="224"/>
  <c r="K90" i="224"/>
  <c r="AF8" i="224"/>
  <c r="F90" i="224" s="1"/>
  <c r="G90" i="224"/>
  <c r="AD8" i="224"/>
  <c r="E90" i="224" s="1"/>
  <c r="AB8" i="224"/>
  <c r="C90" i="224" s="1"/>
  <c r="O89" i="224"/>
  <c r="M89" i="224"/>
  <c r="L89" i="224"/>
  <c r="J89" i="224"/>
  <c r="AF7" i="224"/>
  <c r="F89" i="224" s="1"/>
  <c r="AD7" i="224"/>
  <c r="D89" i="224" s="1"/>
  <c r="AB7" i="224"/>
  <c r="C89" i="224" s="1"/>
  <c r="M88" i="224"/>
  <c r="L88" i="224"/>
  <c r="AF6" i="224"/>
  <c r="G88" i="224"/>
  <c r="AD6" i="224"/>
  <c r="E88" i="224" s="1"/>
  <c r="AB6" i="224"/>
  <c r="C88" i="224" s="1"/>
  <c r="O87" i="224"/>
  <c r="N87" i="224"/>
  <c r="M87" i="224"/>
  <c r="L87" i="224"/>
  <c r="J87" i="224"/>
  <c r="AF5" i="224"/>
  <c r="G87" i="224" s="1"/>
  <c r="AD5" i="224"/>
  <c r="E87" i="224" s="1"/>
  <c r="AB5" i="224"/>
  <c r="C87" i="224" s="1"/>
  <c r="O86" i="224"/>
  <c r="J86" i="224"/>
  <c r="AF4" i="224"/>
  <c r="G86" i="224" s="1"/>
  <c r="AD4" i="224"/>
  <c r="E86" i="224" s="1"/>
  <c r="AB4" i="224"/>
  <c r="C86" i="224" s="1"/>
  <c r="N85" i="224"/>
  <c r="F85" i="224"/>
  <c r="J83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5" i="224"/>
  <c r="O14" i="224"/>
  <c r="D14" i="224"/>
  <c r="D13" i="224"/>
  <c r="D9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1" i="223"/>
  <c r="N91" i="223"/>
  <c r="M91" i="223"/>
  <c r="L91" i="223"/>
  <c r="K91" i="223"/>
  <c r="AF9" i="223"/>
  <c r="F91" i="223" s="1"/>
  <c r="AD9" i="223"/>
  <c r="D91" i="223"/>
  <c r="E91" i="223"/>
  <c r="AB9" i="223"/>
  <c r="C91" i="223" s="1"/>
  <c r="N90" i="223"/>
  <c r="M90" i="223"/>
  <c r="L90" i="223"/>
  <c r="K90" i="223"/>
  <c r="AF8" i="223"/>
  <c r="F90" i="223" s="1"/>
  <c r="G90" i="223"/>
  <c r="AD8" i="223"/>
  <c r="E90" i="223" s="1"/>
  <c r="AB8" i="223"/>
  <c r="C90" i="223" s="1"/>
  <c r="N89" i="223"/>
  <c r="M89" i="223"/>
  <c r="L89" i="223"/>
  <c r="J89" i="223"/>
  <c r="AF7" i="223"/>
  <c r="G89" i="223" s="1"/>
  <c r="AD7" i="223"/>
  <c r="D89" i="223" s="1"/>
  <c r="AB7" i="223"/>
  <c r="O8" i="223" s="1"/>
  <c r="O88" i="223"/>
  <c r="M88" i="223"/>
  <c r="L88" i="223"/>
  <c r="J88" i="223"/>
  <c r="AF6" i="223"/>
  <c r="F88" i="223" s="1"/>
  <c r="AD6" i="223"/>
  <c r="E88" i="223" s="1"/>
  <c r="AB6" i="223"/>
  <c r="C88" i="223" s="1"/>
  <c r="O87" i="223"/>
  <c r="N87" i="223"/>
  <c r="M87" i="223"/>
  <c r="L87" i="223"/>
  <c r="J87" i="223"/>
  <c r="AF5" i="223"/>
  <c r="G87" i="223" s="1"/>
  <c r="F87" i="223"/>
  <c r="AD5" i="223"/>
  <c r="E87" i="223" s="1"/>
  <c r="D87" i="223"/>
  <c r="AB5" i="223"/>
  <c r="C87" i="223" s="1"/>
  <c r="N86" i="223"/>
  <c r="J86" i="223"/>
  <c r="AF4" i="223"/>
  <c r="F86" i="223" s="1"/>
  <c r="AD4" i="223"/>
  <c r="E86" i="223" s="1"/>
  <c r="AB4" i="223"/>
  <c r="C86" i="223" s="1"/>
  <c r="N85" i="223"/>
  <c r="F85" i="223"/>
  <c r="J83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D15" i="223"/>
  <c r="O14" i="223"/>
  <c r="D14" i="223"/>
  <c r="D13" i="223"/>
  <c r="O10" i="223"/>
  <c r="D10" i="223"/>
  <c r="O9" i="223"/>
  <c r="D9" i="223"/>
  <c r="D8" i="223"/>
  <c r="A7" i="223"/>
  <c r="A4" i="223"/>
  <c r="AB2" i="223"/>
  <c r="A2" i="223"/>
  <c r="AD128" i="222"/>
  <c r="O10" i="222" s="1"/>
  <c r="AB128" i="222"/>
  <c r="AD127" i="222"/>
  <c r="O9" i="222" s="1"/>
  <c r="AB127" i="222"/>
  <c r="AD125" i="222"/>
  <c r="AB125" i="222"/>
  <c r="AD124" i="222"/>
  <c r="AB124" i="222"/>
  <c r="AB122" i="222"/>
  <c r="AB121" i="222"/>
  <c r="AB120" i="222"/>
  <c r="AB118" i="222"/>
  <c r="O14" i="222" s="1"/>
  <c r="AD111" i="222"/>
  <c r="AB111" i="222"/>
  <c r="AD110" i="222"/>
  <c r="D15" i="222"/>
  <c r="AB110" i="222"/>
  <c r="AD109" i="222"/>
  <c r="D14" i="222" s="1"/>
  <c r="AB109" i="222"/>
  <c r="AD108" i="222"/>
  <c r="D13" i="222" s="1"/>
  <c r="AB108" i="222"/>
  <c r="AD105" i="222"/>
  <c r="D10" i="222" s="1"/>
  <c r="AB105" i="222"/>
  <c r="AD104" i="222"/>
  <c r="AB104" i="222"/>
  <c r="O91" i="222"/>
  <c r="N91" i="222"/>
  <c r="M91" i="222"/>
  <c r="L91" i="222"/>
  <c r="K91" i="222"/>
  <c r="AF9" i="222"/>
  <c r="F91" i="222" s="1"/>
  <c r="AD9" i="222"/>
  <c r="D91" i="222" s="1"/>
  <c r="E91" i="222"/>
  <c r="AB9" i="222"/>
  <c r="C91" i="222" s="1"/>
  <c r="M90" i="222"/>
  <c r="L90" i="222"/>
  <c r="K90" i="222"/>
  <c r="AF8" i="222"/>
  <c r="G90" i="222" s="1"/>
  <c r="AD8" i="222"/>
  <c r="E90" i="222" s="1"/>
  <c r="D90" i="222"/>
  <c r="AB8" i="222"/>
  <c r="C90" i="222" s="1"/>
  <c r="M89" i="222"/>
  <c r="L89" i="222"/>
  <c r="J89" i="222"/>
  <c r="AF7" i="222"/>
  <c r="G89" i="222" s="1"/>
  <c r="AD7" i="222"/>
  <c r="E89" i="222" s="1"/>
  <c r="AB7" i="222"/>
  <c r="O8" i="222" s="1"/>
  <c r="M88" i="222"/>
  <c r="L88" i="222"/>
  <c r="AF6" i="222"/>
  <c r="F88" i="222" s="1"/>
  <c r="G88" i="222"/>
  <c r="AD6" i="222"/>
  <c r="D88" i="222" s="1"/>
  <c r="AB6" i="222"/>
  <c r="C88" i="222" s="1"/>
  <c r="O87" i="222"/>
  <c r="N87" i="222"/>
  <c r="M87" i="222"/>
  <c r="L87" i="222"/>
  <c r="J87" i="222"/>
  <c r="AF5" i="222"/>
  <c r="G87" i="222" s="1"/>
  <c r="AD5" i="222"/>
  <c r="D87" i="222" s="1"/>
  <c r="E87" i="222"/>
  <c r="AB5" i="222"/>
  <c r="C87" i="222" s="1"/>
  <c r="N86" i="222"/>
  <c r="J86" i="222"/>
  <c r="AF4" i="222"/>
  <c r="G86" i="222" s="1"/>
  <c r="AD4" i="222"/>
  <c r="D86" i="222" s="1"/>
  <c r="E86" i="222"/>
  <c r="AB4" i="222"/>
  <c r="C86" i="222" s="1"/>
  <c r="N85" i="222"/>
  <c r="F85" i="222"/>
  <c r="J83" i="222"/>
  <c r="C83" i="222"/>
  <c r="A65" i="222"/>
  <c r="A50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19" i="222"/>
  <c r="AB17" i="222"/>
  <c r="AB16" i="222"/>
  <c r="AB15" i="222"/>
  <c r="D16" i="222"/>
  <c r="D9" i="222"/>
  <c r="A7" i="222"/>
  <c r="A4" i="222"/>
  <c r="AB2" i="222"/>
  <c r="A2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D14" i="221" s="1"/>
  <c r="AB109" i="221"/>
  <c r="AD108" i="221"/>
  <c r="AB108" i="221"/>
  <c r="AD105" i="221"/>
  <c r="D10" i="221" s="1"/>
  <c r="AB105" i="221"/>
  <c r="AD104" i="221"/>
  <c r="AB104" i="221"/>
  <c r="O91" i="221"/>
  <c r="N91" i="221"/>
  <c r="M91" i="221"/>
  <c r="L91" i="221"/>
  <c r="K91" i="221"/>
  <c r="AF9" i="221"/>
  <c r="G91" i="221" s="1"/>
  <c r="AD9" i="221"/>
  <c r="D91" i="221" s="1"/>
  <c r="AB9" i="221"/>
  <c r="C91" i="221"/>
  <c r="N90" i="221"/>
  <c r="M90" i="221"/>
  <c r="L90" i="221"/>
  <c r="K90" i="221"/>
  <c r="AF8" i="221"/>
  <c r="G90" i="221" s="1"/>
  <c r="AD8" i="221"/>
  <c r="D90" i="221" s="1"/>
  <c r="E90" i="221"/>
  <c r="AB8" i="221"/>
  <c r="C90" i="221" s="1"/>
  <c r="O89" i="221"/>
  <c r="M89" i="221"/>
  <c r="L89" i="221"/>
  <c r="J89" i="221"/>
  <c r="AF7" i="221"/>
  <c r="G89" i="221"/>
  <c r="AD7" i="221"/>
  <c r="E89" i="221"/>
  <c r="D89" i="221"/>
  <c r="AB7" i="221"/>
  <c r="C89" i="221" s="1"/>
  <c r="N88" i="221"/>
  <c r="M88" i="221"/>
  <c r="L88" i="221"/>
  <c r="AF6" i="221"/>
  <c r="G88" i="221" s="1"/>
  <c r="AD6" i="221"/>
  <c r="E88" i="221" s="1"/>
  <c r="AB6" i="221"/>
  <c r="C88" i="221" s="1"/>
  <c r="O87" i="221"/>
  <c r="N87" i="221"/>
  <c r="M87" i="221"/>
  <c r="L87" i="221"/>
  <c r="J87" i="221"/>
  <c r="AF5" i="221"/>
  <c r="F87" i="221" s="1"/>
  <c r="G87" i="221"/>
  <c r="AD5" i="221"/>
  <c r="D87" i="221" s="1"/>
  <c r="E87" i="221"/>
  <c r="AB5" i="221"/>
  <c r="C87" i="221" s="1"/>
  <c r="N86" i="221"/>
  <c r="J86" i="221"/>
  <c r="AF4" i="221"/>
  <c r="G86" i="221" s="1"/>
  <c r="AD4" i="221"/>
  <c r="D86" i="221" s="1"/>
  <c r="E86" i="221"/>
  <c r="AB4" i="221"/>
  <c r="C86" i="221" s="1"/>
  <c r="N85" i="221"/>
  <c r="F85" i="221"/>
  <c r="J83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6" i="221"/>
  <c r="D15" i="221"/>
  <c r="O14" i="221"/>
  <c r="D13" i="221"/>
  <c r="O10" i="221"/>
  <c r="O9" i="221"/>
  <c r="D9" i="221"/>
  <c r="D8" i="221"/>
  <c r="A7" i="221"/>
  <c r="A4" i="221"/>
  <c r="AB2" i="221"/>
  <c r="A2" i="221"/>
  <c r="AD128" i="220"/>
  <c r="O10" i="220" s="1"/>
  <c r="AB128" i="220"/>
  <c r="AD127" i="220"/>
  <c r="O9" i="220" s="1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D15" i="220"/>
  <c r="AB110" i="220"/>
  <c r="AD109" i="220"/>
  <c r="D14" i="220" s="1"/>
  <c r="AB109" i="220"/>
  <c r="AD108" i="220"/>
  <c r="D13" i="220"/>
  <c r="AB108" i="220"/>
  <c r="AD105" i="220"/>
  <c r="D10" i="220" s="1"/>
  <c r="AB105" i="220"/>
  <c r="AD104" i="220"/>
  <c r="D9" i="220" s="1"/>
  <c r="AB104" i="220"/>
  <c r="O91" i="220"/>
  <c r="N91" i="220"/>
  <c r="M91" i="220"/>
  <c r="L91" i="220"/>
  <c r="K91" i="220"/>
  <c r="AF9" i="220"/>
  <c r="F91" i="220"/>
  <c r="G91" i="220"/>
  <c r="AD9" i="220"/>
  <c r="E91" i="220" s="1"/>
  <c r="AB9" i="220"/>
  <c r="C91" i="220" s="1"/>
  <c r="N90" i="220"/>
  <c r="M90" i="220"/>
  <c r="L90" i="220"/>
  <c r="K90" i="220"/>
  <c r="AF8" i="220"/>
  <c r="G90" i="220" s="1"/>
  <c r="AD8" i="220"/>
  <c r="E90" i="220"/>
  <c r="D90" i="220"/>
  <c r="AB8" i="220"/>
  <c r="C90" i="220" s="1"/>
  <c r="O89" i="220"/>
  <c r="M89" i="220"/>
  <c r="L89" i="220"/>
  <c r="J89" i="220"/>
  <c r="AF7" i="220"/>
  <c r="F89" i="220" s="1"/>
  <c r="AD7" i="220"/>
  <c r="D89" i="220" s="1"/>
  <c r="E89" i="220"/>
  <c r="AB7" i="220"/>
  <c r="C89" i="220" s="1"/>
  <c r="O88" i="220"/>
  <c r="M88" i="220"/>
  <c r="L88" i="220"/>
  <c r="J88" i="220"/>
  <c r="AF6" i="220"/>
  <c r="G88" i="220" s="1"/>
  <c r="AD6" i="220"/>
  <c r="D88" i="220" s="1"/>
  <c r="AB6" i="220"/>
  <c r="C88" i="220" s="1"/>
  <c r="O87" i="220"/>
  <c r="N87" i="220"/>
  <c r="M87" i="220"/>
  <c r="L87" i="220"/>
  <c r="J87" i="220"/>
  <c r="AF5" i="220"/>
  <c r="G87" i="220" s="1"/>
  <c r="AD5" i="220"/>
  <c r="D87" i="220" s="1"/>
  <c r="E87" i="220"/>
  <c r="AB5" i="220"/>
  <c r="C87" i="220" s="1"/>
  <c r="J86" i="220"/>
  <c r="AF4" i="220"/>
  <c r="G86" i="220" s="1"/>
  <c r="AD4" i="220"/>
  <c r="D86" i="220" s="1"/>
  <c r="E86" i="220"/>
  <c r="AB4" i="220"/>
  <c r="C86" i="220"/>
  <c r="N85" i="220"/>
  <c r="F85" i="220"/>
  <c r="J83" i="220"/>
  <c r="C83" i="220"/>
  <c r="A65" i="220"/>
  <c r="A50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19" i="220"/>
  <c r="AB17" i="220"/>
  <c r="AB16" i="220"/>
  <c r="AB15" i="220"/>
  <c r="D16" i="220"/>
  <c r="O14" i="220"/>
  <c r="O8" i="220"/>
  <c r="D8" i="220"/>
  <c r="A7" i="220"/>
  <c r="A4" i="220"/>
  <c r="AB2" i="220"/>
  <c r="A2" i="220"/>
  <c r="AD128" i="219"/>
  <c r="O10" i="219" s="1"/>
  <c r="AB128" i="219"/>
  <c r="AD127" i="219"/>
  <c r="O9" i="219" s="1"/>
  <c r="AB127" i="219"/>
  <c r="AD125" i="219"/>
  <c r="AB125" i="219"/>
  <c r="AD124" i="219"/>
  <c r="AB124" i="219"/>
  <c r="AB122" i="219"/>
  <c r="AB121" i="219"/>
  <c r="AB120" i="219"/>
  <c r="AB118" i="219"/>
  <c r="O14" i="219" s="1"/>
  <c r="AD111" i="219"/>
  <c r="AB111" i="219"/>
  <c r="AD110" i="219"/>
  <c r="D15" i="219"/>
  <c r="AB110" i="219"/>
  <c r="AD109" i="219"/>
  <c r="D14" i="219" s="1"/>
  <c r="AB109" i="219"/>
  <c r="AD108" i="219"/>
  <c r="D13" i="219" s="1"/>
  <c r="AB108" i="219"/>
  <c r="AD105" i="219"/>
  <c r="AB105" i="219"/>
  <c r="AD104" i="219"/>
  <c r="D9" i="219" s="1"/>
  <c r="AB104" i="219"/>
  <c r="O91" i="219"/>
  <c r="N91" i="219"/>
  <c r="M91" i="219"/>
  <c r="L91" i="219"/>
  <c r="K91" i="219"/>
  <c r="AF9" i="219"/>
  <c r="G91" i="219" s="1"/>
  <c r="AD9" i="219"/>
  <c r="D91" i="219" s="1"/>
  <c r="AB9" i="219"/>
  <c r="C91" i="219"/>
  <c r="N90" i="219"/>
  <c r="M90" i="219"/>
  <c r="L90" i="219"/>
  <c r="K90" i="219"/>
  <c r="AF8" i="219"/>
  <c r="G90" i="219"/>
  <c r="F90" i="219"/>
  <c r="AD8" i="219"/>
  <c r="E90" i="219" s="1"/>
  <c r="AB8" i="219"/>
  <c r="C90" i="219" s="1"/>
  <c r="O89" i="219"/>
  <c r="M89" i="219"/>
  <c r="L89" i="219"/>
  <c r="J89" i="219"/>
  <c r="AF7" i="219"/>
  <c r="G89" i="219" s="1"/>
  <c r="F89" i="219"/>
  <c r="AD7" i="219"/>
  <c r="E89" i="219"/>
  <c r="D89" i="219"/>
  <c r="AB7" i="219"/>
  <c r="C89" i="219" s="1"/>
  <c r="N88" i="219"/>
  <c r="M88" i="219"/>
  <c r="L88" i="219"/>
  <c r="AF6" i="219"/>
  <c r="F88" i="219" s="1"/>
  <c r="AD6" i="219"/>
  <c r="D88" i="219"/>
  <c r="E88" i="219"/>
  <c r="AB6" i="219"/>
  <c r="C88" i="219" s="1"/>
  <c r="O87" i="219"/>
  <c r="N87" i="219"/>
  <c r="M87" i="219"/>
  <c r="L87" i="219"/>
  <c r="J87" i="219"/>
  <c r="AF5" i="219"/>
  <c r="G87" i="219" s="1"/>
  <c r="AD5" i="219"/>
  <c r="D87" i="219"/>
  <c r="AB5" i="219"/>
  <c r="C87" i="219" s="1"/>
  <c r="N86" i="219"/>
  <c r="J86" i="219"/>
  <c r="AF4" i="219"/>
  <c r="G86" i="219" s="1"/>
  <c r="AD4" i="219"/>
  <c r="D86" i="219" s="1"/>
  <c r="E86" i="219"/>
  <c r="AB4" i="219"/>
  <c r="D8" i="219" s="1"/>
  <c r="N85" i="219"/>
  <c r="F85" i="219"/>
  <c r="J83" i="219"/>
  <c r="C83" i="219"/>
  <c r="A65" i="219"/>
  <c r="A50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19" i="219"/>
  <c r="AB17" i="219"/>
  <c r="AB16" i="219"/>
  <c r="AB15" i="219"/>
  <c r="D16" i="219"/>
  <c r="D10" i="219"/>
  <c r="A7" i="219"/>
  <c r="A4" i="219"/>
  <c r="AB2" i="219"/>
  <c r="A2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O14" i="218" s="1"/>
  <c r="AD111" i="218"/>
  <c r="D16" i="218" s="1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1" i="218"/>
  <c r="N91" i="218"/>
  <c r="M91" i="218"/>
  <c r="L91" i="218"/>
  <c r="K91" i="218"/>
  <c r="AF9" i="218"/>
  <c r="G91" i="218" s="1"/>
  <c r="AD9" i="218"/>
  <c r="D91" i="218" s="1"/>
  <c r="E91" i="218"/>
  <c r="AB9" i="218"/>
  <c r="C91" i="218" s="1"/>
  <c r="O90" i="218"/>
  <c r="M90" i="218"/>
  <c r="L90" i="218"/>
  <c r="K90" i="218"/>
  <c r="AF8" i="218"/>
  <c r="F90" i="218" s="1"/>
  <c r="G90" i="218"/>
  <c r="AD8" i="218"/>
  <c r="E90" i="218" s="1"/>
  <c r="AB8" i="218"/>
  <c r="C90" i="218" s="1"/>
  <c r="N89" i="218"/>
  <c r="M89" i="218"/>
  <c r="L89" i="218"/>
  <c r="J89" i="218"/>
  <c r="AF7" i="218"/>
  <c r="G89" i="218" s="1"/>
  <c r="AD7" i="218"/>
  <c r="E89" i="218" s="1"/>
  <c r="AB7" i="218"/>
  <c r="C89" i="218" s="1"/>
  <c r="O88" i="218"/>
  <c r="M88" i="218"/>
  <c r="L88" i="218"/>
  <c r="J88" i="218"/>
  <c r="AF6" i="218"/>
  <c r="F88" i="218" s="1"/>
  <c r="AD6" i="218"/>
  <c r="E88" i="218" s="1"/>
  <c r="AB6" i="218"/>
  <c r="C88" i="218" s="1"/>
  <c r="O87" i="218"/>
  <c r="N87" i="218"/>
  <c r="M87" i="218"/>
  <c r="L87" i="218"/>
  <c r="J87" i="218"/>
  <c r="AF5" i="218"/>
  <c r="G87" i="218" s="1"/>
  <c r="F87" i="218"/>
  <c r="AD5" i="218"/>
  <c r="D87" i="218"/>
  <c r="E87" i="218"/>
  <c r="AB5" i="218"/>
  <c r="C87" i="218" s="1"/>
  <c r="J86" i="218"/>
  <c r="AF4" i="218"/>
  <c r="F86" i="218" s="1"/>
  <c r="AD4" i="218"/>
  <c r="E86" i="218" s="1"/>
  <c r="AB4" i="218"/>
  <c r="C86" i="218" s="1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5" i="218"/>
  <c r="D14" i="218"/>
  <c r="D13" i="218"/>
  <c r="O10" i="218"/>
  <c r="D10" i="218"/>
  <c r="O9" i="218"/>
  <c r="D9" i="218"/>
  <c r="O8" i="218"/>
  <c r="D8" i="218"/>
  <c r="A7" i="218"/>
  <c r="A4" i="218"/>
  <c r="AB2" i="218"/>
  <c r="A2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O14" i="217" s="1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1" i="217"/>
  <c r="N91" i="217"/>
  <c r="M91" i="217"/>
  <c r="L91" i="217"/>
  <c r="K91" i="217"/>
  <c r="AF9" i="217"/>
  <c r="G91" i="217" s="1"/>
  <c r="AD9" i="217"/>
  <c r="E91" i="217" s="1"/>
  <c r="AB9" i="217"/>
  <c r="C91" i="217" s="1"/>
  <c r="O90" i="217"/>
  <c r="M90" i="217"/>
  <c r="L90" i="217"/>
  <c r="K90" i="217"/>
  <c r="AF8" i="217"/>
  <c r="F90" i="217" s="1"/>
  <c r="G90" i="217"/>
  <c r="AD8" i="217"/>
  <c r="E90" i="217"/>
  <c r="D90" i="217"/>
  <c r="AB8" i="217"/>
  <c r="C90" i="217" s="1"/>
  <c r="N89" i="217"/>
  <c r="M89" i="217"/>
  <c r="L89" i="217"/>
  <c r="J89" i="217"/>
  <c r="AF7" i="217"/>
  <c r="G89" i="217" s="1"/>
  <c r="AD7" i="217"/>
  <c r="E89" i="217" s="1"/>
  <c r="AB7" i="217"/>
  <c r="C89" i="217" s="1"/>
  <c r="N88" i="217"/>
  <c r="M88" i="217"/>
  <c r="L88" i="217"/>
  <c r="AF6" i="217"/>
  <c r="F88" i="217" s="1"/>
  <c r="AD6" i="217"/>
  <c r="E88" i="217" s="1"/>
  <c r="AB6" i="217"/>
  <c r="C88" i="217" s="1"/>
  <c r="O87" i="217"/>
  <c r="N87" i="217"/>
  <c r="M87" i="217"/>
  <c r="L87" i="217"/>
  <c r="J87" i="217"/>
  <c r="AF5" i="217"/>
  <c r="G87" i="217" s="1"/>
  <c r="AD5" i="217"/>
  <c r="D87" i="217"/>
  <c r="E87" i="217"/>
  <c r="AB5" i="217"/>
  <c r="C87" i="217" s="1"/>
  <c r="O86" i="217"/>
  <c r="J86" i="217"/>
  <c r="AF4" i="217"/>
  <c r="G86" i="217" s="1"/>
  <c r="AD4" i="217"/>
  <c r="E86" i="217" s="1"/>
  <c r="AB4" i="217"/>
  <c r="C86" i="217"/>
  <c r="N85" i="217"/>
  <c r="F85" i="217"/>
  <c r="J83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D14" i="217"/>
  <c r="D13" i="217"/>
  <c r="O10" i="217"/>
  <c r="D10" i="217"/>
  <c r="O9" i="217"/>
  <c r="D9" i="217"/>
  <c r="O8" i="217"/>
  <c r="D8" i="217"/>
  <c r="A7" i="217"/>
  <c r="A4" i="217"/>
  <c r="AB2" i="217"/>
  <c r="A2" i="217"/>
  <c r="AD128" i="216"/>
  <c r="O10" i="216" s="1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D16" i="216" s="1"/>
  <c r="AB111" i="216"/>
  <c r="AD110" i="216"/>
  <c r="AB110" i="216"/>
  <c r="AD109" i="216"/>
  <c r="D14" i="216" s="1"/>
  <c r="AB109" i="216"/>
  <c r="AD108" i="216"/>
  <c r="AB108" i="216"/>
  <c r="AD105" i="216"/>
  <c r="AB105" i="216"/>
  <c r="AD104" i="216"/>
  <c r="AB104" i="216"/>
  <c r="O91" i="216"/>
  <c r="N91" i="216"/>
  <c r="M91" i="216"/>
  <c r="L91" i="216"/>
  <c r="K91" i="216"/>
  <c r="AF9" i="216"/>
  <c r="G91" i="216" s="1"/>
  <c r="AD9" i="216"/>
  <c r="E91" i="216"/>
  <c r="D91" i="216"/>
  <c r="AB9" i="216"/>
  <c r="C91" i="216" s="1"/>
  <c r="O90" i="216"/>
  <c r="M90" i="216"/>
  <c r="L90" i="216"/>
  <c r="K90" i="216"/>
  <c r="AF8" i="216"/>
  <c r="G90" i="216" s="1"/>
  <c r="F90" i="216"/>
  <c r="AD8" i="216"/>
  <c r="E90" i="216" s="1"/>
  <c r="AB8" i="216"/>
  <c r="C90" i="216" s="1"/>
  <c r="N89" i="216"/>
  <c r="M89" i="216"/>
  <c r="L89" i="216"/>
  <c r="J89" i="216"/>
  <c r="AF7" i="216"/>
  <c r="F89" i="216" s="1"/>
  <c r="G89" i="216"/>
  <c r="AD7" i="216"/>
  <c r="E89" i="216" s="1"/>
  <c r="AB7" i="216"/>
  <c r="O8" i="216" s="1"/>
  <c r="N88" i="216"/>
  <c r="M88" i="216"/>
  <c r="L88" i="216"/>
  <c r="AF6" i="216"/>
  <c r="F88" i="216" s="1"/>
  <c r="G88" i="216"/>
  <c r="AD6" i="216"/>
  <c r="D88" i="216" s="1"/>
  <c r="E88" i="216"/>
  <c r="AB6" i="216"/>
  <c r="C88" i="216" s="1"/>
  <c r="O87" i="216"/>
  <c r="N87" i="216"/>
  <c r="M87" i="216"/>
  <c r="L87" i="216"/>
  <c r="J87" i="216"/>
  <c r="AF5" i="216"/>
  <c r="G87" i="216"/>
  <c r="AD5" i="216"/>
  <c r="E87" i="216" s="1"/>
  <c r="D87" i="216"/>
  <c r="AB5" i="216"/>
  <c r="C87" i="216" s="1"/>
  <c r="N86" i="216"/>
  <c r="L86" i="216"/>
  <c r="J86" i="216"/>
  <c r="AF4" i="216"/>
  <c r="F86" i="216" s="1"/>
  <c r="AD4" i="216"/>
  <c r="E86" i="216" s="1"/>
  <c r="AB4" i="216"/>
  <c r="C86" i="216" s="1"/>
  <c r="N85" i="216"/>
  <c r="F85" i="216"/>
  <c r="J83" i="216"/>
  <c r="C83" i="216"/>
  <c r="A65" i="216"/>
  <c r="A50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15" i="216"/>
  <c r="O14" i="216"/>
  <c r="D13" i="216"/>
  <c r="D10" i="216"/>
  <c r="O9" i="216"/>
  <c r="D9" i="216"/>
  <c r="D8" i="216"/>
  <c r="A7" i="216"/>
  <c r="A4" i="216"/>
  <c r="AB2" i="216"/>
  <c r="A2" i="216"/>
  <c r="AD128" i="215"/>
  <c r="AB128" i="215"/>
  <c r="AD127" i="215"/>
  <c r="O9" i="215" s="1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D15" i="215" s="1"/>
  <c r="AB110" i="215"/>
  <c r="AD109" i="215"/>
  <c r="AB109" i="215"/>
  <c r="AD108" i="215"/>
  <c r="D13" i="215" s="1"/>
  <c r="AB108" i="215"/>
  <c r="AD105" i="215"/>
  <c r="AB105" i="215"/>
  <c r="AD104" i="215"/>
  <c r="D9" i="215" s="1"/>
  <c r="AB104" i="215"/>
  <c r="O91" i="215"/>
  <c r="N91" i="215"/>
  <c r="M91" i="215"/>
  <c r="L91" i="215"/>
  <c r="K91" i="215"/>
  <c r="AF9" i="215"/>
  <c r="G91" i="215" s="1"/>
  <c r="AD9" i="215"/>
  <c r="E91" i="215" s="1"/>
  <c r="AB9" i="215"/>
  <c r="C91" i="215" s="1"/>
  <c r="O90" i="215"/>
  <c r="M90" i="215"/>
  <c r="L90" i="215"/>
  <c r="K90" i="215"/>
  <c r="AF8" i="215"/>
  <c r="F90" i="215" s="1"/>
  <c r="AD8" i="215"/>
  <c r="E90" i="215" s="1"/>
  <c r="AB8" i="215"/>
  <c r="C90" i="215" s="1"/>
  <c r="O89" i="215"/>
  <c r="M89" i="215"/>
  <c r="L89" i="215"/>
  <c r="J89" i="215"/>
  <c r="AF7" i="215"/>
  <c r="G89" i="215"/>
  <c r="F89" i="215"/>
  <c r="AD7" i="215"/>
  <c r="E89" i="215" s="1"/>
  <c r="AB7" i="215"/>
  <c r="C89" i="215" s="1"/>
  <c r="N88" i="215"/>
  <c r="M88" i="215"/>
  <c r="L88" i="215"/>
  <c r="J88" i="215"/>
  <c r="AF6" i="215"/>
  <c r="F88" i="215" s="1"/>
  <c r="AD6" i="215"/>
  <c r="E88" i="215" s="1"/>
  <c r="AB6" i="215"/>
  <c r="C88" i="215" s="1"/>
  <c r="O87" i="215"/>
  <c r="N87" i="215"/>
  <c r="M87" i="215"/>
  <c r="L87" i="215"/>
  <c r="J87" i="215"/>
  <c r="AF5" i="215"/>
  <c r="G87" i="215" s="1"/>
  <c r="AD5" i="215"/>
  <c r="D87" i="215"/>
  <c r="E87" i="215"/>
  <c r="AB5" i="215"/>
  <c r="C87" i="215" s="1"/>
  <c r="M86" i="215"/>
  <c r="J86" i="215"/>
  <c r="AF4" i="215"/>
  <c r="G86" i="215" s="1"/>
  <c r="AD4" i="215"/>
  <c r="E86" i="215" s="1"/>
  <c r="AB4" i="215"/>
  <c r="C86" i="215" s="1"/>
  <c r="N85" i="215"/>
  <c r="F85" i="215"/>
  <c r="J83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O14" i="215"/>
  <c r="D14" i="215"/>
  <c r="O10" i="215"/>
  <c r="D10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O14" i="214" s="1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M91" i="214"/>
  <c r="L91" i="214"/>
  <c r="K91" i="214"/>
  <c r="AF9" i="214"/>
  <c r="G91" i="214" s="1"/>
  <c r="AD9" i="214"/>
  <c r="E91" i="214" s="1"/>
  <c r="AB9" i="214"/>
  <c r="C91" i="214" s="1"/>
  <c r="O90" i="214"/>
  <c r="N90" i="214"/>
  <c r="M90" i="214"/>
  <c r="L90" i="214"/>
  <c r="K90" i="214"/>
  <c r="AF8" i="214"/>
  <c r="F90" i="214"/>
  <c r="G90" i="214"/>
  <c r="AD8" i="214"/>
  <c r="E90" i="214" s="1"/>
  <c r="AB8" i="214"/>
  <c r="C90" i="214" s="1"/>
  <c r="O89" i="214"/>
  <c r="N89" i="214"/>
  <c r="M89" i="214"/>
  <c r="L89" i="214"/>
  <c r="J89" i="214"/>
  <c r="AF7" i="214"/>
  <c r="G89" i="214"/>
  <c r="F89" i="214"/>
  <c r="AD7" i="214"/>
  <c r="E89" i="214" s="1"/>
  <c r="D89" i="214"/>
  <c r="AB7" i="214"/>
  <c r="C89" i="214" s="1"/>
  <c r="O88" i="214"/>
  <c r="N88" i="214"/>
  <c r="M88" i="214"/>
  <c r="L88" i="214"/>
  <c r="J88" i="214"/>
  <c r="AF6" i="214"/>
  <c r="G88" i="214" s="1"/>
  <c r="F88" i="214"/>
  <c r="AD6" i="214"/>
  <c r="D88" i="214" s="1"/>
  <c r="E88" i="214"/>
  <c r="AB6" i="214"/>
  <c r="C88" i="214" s="1"/>
  <c r="O87" i="214"/>
  <c r="N87" i="214"/>
  <c r="M87" i="214"/>
  <c r="L87" i="214"/>
  <c r="J87" i="214"/>
  <c r="AF5" i="214"/>
  <c r="G87" i="214" s="1"/>
  <c r="AD5" i="214"/>
  <c r="D87" i="214" s="1"/>
  <c r="AB5" i="214"/>
  <c r="C87" i="214"/>
  <c r="O86" i="214"/>
  <c r="L86" i="214"/>
  <c r="J86" i="214"/>
  <c r="AF4" i="214"/>
  <c r="G86" i="214" s="1"/>
  <c r="AD4" i="214"/>
  <c r="E86" i="214" s="1"/>
  <c r="AB4" i="214"/>
  <c r="C86" i="214" s="1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D14" i="214"/>
  <c r="D13" i="214"/>
  <c r="O10" i="214"/>
  <c r="D10" i="214"/>
  <c r="O9" i="214"/>
  <c r="D9" i="214"/>
  <c r="A7" i="214"/>
  <c r="A4" i="214"/>
  <c r="AB2" i="214"/>
  <c r="A2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O14" i="213" s="1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1" i="213"/>
  <c r="N91" i="213"/>
  <c r="M91" i="213"/>
  <c r="L91" i="213"/>
  <c r="K91" i="213"/>
  <c r="AF9" i="213"/>
  <c r="G91" i="213" s="1"/>
  <c r="AD9" i="213"/>
  <c r="E91" i="213" s="1"/>
  <c r="AB9" i="213"/>
  <c r="C91" i="213" s="1"/>
  <c r="O90" i="213"/>
  <c r="N90" i="213"/>
  <c r="M90" i="213"/>
  <c r="L90" i="213"/>
  <c r="K90" i="213"/>
  <c r="AF8" i="213"/>
  <c r="F90" i="213" s="1"/>
  <c r="G90" i="213"/>
  <c r="AD8" i="213"/>
  <c r="E90" i="213"/>
  <c r="AB8" i="213"/>
  <c r="C90" i="213"/>
  <c r="O89" i="213"/>
  <c r="N89" i="213"/>
  <c r="M89" i="213"/>
  <c r="L89" i="213"/>
  <c r="J89" i="213"/>
  <c r="AF7" i="213"/>
  <c r="G89" i="213" s="1"/>
  <c r="F89" i="213"/>
  <c r="AD7" i="213"/>
  <c r="E89" i="213" s="1"/>
  <c r="AB7" i="213"/>
  <c r="C89" i="213" s="1"/>
  <c r="O88" i="213"/>
  <c r="N88" i="213"/>
  <c r="M88" i="213"/>
  <c r="L88" i="213"/>
  <c r="J88" i="213"/>
  <c r="AF6" i="213"/>
  <c r="G88" i="213" s="1"/>
  <c r="F88" i="213"/>
  <c r="AD6" i="213"/>
  <c r="E88" i="213" s="1"/>
  <c r="D88" i="213"/>
  <c r="AB6" i="213"/>
  <c r="C88" i="213"/>
  <c r="O87" i="213"/>
  <c r="N87" i="213"/>
  <c r="M87" i="213"/>
  <c r="L87" i="213"/>
  <c r="J87" i="213"/>
  <c r="AF5" i="213"/>
  <c r="G87" i="213" s="1"/>
  <c r="AD5" i="213"/>
  <c r="D87" i="213" s="1"/>
  <c r="E87" i="213"/>
  <c r="AB5" i="213"/>
  <c r="C87" i="213"/>
  <c r="L86" i="213"/>
  <c r="J86" i="213"/>
  <c r="AF4" i="213"/>
  <c r="G86" i="213" s="1"/>
  <c r="AD4" i="213"/>
  <c r="E86" i="213"/>
  <c r="AB4" i="213"/>
  <c r="C86" i="213" s="1"/>
  <c r="N85" i="213"/>
  <c r="F85" i="213"/>
  <c r="J83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6" i="213"/>
  <c r="D15" i="213"/>
  <c r="D14" i="213"/>
  <c r="D13" i="213"/>
  <c r="O10" i="213"/>
  <c r="D10" i="213"/>
  <c r="O9" i="213"/>
  <c r="D9" i="213"/>
  <c r="D8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1" i="212"/>
  <c r="N91" i="212"/>
  <c r="M91" i="212"/>
  <c r="L91" i="212"/>
  <c r="K91" i="212"/>
  <c r="AF9" i="212"/>
  <c r="G91" i="212" s="1"/>
  <c r="AD9" i="212"/>
  <c r="D91" i="212" s="1"/>
  <c r="E91" i="212"/>
  <c r="AB9" i="212"/>
  <c r="C91" i="212" s="1"/>
  <c r="O90" i="212"/>
  <c r="N90" i="212"/>
  <c r="M90" i="212"/>
  <c r="L90" i="212"/>
  <c r="K90" i="212"/>
  <c r="AF8" i="212"/>
  <c r="F90" i="212"/>
  <c r="G90" i="212"/>
  <c r="AD8" i="212"/>
  <c r="D90" i="212" s="1"/>
  <c r="AB8" i="212"/>
  <c r="C90" i="212"/>
  <c r="O89" i="212"/>
  <c r="N89" i="212"/>
  <c r="M89" i="212"/>
  <c r="L89" i="212"/>
  <c r="J89" i="212"/>
  <c r="AF7" i="212"/>
  <c r="G89" i="212" s="1"/>
  <c r="AD7" i="212"/>
  <c r="E89" i="212" s="1"/>
  <c r="AB7" i="212"/>
  <c r="C89" i="212" s="1"/>
  <c r="O88" i="212"/>
  <c r="N88" i="212"/>
  <c r="M88" i="212"/>
  <c r="L88" i="212"/>
  <c r="J88" i="212"/>
  <c r="AF6" i="212"/>
  <c r="G88" i="212" s="1"/>
  <c r="AD6" i="212"/>
  <c r="E88" i="212"/>
  <c r="D88" i="212"/>
  <c r="AB6" i="212"/>
  <c r="C88" i="212" s="1"/>
  <c r="O87" i="212"/>
  <c r="N87" i="212"/>
  <c r="M87" i="212"/>
  <c r="L87" i="212"/>
  <c r="J87" i="212"/>
  <c r="AF5" i="212"/>
  <c r="G87" i="212" s="1"/>
  <c r="AD5" i="212"/>
  <c r="E87" i="212" s="1"/>
  <c r="D87" i="212"/>
  <c r="AB5" i="212"/>
  <c r="C87" i="212" s="1"/>
  <c r="O86" i="212"/>
  <c r="J86" i="212"/>
  <c r="AF4" i="212"/>
  <c r="F86" i="212" s="1"/>
  <c r="AD4" i="212"/>
  <c r="E86" i="212"/>
  <c r="D86" i="212"/>
  <c r="AB4" i="212"/>
  <c r="C86" i="212" s="1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5" i="212"/>
  <c r="O14" i="212"/>
  <c r="D14" i="212"/>
  <c r="D13" i="212"/>
  <c r="O10" i="212"/>
  <c r="D10" i="212"/>
  <c r="O9" i="212"/>
  <c r="D9" i="212"/>
  <c r="O8" i="212"/>
  <c r="D8" i="212"/>
  <c r="A7" i="212"/>
  <c r="A4" i="212"/>
  <c r="AB2" i="212"/>
  <c r="A2" i="212"/>
  <c r="AD128" i="211"/>
  <c r="O10" i="211" s="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D16" i="211"/>
  <c r="AB111" i="211"/>
  <c r="AD110" i="211"/>
  <c r="AB110" i="211"/>
  <c r="AD109" i="211"/>
  <c r="AB109" i="211"/>
  <c r="AD108" i="211"/>
  <c r="AB108" i="211"/>
  <c r="AD105" i="211"/>
  <c r="D10" i="211" s="1"/>
  <c r="AB105" i="211"/>
  <c r="AD104" i="211"/>
  <c r="AB104" i="211"/>
  <c r="O91" i="211"/>
  <c r="N91" i="211"/>
  <c r="M91" i="211"/>
  <c r="L91" i="211"/>
  <c r="K91" i="211"/>
  <c r="AF9" i="211"/>
  <c r="G91" i="211" s="1"/>
  <c r="AD9" i="211"/>
  <c r="D91" i="211" s="1"/>
  <c r="AB9" i="211"/>
  <c r="C91" i="211" s="1"/>
  <c r="O90" i="211"/>
  <c r="N90" i="211"/>
  <c r="M90" i="211"/>
  <c r="L90" i="211"/>
  <c r="K90" i="211"/>
  <c r="AF8" i="211"/>
  <c r="F90" i="211" s="1"/>
  <c r="G90" i="211"/>
  <c r="AD8" i="211"/>
  <c r="E90" i="211" s="1"/>
  <c r="D90" i="211"/>
  <c r="AB8" i="211"/>
  <c r="C90" i="211" s="1"/>
  <c r="O89" i="211"/>
  <c r="N89" i="211"/>
  <c r="M89" i="211"/>
  <c r="L89" i="211"/>
  <c r="J89" i="211"/>
  <c r="AF7" i="211"/>
  <c r="G89" i="211" s="1"/>
  <c r="F89" i="211"/>
  <c r="AD7" i="211"/>
  <c r="E89" i="211" s="1"/>
  <c r="AB7" i="211"/>
  <c r="C89" i="211" s="1"/>
  <c r="O88" i="211"/>
  <c r="N88" i="211"/>
  <c r="M88" i="211"/>
  <c r="L88" i="211"/>
  <c r="J88" i="211"/>
  <c r="AF6" i="211"/>
  <c r="F88" i="211" s="1"/>
  <c r="AD6" i="211"/>
  <c r="D88" i="211" s="1"/>
  <c r="AB6" i="211"/>
  <c r="C88" i="211" s="1"/>
  <c r="O87" i="211"/>
  <c r="N87" i="211"/>
  <c r="M87" i="211"/>
  <c r="L87" i="211"/>
  <c r="J87" i="211"/>
  <c r="AF5" i="211"/>
  <c r="G87" i="211" s="1"/>
  <c r="AD5" i="211"/>
  <c r="D87" i="211"/>
  <c r="AB5" i="211"/>
  <c r="C87" i="211" s="1"/>
  <c r="J86" i="211"/>
  <c r="AF4" i="211"/>
  <c r="G86" i="211" s="1"/>
  <c r="AD4" i="211"/>
  <c r="D86" i="211" s="1"/>
  <c r="AB4" i="211"/>
  <c r="D8" i="21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5" i="211"/>
  <c r="O14" i="211"/>
  <c r="D14" i="211"/>
  <c r="D13" i="211"/>
  <c r="O9" i="211"/>
  <c r="D9" i="211"/>
  <c r="O8" i="211"/>
  <c r="A7" i="211"/>
  <c r="A4" i="211"/>
  <c r="AB2" i="211"/>
  <c r="A2" i="211"/>
  <c r="O91" i="210"/>
  <c r="N91" i="210"/>
  <c r="M91" i="210"/>
  <c r="L91" i="210"/>
  <c r="K91" i="210"/>
  <c r="G91" i="210"/>
  <c r="F91" i="210"/>
  <c r="C91" i="210"/>
  <c r="O90" i="210"/>
  <c r="N90" i="210"/>
  <c r="M90" i="210"/>
  <c r="L90" i="210"/>
  <c r="K90" i="210"/>
  <c r="G90" i="210"/>
  <c r="F90" i="210"/>
  <c r="E90" i="210"/>
  <c r="D90" i="210"/>
  <c r="O89" i="210"/>
  <c r="N89" i="210"/>
  <c r="M89" i="210"/>
  <c r="L89" i="210"/>
  <c r="J89" i="210"/>
  <c r="G89" i="210"/>
  <c r="F89" i="210"/>
  <c r="E89" i="210"/>
  <c r="D89" i="210"/>
  <c r="C89" i="210"/>
  <c r="O88" i="210"/>
  <c r="N88" i="210"/>
  <c r="M88" i="210"/>
  <c r="L88" i="210"/>
  <c r="J88" i="210"/>
  <c r="E88" i="210"/>
  <c r="D88" i="210"/>
  <c r="C88" i="210"/>
  <c r="O87" i="210"/>
  <c r="N87" i="210"/>
  <c r="M87" i="210"/>
  <c r="L87" i="210"/>
  <c r="J87" i="210"/>
  <c r="G87" i="210"/>
  <c r="F87" i="210"/>
  <c r="C87" i="210"/>
  <c r="O86" i="210"/>
  <c r="L86" i="210"/>
  <c r="J86" i="210"/>
  <c r="G86" i="210"/>
  <c r="F86" i="210"/>
  <c r="E86" i="210"/>
  <c r="D86" i="210"/>
  <c r="N85" i="210"/>
  <c r="F85" i="210"/>
  <c r="J83" i="210"/>
  <c r="C83" i="210"/>
  <c r="A65" i="210"/>
  <c r="G19" i="210"/>
  <c r="D16" i="210"/>
  <c r="D15" i="210"/>
  <c r="O14" i="210"/>
  <c r="D14" i="210"/>
  <c r="D13" i="210"/>
  <c r="O10" i="210"/>
  <c r="D10" i="210"/>
  <c r="O9" i="210"/>
  <c r="D9" i="210"/>
  <c r="O8" i="210"/>
  <c r="D8" i="210"/>
  <c r="A7" i="210"/>
  <c r="A4" i="210"/>
  <c r="A2" i="210"/>
  <c r="AD128" i="209"/>
  <c r="O10" i="209" s="1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D111" i="209"/>
  <c r="D16" i="209" s="1"/>
  <c r="AB111" i="209"/>
  <c r="AD110" i="209"/>
  <c r="AB110" i="209"/>
  <c r="AD109" i="209"/>
  <c r="AB109" i="209"/>
  <c r="AD108" i="209"/>
  <c r="AB108" i="209"/>
  <c r="AD105" i="209"/>
  <c r="D10" i="209" s="1"/>
  <c r="AB105" i="209"/>
  <c r="AD104" i="209"/>
  <c r="AB104" i="209"/>
  <c r="O91" i="209"/>
  <c r="N91" i="209"/>
  <c r="M91" i="209"/>
  <c r="L91" i="209"/>
  <c r="K91" i="209"/>
  <c r="AF9" i="209"/>
  <c r="G91" i="209" s="1"/>
  <c r="AD9" i="209"/>
  <c r="D91" i="209" s="1"/>
  <c r="E91" i="209"/>
  <c r="AB9" i="209"/>
  <c r="C91" i="209"/>
  <c r="O90" i="209"/>
  <c r="N90" i="209"/>
  <c r="M90" i="209"/>
  <c r="L90" i="209"/>
  <c r="K90" i="209"/>
  <c r="AF8" i="209"/>
  <c r="G90" i="209" s="1"/>
  <c r="F90" i="209"/>
  <c r="AD8" i="209"/>
  <c r="E90" i="209" s="1"/>
  <c r="AB8" i="209"/>
  <c r="C90" i="209" s="1"/>
  <c r="O89" i="209"/>
  <c r="N89" i="209"/>
  <c r="M89" i="209"/>
  <c r="L89" i="209"/>
  <c r="J89" i="209"/>
  <c r="AF7" i="209"/>
  <c r="G89" i="209"/>
  <c r="AD7" i="209"/>
  <c r="E89" i="209" s="1"/>
  <c r="AB7" i="209"/>
  <c r="O8" i="209" s="1"/>
  <c r="O88" i="209"/>
  <c r="N88" i="209"/>
  <c r="M88" i="209"/>
  <c r="L88" i="209"/>
  <c r="J88" i="209"/>
  <c r="AF6" i="209"/>
  <c r="G88" i="209" s="1"/>
  <c r="F88" i="209"/>
  <c r="AD6" i="209"/>
  <c r="E88" i="209" s="1"/>
  <c r="AB6" i="209"/>
  <c r="C88" i="209" s="1"/>
  <c r="O87" i="209"/>
  <c r="N87" i="209"/>
  <c r="M87" i="209"/>
  <c r="L87" i="209"/>
  <c r="J87" i="209"/>
  <c r="AF5" i="209"/>
  <c r="F87" i="209" s="1"/>
  <c r="G87" i="209"/>
  <c r="AD5" i="209"/>
  <c r="D87" i="209" s="1"/>
  <c r="E87" i="209"/>
  <c r="AB5" i="209"/>
  <c r="C87" i="209" s="1"/>
  <c r="O86" i="209"/>
  <c r="N86" i="209"/>
  <c r="L86" i="209"/>
  <c r="J86" i="209"/>
  <c r="AF4" i="209"/>
  <c r="F86" i="209" s="1"/>
  <c r="AD4" i="209"/>
  <c r="E86" i="209" s="1"/>
  <c r="AB4" i="209"/>
  <c r="C86" i="209" s="1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5" i="209"/>
  <c r="O14" i="209"/>
  <c r="D14" i="209"/>
  <c r="D13" i="209"/>
  <c r="O9" i="209"/>
  <c r="D9" i="209"/>
  <c r="D8" i="209"/>
  <c r="A7" i="209"/>
  <c r="A4" i="209"/>
  <c r="AB2" i="209"/>
  <c r="A2" i="209"/>
  <c r="AD128" i="208"/>
  <c r="O10" i="208" s="1"/>
  <c r="AB128" i="208"/>
  <c r="AD127" i="208"/>
  <c r="O9" i="208"/>
  <c r="AB127" i="208"/>
  <c r="AD125" i="208"/>
  <c r="AB125" i="208"/>
  <c r="AD124" i="208"/>
  <c r="AB124" i="208"/>
  <c r="AB122" i="208"/>
  <c r="AB121" i="208"/>
  <c r="AB120" i="208"/>
  <c r="AB118" i="208"/>
  <c r="AD111" i="208"/>
  <c r="D16" i="208" s="1"/>
  <c r="AB111" i="208"/>
  <c r="AD110" i="208"/>
  <c r="D15" i="208" s="1"/>
  <c r="AB110" i="208"/>
  <c r="AD109" i="208"/>
  <c r="D14" i="208" s="1"/>
  <c r="AB109" i="208"/>
  <c r="AD108" i="208"/>
  <c r="D13" i="208" s="1"/>
  <c r="AB108" i="208"/>
  <c r="AD105" i="208"/>
  <c r="AB105" i="208"/>
  <c r="AD104" i="208"/>
  <c r="AB104" i="208"/>
  <c r="O91" i="208"/>
  <c r="N91" i="208"/>
  <c r="M91" i="208"/>
  <c r="L91" i="208"/>
  <c r="K91" i="208"/>
  <c r="AF9" i="208"/>
  <c r="G91" i="208" s="1"/>
  <c r="AD9" i="208"/>
  <c r="E91" i="208" s="1"/>
  <c r="AB9" i="208"/>
  <c r="C91" i="208" s="1"/>
  <c r="O90" i="208"/>
  <c r="N90" i="208"/>
  <c r="M90" i="208"/>
  <c r="L90" i="208"/>
  <c r="K90" i="208"/>
  <c r="AF8" i="208"/>
  <c r="F90" i="208" s="1"/>
  <c r="AD8" i="208"/>
  <c r="D90" i="208" s="1"/>
  <c r="E90" i="208"/>
  <c r="AB8" i="208"/>
  <c r="C90" i="208" s="1"/>
  <c r="O89" i="208"/>
  <c r="N89" i="208"/>
  <c r="M89" i="208"/>
  <c r="L89" i="208"/>
  <c r="J89" i="208"/>
  <c r="AF7" i="208"/>
  <c r="F89" i="208" s="1"/>
  <c r="AD7" i="208"/>
  <c r="E89" i="208"/>
  <c r="D89" i="208"/>
  <c r="AB7" i="208"/>
  <c r="C89" i="208" s="1"/>
  <c r="O88" i="208"/>
  <c r="N88" i="208"/>
  <c r="M88" i="208"/>
  <c r="L88" i="208"/>
  <c r="J88" i="208"/>
  <c r="AF6" i="208"/>
  <c r="G88" i="208" s="1"/>
  <c r="AD6" i="208"/>
  <c r="E88" i="208" s="1"/>
  <c r="AB6" i="208"/>
  <c r="C88" i="208"/>
  <c r="O87" i="208"/>
  <c r="N87" i="208"/>
  <c r="M87" i="208"/>
  <c r="L87" i="208"/>
  <c r="J87" i="208"/>
  <c r="AF5" i="208"/>
  <c r="G87" i="208" s="1"/>
  <c r="F87" i="208"/>
  <c r="AD5" i="208"/>
  <c r="E87" i="208" s="1"/>
  <c r="AB5" i="208"/>
  <c r="C87" i="208" s="1"/>
  <c r="L86" i="208"/>
  <c r="J86" i="208"/>
  <c r="AF4" i="208"/>
  <c r="G86" i="208"/>
  <c r="F86" i="208"/>
  <c r="AD4" i="208"/>
  <c r="E86" i="208" s="1"/>
  <c r="AB4" i="208"/>
  <c r="C86" i="208"/>
  <c r="N85" i="208"/>
  <c r="F85" i="208"/>
  <c r="J83" i="208"/>
  <c r="C83" i="208"/>
  <c r="A65" i="208"/>
  <c r="A50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19" i="208"/>
  <c r="AB17" i="208"/>
  <c r="AB16" i="208"/>
  <c r="AB15" i="208"/>
  <c r="O14" i="208"/>
  <c r="D10" i="208"/>
  <c r="D9" i="208"/>
  <c r="D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D111" i="207"/>
  <c r="D16" i="207" s="1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1" i="207"/>
  <c r="N91" i="207"/>
  <c r="M91" i="207"/>
  <c r="L91" i="207"/>
  <c r="K91" i="207"/>
  <c r="AF9" i="207"/>
  <c r="G91" i="207" s="1"/>
  <c r="AD9" i="207"/>
  <c r="E91" i="207" s="1"/>
  <c r="AB9" i="207"/>
  <c r="C91" i="207" s="1"/>
  <c r="O90" i="207"/>
  <c r="N90" i="207"/>
  <c r="M90" i="207"/>
  <c r="L90" i="207"/>
  <c r="K90" i="207"/>
  <c r="AF8" i="207"/>
  <c r="F90" i="207" s="1"/>
  <c r="G90" i="207"/>
  <c r="AD8" i="207"/>
  <c r="E90" i="207" s="1"/>
  <c r="D90" i="207"/>
  <c r="AB8" i="207"/>
  <c r="C90" i="207" s="1"/>
  <c r="O89" i="207"/>
  <c r="N89" i="207"/>
  <c r="M89" i="207"/>
  <c r="L89" i="207"/>
  <c r="J89" i="207"/>
  <c r="AF7" i="207"/>
  <c r="G89" i="207"/>
  <c r="AD7" i="207"/>
  <c r="E89" i="207" s="1"/>
  <c r="D89" i="207"/>
  <c r="AB7" i="207"/>
  <c r="C89" i="207" s="1"/>
  <c r="O88" i="207"/>
  <c r="N88" i="207"/>
  <c r="M88" i="207"/>
  <c r="L88" i="207"/>
  <c r="J88" i="207"/>
  <c r="AF6" i="207"/>
  <c r="G88" i="207" s="1"/>
  <c r="F88" i="207"/>
  <c r="AD6" i="207"/>
  <c r="E88" i="207"/>
  <c r="AB6" i="207"/>
  <c r="C88" i="207" s="1"/>
  <c r="O87" i="207"/>
  <c r="N87" i="207"/>
  <c r="M87" i="207"/>
  <c r="L87" i="207"/>
  <c r="J87" i="207"/>
  <c r="AF5" i="207"/>
  <c r="F87" i="207" s="1"/>
  <c r="G87" i="207"/>
  <c r="AD5" i="207"/>
  <c r="E87" i="207" s="1"/>
  <c r="D87" i="207"/>
  <c r="AB5" i="207"/>
  <c r="C87" i="207" s="1"/>
  <c r="O86" i="207"/>
  <c r="N86" i="207"/>
  <c r="J86" i="207"/>
  <c r="AF4" i="207"/>
  <c r="G86" i="207" s="1"/>
  <c r="AD4" i="207"/>
  <c r="D86" i="207" s="1"/>
  <c r="E86" i="207"/>
  <c r="AB4" i="207"/>
  <c r="C86" i="207" s="1"/>
  <c r="N85" i="207"/>
  <c r="F85" i="207"/>
  <c r="J83" i="207"/>
  <c r="C83" i="207"/>
  <c r="A65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5" i="207"/>
  <c r="O14" i="207"/>
  <c r="D14" i="207"/>
  <c r="D13" i="207"/>
  <c r="O10" i="207"/>
  <c r="D10" i="207"/>
  <c r="O9" i="207"/>
  <c r="D9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M91" i="206"/>
  <c r="L91" i="206"/>
  <c r="K91" i="206"/>
  <c r="AF9" i="206"/>
  <c r="G91" i="206" s="1"/>
  <c r="AD9" i="206"/>
  <c r="D91" i="206" s="1"/>
  <c r="AB9" i="206"/>
  <c r="C91" i="206" s="1"/>
  <c r="O90" i="206"/>
  <c r="N90" i="206"/>
  <c r="M90" i="206"/>
  <c r="L90" i="206"/>
  <c r="K90" i="206"/>
  <c r="AF8" i="206"/>
  <c r="F90" i="206" s="1"/>
  <c r="AD8" i="206"/>
  <c r="E90" i="206" s="1"/>
  <c r="D90" i="206"/>
  <c r="AB8" i="206"/>
  <c r="C90" i="206" s="1"/>
  <c r="O89" i="206"/>
  <c r="N89" i="206"/>
  <c r="M89" i="206"/>
  <c r="L89" i="206"/>
  <c r="J89" i="206"/>
  <c r="AF7" i="206"/>
  <c r="G89" i="206" s="1"/>
  <c r="AD7" i="206"/>
  <c r="E89" i="206" s="1"/>
  <c r="AB7" i="206"/>
  <c r="C89" i="206" s="1"/>
  <c r="O88" i="206"/>
  <c r="N88" i="206"/>
  <c r="M88" i="206"/>
  <c r="L88" i="206"/>
  <c r="J88" i="206"/>
  <c r="AF6" i="206"/>
  <c r="G88" i="206" s="1"/>
  <c r="AD6" i="206"/>
  <c r="E88" i="206"/>
  <c r="AB6" i="206"/>
  <c r="C88" i="206" s="1"/>
  <c r="O87" i="206"/>
  <c r="N87" i="206"/>
  <c r="M87" i="206"/>
  <c r="L87" i="206"/>
  <c r="J87" i="206"/>
  <c r="AF5" i="206"/>
  <c r="F87" i="206" s="1"/>
  <c r="AD5" i="206"/>
  <c r="E87" i="206" s="1"/>
  <c r="AB5" i="206"/>
  <c r="C87" i="206" s="1"/>
  <c r="O86" i="206"/>
  <c r="N86" i="206"/>
  <c r="M86" i="206"/>
  <c r="J86" i="206"/>
  <c r="AF4" i="206"/>
  <c r="G86" i="206" s="1"/>
  <c r="AD4" i="206"/>
  <c r="D86" i="206" s="1"/>
  <c r="AB4" i="206"/>
  <c r="C86" i="206" s="1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O8" i="206"/>
  <c r="D8" i="206"/>
  <c r="A7" i="206"/>
  <c r="A4" i="206"/>
  <c r="AB2" i="206"/>
  <c r="A2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1" i="205"/>
  <c r="N91" i="205"/>
  <c r="M91" i="205"/>
  <c r="L91" i="205"/>
  <c r="K91" i="205"/>
  <c r="AF9" i="205"/>
  <c r="G91" i="205" s="1"/>
  <c r="AD9" i="205"/>
  <c r="E91" i="205" s="1"/>
  <c r="D91" i="205"/>
  <c r="AB9" i="205"/>
  <c r="C91" i="205" s="1"/>
  <c r="O90" i="205"/>
  <c r="N90" i="205"/>
  <c r="M90" i="205"/>
  <c r="L90" i="205"/>
  <c r="K90" i="205"/>
  <c r="AF8" i="205"/>
  <c r="F90" i="205" s="1"/>
  <c r="AD8" i="205"/>
  <c r="E90" i="205"/>
  <c r="AB8" i="205"/>
  <c r="C90" i="205"/>
  <c r="O89" i="205"/>
  <c r="N89" i="205"/>
  <c r="M89" i="205"/>
  <c r="L89" i="205"/>
  <c r="J89" i="205"/>
  <c r="AF7" i="205"/>
  <c r="G89" i="205" s="1"/>
  <c r="AD7" i="205"/>
  <c r="E89" i="205"/>
  <c r="D89" i="205"/>
  <c r="AB7" i="205"/>
  <c r="C89" i="205" s="1"/>
  <c r="O88" i="205"/>
  <c r="N88" i="205"/>
  <c r="M88" i="205"/>
  <c r="L88" i="205"/>
  <c r="J88" i="205"/>
  <c r="AF6" i="205"/>
  <c r="G88" i="205" s="1"/>
  <c r="AD6" i="205"/>
  <c r="E88" i="205" s="1"/>
  <c r="AB6" i="205"/>
  <c r="C88" i="205"/>
  <c r="O87" i="205"/>
  <c r="N87" i="205"/>
  <c r="M87" i="205"/>
  <c r="L87" i="205"/>
  <c r="J87" i="205"/>
  <c r="AF5" i="205"/>
  <c r="G87" i="205" s="1"/>
  <c r="AD5" i="205"/>
  <c r="D87" i="205" s="1"/>
  <c r="AB5" i="205"/>
  <c r="C87" i="205" s="1"/>
  <c r="L86" i="205"/>
  <c r="J86" i="205"/>
  <c r="AF4" i="205"/>
  <c r="G86" i="205" s="1"/>
  <c r="AD4" i="205"/>
  <c r="E86" i="205" s="1"/>
  <c r="AB4" i="205"/>
  <c r="C86" i="205" s="1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O14" i="205"/>
  <c r="D14" i="205"/>
  <c r="D13" i="205"/>
  <c r="O10" i="205"/>
  <c r="D10" i="205"/>
  <c r="O9" i="205"/>
  <c r="D9" i="205"/>
  <c r="D8" i="205"/>
  <c r="A7" i="205"/>
  <c r="A4" i="205"/>
  <c r="AB2" i="205"/>
  <c r="A2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1" i="204"/>
  <c r="N91" i="204"/>
  <c r="M91" i="204"/>
  <c r="L91" i="204"/>
  <c r="K91" i="204"/>
  <c r="AF9" i="204"/>
  <c r="G91" i="204" s="1"/>
  <c r="AD9" i="204"/>
  <c r="E91" i="204" s="1"/>
  <c r="AB9" i="204"/>
  <c r="C91" i="204" s="1"/>
  <c r="O90" i="204"/>
  <c r="N90" i="204"/>
  <c r="M90" i="204"/>
  <c r="L90" i="204"/>
  <c r="K90" i="204"/>
  <c r="AF8" i="204"/>
  <c r="F90" i="204"/>
  <c r="G90" i="204"/>
  <c r="AD8" i="204"/>
  <c r="E90" i="204" s="1"/>
  <c r="AB8" i="204"/>
  <c r="C90" i="204" s="1"/>
  <c r="O89" i="204"/>
  <c r="N89" i="204"/>
  <c r="M89" i="204"/>
  <c r="L89" i="204"/>
  <c r="J89" i="204"/>
  <c r="AF7" i="204"/>
  <c r="G89" i="204"/>
  <c r="AD7" i="204"/>
  <c r="D89" i="204" s="1"/>
  <c r="E89" i="204"/>
  <c r="AB7" i="204"/>
  <c r="C89" i="204" s="1"/>
  <c r="O88" i="204"/>
  <c r="N88" i="204"/>
  <c r="M88" i="204"/>
  <c r="L88" i="204"/>
  <c r="J88" i="204"/>
  <c r="AF6" i="204"/>
  <c r="G88" i="204" s="1"/>
  <c r="AD6" i="204"/>
  <c r="E88" i="204" s="1"/>
  <c r="D88" i="204"/>
  <c r="AB6" i="204"/>
  <c r="C88" i="204"/>
  <c r="O87" i="204"/>
  <c r="N87" i="204"/>
  <c r="M87" i="204"/>
  <c r="L87" i="204"/>
  <c r="J87" i="204"/>
  <c r="AF5" i="204"/>
  <c r="G87" i="204" s="1"/>
  <c r="AD5" i="204"/>
  <c r="D87" i="204"/>
  <c r="E87" i="204"/>
  <c r="AB5" i="204"/>
  <c r="C87" i="204" s="1"/>
  <c r="O86" i="204"/>
  <c r="M86" i="204"/>
  <c r="J86" i="204"/>
  <c r="AF4" i="204"/>
  <c r="G86" i="204" s="1"/>
  <c r="AD4" i="204"/>
  <c r="E86" i="204" s="1"/>
  <c r="AB4" i="204"/>
  <c r="C86" i="204" s="1"/>
  <c r="N85" i="204"/>
  <c r="F85" i="204"/>
  <c r="J83" i="204"/>
  <c r="C83" i="204"/>
  <c r="A6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O14" i="204"/>
  <c r="D14" i="204"/>
  <c r="D13" i="204"/>
  <c r="O10" i="204"/>
  <c r="D10" i="204"/>
  <c r="O9" i="204"/>
  <c r="D9" i="204"/>
  <c r="D8" i="204"/>
  <c r="A7" i="204"/>
  <c r="A4" i="204"/>
  <c r="AB2" i="204"/>
  <c r="A2" i="204"/>
  <c r="AD128" i="203"/>
  <c r="AB128" i="203"/>
  <c r="AD127" i="203"/>
  <c r="O9" i="203" s="1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D13" i="203" s="1"/>
  <c r="AB108" i="203"/>
  <c r="AD105" i="203"/>
  <c r="AB105" i="203"/>
  <c r="AD104" i="203"/>
  <c r="D9" i="203" s="1"/>
  <c r="AB104" i="203"/>
  <c r="O91" i="203"/>
  <c r="N91" i="203"/>
  <c r="M91" i="203"/>
  <c r="L91" i="203"/>
  <c r="K91" i="203"/>
  <c r="AF9" i="203"/>
  <c r="G91" i="203" s="1"/>
  <c r="AD9" i="203"/>
  <c r="D91" i="203" s="1"/>
  <c r="AB9" i="203"/>
  <c r="C91" i="203" s="1"/>
  <c r="O90" i="203"/>
  <c r="N90" i="203"/>
  <c r="M90" i="203"/>
  <c r="L90" i="203"/>
  <c r="K90" i="203"/>
  <c r="AF8" i="203"/>
  <c r="G90" i="203" s="1"/>
  <c r="AD8" i="203"/>
  <c r="E90" i="203"/>
  <c r="D90" i="203"/>
  <c r="AB8" i="203"/>
  <c r="C90" i="203" s="1"/>
  <c r="O89" i="203"/>
  <c r="N89" i="203"/>
  <c r="M89" i="203"/>
  <c r="L89" i="203"/>
  <c r="J89" i="203"/>
  <c r="AF7" i="203"/>
  <c r="F89" i="203" s="1"/>
  <c r="AD7" i="203"/>
  <c r="E89" i="203" s="1"/>
  <c r="D89" i="203"/>
  <c r="AB7" i="203"/>
  <c r="C89" i="203"/>
  <c r="O88" i="203"/>
  <c r="N88" i="203"/>
  <c r="M88" i="203"/>
  <c r="L88" i="203"/>
  <c r="J88" i="203"/>
  <c r="AF6" i="203"/>
  <c r="F88" i="203" s="1"/>
  <c r="AD6" i="203"/>
  <c r="D88" i="203" s="1"/>
  <c r="E88" i="203"/>
  <c r="AB6" i="203"/>
  <c r="C88" i="203"/>
  <c r="O87" i="203"/>
  <c r="N87" i="203"/>
  <c r="M87" i="203"/>
  <c r="L87" i="203"/>
  <c r="J87" i="203"/>
  <c r="AF5" i="203"/>
  <c r="G87" i="203" s="1"/>
  <c r="AD5" i="203"/>
  <c r="E87" i="203" s="1"/>
  <c r="AB5" i="203"/>
  <c r="C87" i="203" s="1"/>
  <c r="M86" i="203"/>
  <c r="J86" i="203"/>
  <c r="AF4" i="203"/>
  <c r="G86" i="203" s="1"/>
  <c r="AD4" i="203"/>
  <c r="E86" i="203" s="1"/>
  <c r="AB4" i="203"/>
  <c r="C86" i="203" s="1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D15" i="203"/>
  <c r="O14" i="203"/>
  <c r="D14" i="203"/>
  <c r="O10" i="203"/>
  <c r="D10" i="203"/>
  <c r="D8" i="203"/>
  <c r="A7" i="203"/>
  <c r="A4" i="203"/>
  <c r="AB2" i="203"/>
  <c r="A2" i="203"/>
  <c r="AD128" i="202"/>
  <c r="O10" i="202" s="1"/>
  <c r="AB128" i="202"/>
  <c r="AD127" i="202"/>
  <c r="O9" i="202" s="1"/>
  <c r="AB127" i="202"/>
  <c r="AD125" i="202"/>
  <c r="AB125" i="202"/>
  <c r="AD124" i="202"/>
  <c r="AB124" i="202"/>
  <c r="AB122" i="202"/>
  <c r="AB121" i="202"/>
  <c r="AB120" i="202"/>
  <c r="AB118" i="202"/>
  <c r="AD111" i="202"/>
  <c r="D16" i="202" s="1"/>
  <c r="AB111" i="202"/>
  <c r="AD110" i="202"/>
  <c r="D15" i="202"/>
  <c r="AB110" i="202"/>
  <c r="AD109" i="202"/>
  <c r="D14" i="202" s="1"/>
  <c r="AB109" i="202"/>
  <c r="AD108" i="202"/>
  <c r="D13" i="202" s="1"/>
  <c r="AB108" i="202"/>
  <c r="AD105" i="202"/>
  <c r="AB105" i="202"/>
  <c r="AD104" i="202"/>
  <c r="AB104" i="202"/>
  <c r="O91" i="202"/>
  <c r="N91" i="202"/>
  <c r="M91" i="202"/>
  <c r="L91" i="202"/>
  <c r="K91" i="202"/>
  <c r="AF9" i="202"/>
  <c r="F91" i="202" s="1"/>
  <c r="AD9" i="202"/>
  <c r="D91" i="202" s="1"/>
  <c r="AB9" i="202"/>
  <c r="C91" i="202" s="1"/>
  <c r="O90" i="202"/>
  <c r="N90" i="202"/>
  <c r="M90" i="202"/>
  <c r="L90" i="202"/>
  <c r="K90" i="202"/>
  <c r="AF8" i="202"/>
  <c r="G90" i="202" s="1"/>
  <c r="AD8" i="202"/>
  <c r="D90" i="202" s="1"/>
  <c r="AB8" i="202"/>
  <c r="C90" i="202" s="1"/>
  <c r="O89" i="202"/>
  <c r="N89" i="202"/>
  <c r="M89" i="202"/>
  <c r="L89" i="202"/>
  <c r="J89" i="202"/>
  <c r="AF7" i="202"/>
  <c r="F89" i="202" s="1"/>
  <c r="AD7" i="202"/>
  <c r="E89" i="202" s="1"/>
  <c r="AB7" i="202"/>
  <c r="C89" i="202" s="1"/>
  <c r="O88" i="202"/>
  <c r="N88" i="202"/>
  <c r="M88" i="202"/>
  <c r="L88" i="202"/>
  <c r="J88" i="202"/>
  <c r="AF6" i="202"/>
  <c r="G88" i="202" s="1"/>
  <c r="F88" i="202"/>
  <c r="AD6" i="202"/>
  <c r="D88" i="202" s="1"/>
  <c r="AB6" i="202"/>
  <c r="C88" i="202" s="1"/>
  <c r="O87" i="202"/>
  <c r="N87" i="202"/>
  <c r="M87" i="202"/>
  <c r="L87" i="202"/>
  <c r="J87" i="202"/>
  <c r="AF5" i="202"/>
  <c r="G87" i="202" s="1"/>
  <c r="F87" i="202"/>
  <c r="AD5" i="202"/>
  <c r="D87" i="202" s="1"/>
  <c r="E87" i="202"/>
  <c r="AB5" i="202"/>
  <c r="C87" i="202" s="1"/>
  <c r="M86" i="202"/>
  <c r="J86" i="202"/>
  <c r="AF4" i="202"/>
  <c r="G86" i="202"/>
  <c r="AD4" i="202"/>
  <c r="E86" i="202"/>
  <c r="D86" i="202"/>
  <c r="AB4" i="202"/>
  <c r="C86" i="202" s="1"/>
  <c r="N85" i="202"/>
  <c r="F85" i="202"/>
  <c r="J83" i="202"/>
  <c r="C83" i="202"/>
  <c r="A65" i="202"/>
  <c r="A50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19" i="202"/>
  <c r="AB17" i="202"/>
  <c r="AB16" i="202"/>
  <c r="AB15" i="202"/>
  <c r="O14" i="202"/>
  <c r="D10" i="202"/>
  <c r="D9" i="202"/>
  <c r="O8" i="202"/>
  <c r="A7" i="202"/>
  <c r="A4" i="202"/>
  <c r="AB2" i="202"/>
  <c r="A2" i="202"/>
  <c r="AD128" i="201"/>
  <c r="AB128" i="201"/>
  <c r="AD127" i="201"/>
  <c r="O9" i="201" s="1"/>
  <c r="AB127" i="201"/>
  <c r="AD125" i="201"/>
  <c r="AB125" i="201"/>
  <c r="AD124" i="201"/>
  <c r="AB124" i="201"/>
  <c r="AB122" i="201"/>
  <c r="AB121" i="201"/>
  <c r="AB120" i="201"/>
  <c r="AB118" i="201"/>
  <c r="AD111" i="201"/>
  <c r="AB111" i="201"/>
  <c r="AD110" i="201"/>
  <c r="AB110" i="201"/>
  <c r="AD109" i="201"/>
  <c r="AB109" i="201"/>
  <c r="AD108" i="201"/>
  <c r="D13" i="201" s="1"/>
  <c r="AB108" i="201"/>
  <c r="AD105" i="201"/>
  <c r="AB105" i="201"/>
  <c r="AD104" i="201"/>
  <c r="D9" i="201" s="1"/>
  <c r="AB104" i="201"/>
  <c r="O91" i="201"/>
  <c r="N91" i="201"/>
  <c r="M91" i="201"/>
  <c r="L91" i="201"/>
  <c r="K91" i="201"/>
  <c r="AF9" i="201"/>
  <c r="G91" i="201" s="1"/>
  <c r="AD9" i="201"/>
  <c r="E91" i="201" s="1"/>
  <c r="AB9" i="201"/>
  <c r="C91" i="201" s="1"/>
  <c r="O90" i="201"/>
  <c r="N90" i="201"/>
  <c r="M90" i="201"/>
  <c r="L90" i="201"/>
  <c r="K90" i="201"/>
  <c r="AF8" i="201"/>
  <c r="F90" i="201"/>
  <c r="G90" i="201"/>
  <c r="AD8" i="201"/>
  <c r="E90" i="201" s="1"/>
  <c r="AB8" i="201"/>
  <c r="C90" i="201" s="1"/>
  <c r="O89" i="201"/>
  <c r="N89" i="201"/>
  <c r="M89" i="201"/>
  <c r="L89" i="201"/>
  <c r="J89" i="201"/>
  <c r="AF7" i="201"/>
  <c r="G89" i="201" s="1"/>
  <c r="AD7" i="201"/>
  <c r="E89" i="201"/>
  <c r="D89" i="201"/>
  <c r="AB7" i="201"/>
  <c r="C89" i="201" s="1"/>
  <c r="O88" i="201"/>
  <c r="N88" i="201"/>
  <c r="M88" i="201"/>
  <c r="L88" i="201"/>
  <c r="J88" i="201"/>
  <c r="AF6" i="201"/>
  <c r="F88" i="201" s="1"/>
  <c r="AD6" i="201"/>
  <c r="E88" i="201" s="1"/>
  <c r="AB6" i="201"/>
  <c r="C88" i="201" s="1"/>
  <c r="O87" i="201"/>
  <c r="N87" i="201"/>
  <c r="M87" i="201"/>
  <c r="L87" i="201"/>
  <c r="J87" i="201"/>
  <c r="AF5" i="201"/>
  <c r="G87" i="201" s="1"/>
  <c r="AD5" i="201"/>
  <c r="D87" i="201"/>
  <c r="E87" i="201"/>
  <c r="AB5" i="201"/>
  <c r="C87" i="201" s="1"/>
  <c r="J86" i="201"/>
  <c r="AF4" i="201"/>
  <c r="G86" i="201" s="1"/>
  <c r="AD4" i="201"/>
  <c r="E86" i="201" s="1"/>
  <c r="AB4" i="201"/>
  <c r="C86" i="201" s="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O14" i="201"/>
  <c r="D14" i="201"/>
  <c r="O10" i="201"/>
  <c r="D10" i="201"/>
  <c r="O8" i="201"/>
  <c r="A7" i="201"/>
  <c r="A4" i="201"/>
  <c r="AB2" i="201"/>
  <c r="A2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D16" i="200" s="1"/>
  <c r="AB111" i="200"/>
  <c r="AD110" i="200"/>
  <c r="AB110" i="200"/>
  <c r="AD109" i="200"/>
  <c r="D14" i="200" s="1"/>
  <c r="AB109" i="200"/>
  <c r="AD108" i="200"/>
  <c r="AB108" i="200"/>
  <c r="AD105" i="200"/>
  <c r="AB105" i="200"/>
  <c r="AD104" i="200"/>
  <c r="AB104" i="200"/>
  <c r="O91" i="200"/>
  <c r="N91" i="200"/>
  <c r="M91" i="200"/>
  <c r="L91" i="200"/>
  <c r="K91" i="200"/>
  <c r="AF9" i="200"/>
  <c r="G91" i="200" s="1"/>
  <c r="AD9" i="200"/>
  <c r="E91" i="200" s="1"/>
  <c r="AB9" i="200"/>
  <c r="C91" i="200" s="1"/>
  <c r="O90" i="200"/>
  <c r="N90" i="200"/>
  <c r="M90" i="200"/>
  <c r="L90" i="200"/>
  <c r="K90" i="200"/>
  <c r="AF8" i="200"/>
  <c r="F90" i="200"/>
  <c r="G90" i="200"/>
  <c r="AD8" i="200"/>
  <c r="E90" i="200" s="1"/>
  <c r="D90" i="200"/>
  <c r="AB8" i="200"/>
  <c r="C90" i="200" s="1"/>
  <c r="O89" i="200"/>
  <c r="N89" i="200"/>
  <c r="M89" i="200"/>
  <c r="L89" i="200"/>
  <c r="J89" i="200"/>
  <c r="AF7" i="200"/>
  <c r="F89" i="200" s="1"/>
  <c r="G89" i="200"/>
  <c r="AD7" i="200"/>
  <c r="E89" i="200" s="1"/>
  <c r="AB7" i="200"/>
  <c r="C89" i="200" s="1"/>
  <c r="O88" i="200"/>
  <c r="N88" i="200"/>
  <c r="M88" i="200"/>
  <c r="L88" i="200"/>
  <c r="J88" i="200"/>
  <c r="AF6" i="200"/>
  <c r="G88" i="200" s="1"/>
  <c r="AD6" i="200"/>
  <c r="E88" i="200" s="1"/>
  <c r="AB6" i="200"/>
  <c r="C88" i="200" s="1"/>
  <c r="O87" i="200"/>
  <c r="N87" i="200"/>
  <c r="M87" i="200"/>
  <c r="L87" i="200"/>
  <c r="J87" i="200"/>
  <c r="AF5" i="200"/>
  <c r="F87" i="200" s="1"/>
  <c r="G87" i="200"/>
  <c r="AD5" i="200"/>
  <c r="D87" i="200" s="1"/>
  <c r="AB5" i="200"/>
  <c r="C87" i="200" s="1"/>
  <c r="J86" i="200"/>
  <c r="AF4" i="200"/>
  <c r="G86" i="200" s="1"/>
  <c r="AD4" i="200"/>
  <c r="D86" i="200" s="1"/>
  <c r="AB4" i="200"/>
  <c r="C86" i="200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5" i="200"/>
  <c r="O14" i="200"/>
  <c r="D13" i="200"/>
  <c r="O10" i="200"/>
  <c r="D10" i="200"/>
  <c r="O9" i="200"/>
  <c r="D9" i="200"/>
  <c r="D8" i="200"/>
  <c r="A7" i="200"/>
  <c r="A4" i="200"/>
  <c r="AB2" i="200"/>
  <c r="A2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1" i="199"/>
  <c r="N91" i="199"/>
  <c r="M91" i="199"/>
  <c r="L91" i="199"/>
  <c r="K91" i="199"/>
  <c r="AF9" i="199"/>
  <c r="G91" i="199" s="1"/>
  <c r="AD9" i="199"/>
  <c r="E91" i="199"/>
  <c r="D91" i="199"/>
  <c r="AB9" i="199"/>
  <c r="C91" i="199" s="1"/>
  <c r="O90" i="199"/>
  <c r="N90" i="199"/>
  <c r="M90" i="199"/>
  <c r="L90" i="199"/>
  <c r="K90" i="199"/>
  <c r="AF8" i="199"/>
  <c r="G90" i="199" s="1"/>
  <c r="AD8" i="199"/>
  <c r="E90" i="199" s="1"/>
  <c r="AB8" i="199"/>
  <c r="C90" i="199" s="1"/>
  <c r="O89" i="199"/>
  <c r="N89" i="199"/>
  <c r="M89" i="199"/>
  <c r="L89" i="199"/>
  <c r="J89" i="199"/>
  <c r="AF7" i="199"/>
  <c r="G89" i="199" s="1"/>
  <c r="AD7" i="199"/>
  <c r="E89" i="199" s="1"/>
  <c r="AB7" i="199"/>
  <c r="C89" i="199" s="1"/>
  <c r="O88" i="199"/>
  <c r="N88" i="199"/>
  <c r="M88" i="199"/>
  <c r="L88" i="199"/>
  <c r="J88" i="199"/>
  <c r="AF6" i="199"/>
  <c r="F88" i="199" s="1"/>
  <c r="AD6" i="199"/>
  <c r="E88" i="199"/>
  <c r="AB6" i="199"/>
  <c r="C88" i="199" s="1"/>
  <c r="O87" i="199"/>
  <c r="N87" i="199"/>
  <c r="M87" i="199"/>
  <c r="L87" i="199"/>
  <c r="J87" i="199"/>
  <c r="AF5" i="199"/>
  <c r="G87" i="199" s="1"/>
  <c r="F87" i="199"/>
  <c r="AD5" i="199"/>
  <c r="D87" i="199" s="1"/>
  <c r="E87" i="199"/>
  <c r="AB5" i="199"/>
  <c r="C87" i="199" s="1"/>
  <c r="O86" i="199"/>
  <c r="N86" i="199"/>
  <c r="M86" i="199"/>
  <c r="J86" i="199"/>
  <c r="AF4" i="199"/>
  <c r="F86" i="199" s="1"/>
  <c r="AD4" i="199"/>
  <c r="E86" i="199" s="1"/>
  <c r="D86" i="199"/>
  <c r="AB4" i="199"/>
  <c r="C86" i="199" s="1"/>
  <c r="N85" i="199"/>
  <c r="F85" i="199"/>
  <c r="J83" i="199"/>
  <c r="C83" i="199"/>
  <c r="A65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6" i="199"/>
  <c r="D15" i="199"/>
  <c r="O14" i="199"/>
  <c r="D14" i="199"/>
  <c r="D13" i="199"/>
  <c r="O10" i="199"/>
  <c r="D10" i="199"/>
  <c r="O9" i="199"/>
  <c r="D9" i="199"/>
  <c r="O8" i="199"/>
  <c r="D8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M91" i="198"/>
  <c r="L91" i="198"/>
  <c r="K91" i="198"/>
  <c r="AF9" i="198"/>
  <c r="G91" i="198" s="1"/>
  <c r="AD9" i="198"/>
  <c r="D91" i="198" s="1"/>
  <c r="AB9" i="198"/>
  <c r="C91" i="198" s="1"/>
  <c r="O90" i="198"/>
  <c r="N90" i="198"/>
  <c r="M90" i="198"/>
  <c r="L90" i="198"/>
  <c r="K90" i="198"/>
  <c r="AF8" i="198"/>
  <c r="F90" i="198" s="1"/>
  <c r="G90" i="198"/>
  <c r="AD8" i="198"/>
  <c r="E90" i="198" s="1"/>
  <c r="AB8" i="198"/>
  <c r="C90" i="198" s="1"/>
  <c r="O89" i="198"/>
  <c r="N89" i="198"/>
  <c r="M89" i="198"/>
  <c r="L89" i="198"/>
  <c r="J89" i="198"/>
  <c r="AF7" i="198"/>
  <c r="G89" i="198" s="1"/>
  <c r="AD7" i="198"/>
  <c r="E89" i="198" s="1"/>
  <c r="AB7" i="198"/>
  <c r="C89" i="198" s="1"/>
  <c r="O88" i="198"/>
  <c r="N88" i="198"/>
  <c r="M88" i="198"/>
  <c r="L88" i="198"/>
  <c r="J88" i="198"/>
  <c r="AF6" i="198"/>
  <c r="G88" i="198" s="1"/>
  <c r="AD6" i="198"/>
  <c r="E88" i="198"/>
  <c r="AB6" i="198"/>
  <c r="C88" i="198" s="1"/>
  <c r="O87" i="198"/>
  <c r="N87" i="198"/>
  <c r="M87" i="198"/>
  <c r="L87" i="198"/>
  <c r="J87" i="198"/>
  <c r="AF5" i="198"/>
  <c r="F87" i="198" s="1"/>
  <c r="AD5" i="198"/>
  <c r="D87" i="198" s="1"/>
  <c r="E87" i="198"/>
  <c r="AB5" i="198"/>
  <c r="C87" i="198" s="1"/>
  <c r="O86" i="198"/>
  <c r="N86" i="198"/>
  <c r="J86" i="198"/>
  <c r="AF4" i="198"/>
  <c r="G86" i="198" s="1"/>
  <c r="AD4" i="198"/>
  <c r="D86" i="198" s="1"/>
  <c r="AB4" i="198"/>
  <c r="C86" i="198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O8" i="198"/>
  <c r="D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1" i="197"/>
  <c r="N91" i="197"/>
  <c r="M91" i="197"/>
  <c r="L91" i="197"/>
  <c r="K91" i="197"/>
  <c r="AF9" i="197"/>
  <c r="G91" i="197" s="1"/>
  <c r="AD9" i="197"/>
  <c r="E91" i="197" s="1"/>
  <c r="AB9" i="197"/>
  <c r="C91" i="197" s="1"/>
  <c r="O90" i="197"/>
  <c r="N90" i="197"/>
  <c r="M90" i="197"/>
  <c r="L90" i="197"/>
  <c r="K90" i="197"/>
  <c r="AF8" i="197"/>
  <c r="F90" i="197" s="1"/>
  <c r="G90" i="197"/>
  <c r="AD8" i="197"/>
  <c r="D90" i="197" s="1"/>
  <c r="E90" i="197"/>
  <c r="AB8" i="197"/>
  <c r="C90" i="197" s="1"/>
  <c r="O89" i="197"/>
  <c r="N89" i="197"/>
  <c r="M89" i="197"/>
  <c r="L89" i="197"/>
  <c r="J89" i="197"/>
  <c r="AF7" i="197"/>
  <c r="G89" i="197" s="1"/>
  <c r="AD7" i="197"/>
  <c r="E89" i="197" s="1"/>
  <c r="AB7" i="197"/>
  <c r="C89" i="197" s="1"/>
  <c r="O88" i="197"/>
  <c r="N88" i="197"/>
  <c r="M88" i="197"/>
  <c r="L88" i="197"/>
  <c r="J88" i="197"/>
  <c r="AF6" i="197"/>
  <c r="G88" i="197" s="1"/>
  <c r="F88" i="197"/>
  <c r="AD6" i="197"/>
  <c r="E88" i="197" s="1"/>
  <c r="AB6" i="197"/>
  <c r="C88" i="197" s="1"/>
  <c r="O87" i="197"/>
  <c r="N87" i="197"/>
  <c r="M87" i="197"/>
  <c r="L87" i="197"/>
  <c r="J87" i="197"/>
  <c r="AF5" i="197"/>
  <c r="F87" i="197" s="1"/>
  <c r="AD5" i="197"/>
  <c r="D87" i="197" s="1"/>
  <c r="AB5" i="197"/>
  <c r="C87" i="197" s="1"/>
  <c r="O86" i="197"/>
  <c r="N86" i="197"/>
  <c r="L86" i="197"/>
  <c r="J86" i="197"/>
  <c r="AF4" i="197"/>
  <c r="G86" i="197" s="1"/>
  <c r="AD4" i="197"/>
  <c r="D86" i="197" s="1"/>
  <c r="E86" i="197"/>
  <c r="AB4" i="197"/>
  <c r="C86" i="197" s="1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5" i="197"/>
  <c r="O14" i="197"/>
  <c r="D14" i="197"/>
  <c r="D13" i="197"/>
  <c r="O10" i="197"/>
  <c r="D10" i="197"/>
  <c r="O9" i="197"/>
  <c r="D9" i="197"/>
  <c r="D8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1" i="196"/>
  <c r="N91" i="196"/>
  <c r="M91" i="196"/>
  <c r="L91" i="196"/>
  <c r="K91" i="196"/>
  <c r="AF9" i="196"/>
  <c r="G91" i="196" s="1"/>
  <c r="AD9" i="196"/>
  <c r="D91" i="196" s="1"/>
  <c r="AB9" i="196"/>
  <c r="C91" i="196" s="1"/>
  <c r="O90" i="196"/>
  <c r="N90" i="196"/>
  <c r="M90" i="196"/>
  <c r="L90" i="196"/>
  <c r="K90" i="196"/>
  <c r="AF8" i="196"/>
  <c r="F90" i="196" s="1"/>
  <c r="G90" i="196"/>
  <c r="AD8" i="196"/>
  <c r="E90" i="196"/>
  <c r="AB8" i="196"/>
  <c r="C90" i="196"/>
  <c r="O89" i="196"/>
  <c r="N89" i="196"/>
  <c r="M89" i="196"/>
  <c r="L89" i="196"/>
  <c r="J89" i="196"/>
  <c r="AF7" i="196"/>
  <c r="G89" i="196" s="1"/>
  <c r="F89" i="196"/>
  <c r="AD7" i="196"/>
  <c r="E89" i="196"/>
  <c r="D89" i="196"/>
  <c r="AB7" i="196"/>
  <c r="C89" i="196" s="1"/>
  <c r="O88" i="196"/>
  <c r="N88" i="196"/>
  <c r="M88" i="196"/>
  <c r="L88" i="196"/>
  <c r="J88" i="196"/>
  <c r="AF6" i="196"/>
  <c r="G88" i="196" s="1"/>
  <c r="AD6" i="196"/>
  <c r="E88" i="196" s="1"/>
  <c r="AB6" i="196"/>
  <c r="C88" i="196"/>
  <c r="O87" i="196"/>
  <c r="N87" i="196"/>
  <c r="M87" i="196"/>
  <c r="L87" i="196"/>
  <c r="J87" i="196"/>
  <c r="AF5" i="196"/>
  <c r="G87" i="196" s="1"/>
  <c r="AD5" i="196"/>
  <c r="E87" i="196" s="1"/>
  <c r="D87" i="196"/>
  <c r="AB5" i="196"/>
  <c r="C87" i="196" s="1"/>
  <c r="O86" i="196"/>
  <c r="N86" i="196"/>
  <c r="L86" i="196"/>
  <c r="J86" i="196"/>
  <c r="AF4" i="196"/>
  <c r="F86" i="196" s="1"/>
  <c r="AD4" i="196"/>
  <c r="E86" i="196"/>
  <c r="AB4" i="196"/>
  <c r="C86" i="196" s="1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D15" i="196"/>
  <c r="O14" i="196"/>
  <c r="D14" i="196"/>
  <c r="D13" i="196"/>
  <c r="O10" i="196"/>
  <c r="D10" i="196"/>
  <c r="O9" i="196"/>
  <c r="D9" i="196"/>
  <c r="D8" i="196"/>
  <c r="A7" i="196"/>
  <c r="A4" i="196"/>
  <c r="AB2" i="196"/>
  <c r="A2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D15" i="195" s="1"/>
  <c r="AB110" i="195"/>
  <c r="AD109" i="195"/>
  <c r="AB109" i="195"/>
  <c r="AD108" i="195"/>
  <c r="D13" i="195" s="1"/>
  <c r="AB108" i="195"/>
  <c r="AD105" i="195"/>
  <c r="AB105" i="195"/>
  <c r="AD104" i="195"/>
  <c r="D9" i="195" s="1"/>
  <c r="AB104" i="195"/>
  <c r="O91" i="195"/>
  <c r="N91" i="195"/>
  <c r="M91" i="195"/>
  <c r="L91" i="195"/>
  <c r="K91" i="195"/>
  <c r="AF9" i="195"/>
  <c r="G91" i="195" s="1"/>
  <c r="AD9" i="195"/>
  <c r="D91" i="195" s="1"/>
  <c r="AB9" i="195"/>
  <c r="C91" i="195" s="1"/>
  <c r="O90" i="195"/>
  <c r="N90" i="195"/>
  <c r="M90" i="195"/>
  <c r="L90" i="195"/>
  <c r="K90" i="195"/>
  <c r="AF8" i="195"/>
  <c r="F90" i="195"/>
  <c r="G90" i="195"/>
  <c r="AD8" i="195"/>
  <c r="E90" i="195" s="1"/>
  <c r="AB8" i="195"/>
  <c r="C90" i="195" s="1"/>
  <c r="O89" i="195"/>
  <c r="N89" i="195"/>
  <c r="M89" i="195"/>
  <c r="L89" i="195"/>
  <c r="J89" i="195"/>
  <c r="AF7" i="195"/>
  <c r="G89" i="195" s="1"/>
  <c r="F89" i="195"/>
  <c r="AD7" i="195"/>
  <c r="E89" i="195" s="1"/>
  <c r="AB7" i="195"/>
  <c r="C89" i="195" s="1"/>
  <c r="O88" i="195"/>
  <c r="N88" i="195"/>
  <c r="M88" i="195"/>
  <c r="L88" i="195"/>
  <c r="J88" i="195"/>
  <c r="AF6" i="195"/>
  <c r="F88" i="195" s="1"/>
  <c r="AD6" i="195"/>
  <c r="E88" i="195"/>
  <c r="D88" i="195"/>
  <c r="AB6" i="195"/>
  <c r="C88" i="195" s="1"/>
  <c r="O87" i="195"/>
  <c r="N87" i="195"/>
  <c r="M87" i="195"/>
  <c r="L87" i="195"/>
  <c r="J87" i="195"/>
  <c r="AF5" i="195"/>
  <c r="G87" i="195" s="1"/>
  <c r="AD5" i="195"/>
  <c r="D87" i="195" s="1"/>
  <c r="E87" i="195"/>
  <c r="AB5" i="195"/>
  <c r="C87" i="195" s="1"/>
  <c r="O86" i="195"/>
  <c r="N86" i="195"/>
  <c r="L86" i="195"/>
  <c r="J86" i="195"/>
  <c r="AF4" i="195"/>
  <c r="F86" i="195" s="1"/>
  <c r="AD4" i="195"/>
  <c r="E86" i="195" s="1"/>
  <c r="AB4" i="195"/>
  <c r="C86" i="195" s="1"/>
  <c r="N85" i="195"/>
  <c r="F85" i="195"/>
  <c r="J83" i="195"/>
  <c r="C83" i="195"/>
  <c r="A65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6" i="195"/>
  <c r="O14" i="195"/>
  <c r="D14" i="195"/>
  <c r="O10" i="195"/>
  <c r="D10" i="195"/>
  <c r="O9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D15" i="194"/>
  <c r="AB110" i="194"/>
  <c r="AD109" i="194"/>
  <c r="AB109" i="194"/>
  <c r="AD108" i="194"/>
  <c r="D13" i="194" s="1"/>
  <c r="AB108" i="194"/>
  <c r="AD105" i="194"/>
  <c r="AB105" i="194"/>
  <c r="AD104" i="194"/>
  <c r="D9" i="194" s="1"/>
  <c r="AB104" i="194"/>
  <c r="O91" i="194"/>
  <c r="N91" i="194"/>
  <c r="M91" i="194"/>
  <c r="L91" i="194"/>
  <c r="K91" i="194"/>
  <c r="AF9" i="194"/>
  <c r="G91" i="194" s="1"/>
  <c r="F91" i="194"/>
  <c r="AD9" i="194"/>
  <c r="D91" i="194" s="1"/>
  <c r="AB9" i="194"/>
  <c r="C91" i="194" s="1"/>
  <c r="O90" i="194"/>
  <c r="N90" i="194"/>
  <c r="M90" i="194"/>
  <c r="L90" i="194"/>
  <c r="K90" i="194"/>
  <c r="AF8" i="194"/>
  <c r="G90" i="194" s="1"/>
  <c r="AD8" i="194"/>
  <c r="D90" i="194" s="1"/>
  <c r="AB8" i="194"/>
  <c r="C90" i="194" s="1"/>
  <c r="O89" i="194"/>
  <c r="N89" i="194"/>
  <c r="M89" i="194"/>
  <c r="L89" i="194"/>
  <c r="J89" i="194"/>
  <c r="AF7" i="194"/>
  <c r="G89" i="194"/>
  <c r="AD7" i="194"/>
  <c r="E89" i="194" s="1"/>
  <c r="AB7" i="194"/>
  <c r="C89" i="194" s="1"/>
  <c r="O88" i="194"/>
  <c r="N88" i="194"/>
  <c r="M88" i="194"/>
  <c r="L88" i="194"/>
  <c r="J88" i="194"/>
  <c r="AF6" i="194"/>
  <c r="G88" i="194" s="1"/>
  <c r="AD6" i="194"/>
  <c r="E88" i="194" s="1"/>
  <c r="AB6" i="194"/>
  <c r="C88" i="194" s="1"/>
  <c r="O87" i="194"/>
  <c r="N87" i="194"/>
  <c r="M87" i="194"/>
  <c r="L87" i="194"/>
  <c r="J87" i="194"/>
  <c r="AF5" i="194"/>
  <c r="F87" i="194" s="1"/>
  <c r="G87" i="194"/>
  <c r="AD5" i="194"/>
  <c r="D87" i="194" s="1"/>
  <c r="AB5" i="194"/>
  <c r="C87" i="194" s="1"/>
  <c r="O86" i="194"/>
  <c r="N86" i="194"/>
  <c r="J86" i="194"/>
  <c r="AF4" i="194"/>
  <c r="G86" i="194" s="1"/>
  <c r="AD4" i="194"/>
  <c r="D86" i="194" s="1"/>
  <c r="AB4" i="194"/>
  <c r="C86" i="194" s="1"/>
  <c r="N85" i="194"/>
  <c r="F85" i="194"/>
  <c r="J83" i="194"/>
  <c r="C83" i="194"/>
  <c r="A65" i="194"/>
  <c r="A50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19" i="194"/>
  <c r="AB17" i="194"/>
  <c r="AB16" i="194"/>
  <c r="AB15" i="194"/>
  <c r="D16" i="194"/>
  <c r="O14" i="194"/>
  <c r="D14" i="194"/>
  <c r="O10" i="194"/>
  <c r="D10" i="194"/>
  <c r="O9" i="194"/>
  <c r="O8" i="194"/>
  <c r="D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1" i="193"/>
  <c r="N91" i="193"/>
  <c r="M91" i="193"/>
  <c r="L91" i="193"/>
  <c r="K91" i="193"/>
  <c r="AF9" i="193"/>
  <c r="G91" i="193" s="1"/>
  <c r="AD9" i="193"/>
  <c r="E91" i="193" s="1"/>
  <c r="AB9" i="193"/>
  <c r="C91" i="193" s="1"/>
  <c r="O90" i="193"/>
  <c r="N90" i="193"/>
  <c r="M90" i="193"/>
  <c r="L90" i="193"/>
  <c r="K90" i="193"/>
  <c r="AF8" i="193"/>
  <c r="G90" i="193" s="1"/>
  <c r="F90" i="193"/>
  <c r="AD8" i="193"/>
  <c r="E90" i="193" s="1"/>
  <c r="D90" i="193"/>
  <c r="AB8" i="193"/>
  <c r="C90" i="193" s="1"/>
  <c r="O89" i="193"/>
  <c r="N89" i="193"/>
  <c r="M89" i="193"/>
  <c r="L89" i="193"/>
  <c r="J89" i="193"/>
  <c r="AF7" i="193"/>
  <c r="G89" i="193" s="1"/>
  <c r="AD7" i="193"/>
  <c r="E89" i="193" s="1"/>
  <c r="AB7" i="193"/>
  <c r="C89" i="193" s="1"/>
  <c r="O88" i="193"/>
  <c r="N88" i="193"/>
  <c r="M88" i="193"/>
  <c r="L88" i="193"/>
  <c r="J88" i="193"/>
  <c r="AF6" i="193"/>
  <c r="G88" i="193" s="1"/>
  <c r="AD6" i="193"/>
  <c r="E88" i="193" s="1"/>
  <c r="AB6" i="193"/>
  <c r="C88" i="193" s="1"/>
  <c r="O87" i="193"/>
  <c r="N87" i="193"/>
  <c r="M87" i="193"/>
  <c r="L87" i="193"/>
  <c r="J87" i="193"/>
  <c r="AF5" i="193"/>
  <c r="G87" i="193" s="1"/>
  <c r="F87" i="193"/>
  <c r="AD5" i="193"/>
  <c r="E87" i="193" s="1"/>
  <c r="AB5" i="193"/>
  <c r="C87" i="193" s="1"/>
  <c r="O86" i="193"/>
  <c r="N86" i="193"/>
  <c r="J86" i="193"/>
  <c r="AF4" i="193"/>
  <c r="G86" i="193" s="1"/>
  <c r="F86" i="193"/>
  <c r="AD4" i="193"/>
  <c r="E86" i="193" s="1"/>
  <c r="D86" i="193"/>
  <c r="AB4" i="193"/>
  <c r="C86" i="193" s="1"/>
  <c r="N85" i="193"/>
  <c r="F85" i="193"/>
  <c r="J83" i="193"/>
  <c r="C83" i="193"/>
  <c r="A65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6" i="193"/>
  <c r="D15" i="193"/>
  <c r="O14" i="193"/>
  <c r="D14" i="193"/>
  <c r="D13" i="193"/>
  <c r="O10" i="193"/>
  <c r="D10" i="193"/>
  <c r="O9" i="193"/>
  <c r="D9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O14" i="192" s="1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L91" i="192"/>
  <c r="K91" i="192"/>
  <c r="AF9" i="192"/>
  <c r="G91" i="192" s="1"/>
  <c r="AD9" i="192"/>
  <c r="E91" i="192" s="1"/>
  <c r="AB9" i="192"/>
  <c r="C91" i="192" s="1"/>
  <c r="O90" i="192"/>
  <c r="N90" i="192"/>
  <c r="M90" i="192"/>
  <c r="L90" i="192"/>
  <c r="K90" i="192"/>
  <c r="AF8" i="192"/>
  <c r="G90" i="192" s="1"/>
  <c r="F90" i="192"/>
  <c r="AD8" i="192"/>
  <c r="E90" i="192" s="1"/>
  <c r="D90" i="192"/>
  <c r="AB8" i="192"/>
  <c r="C90" i="192" s="1"/>
  <c r="O89" i="192"/>
  <c r="N89" i="192"/>
  <c r="M89" i="192"/>
  <c r="L89" i="192"/>
  <c r="J89" i="192"/>
  <c r="AF7" i="192"/>
  <c r="G89" i="192" s="1"/>
  <c r="AD7" i="192"/>
  <c r="E89" i="192" s="1"/>
  <c r="AB7" i="192"/>
  <c r="C89" i="192" s="1"/>
  <c r="O88" i="192"/>
  <c r="N88" i="192"/>
  <c r="M88" i="192"/>
  <c r="L88" i="192"/>
  <c r="J88" i="192"/>
  <c r="AF6" i="192"/>
  <c r="F88" i="192" s="1"/>
  <c r="AD6" i="192"/>
  <c r="E88" i="192" s="1"/>
  <c r="AB6" i="192"/>
  <c r="C88" i="192" s="1"/>
  <c r="O87" i="192"/>
  <c r="N87" i="192"/>
  <c r="M87" i="192"/>
  <c r="L87" i="192"/>
  <c r="J87" i="192"/>
  <c r="AF5" i="192"/>
  <c r="G87" i="192" s="1"/>
  <c r="F87" i="192"/>
  <c r="AD5" i="192"/>
  <c r="D87" i="192" s="1"/>
  <c r="AB5" i="192"/>
  <c r="C87" i="192" s="1"/>
  <c r="O86" i="192"/>
  <c r="N86" i="192"/>
  <c r="J86" i="192"/>
  <c r="AF4" i="192"/>
  <c r="G86" i="192" s="1"/>
  <c r="F86" i="192"/>
  <c r="AD4" i="192"/>
  <c r="E86" i="192" s="1"/>
  <c r="D86" i="192"/>
  <c r="AB4" i="192"/>
  <c r="C86" i="192" s="1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D14" i="192"/>
  <c r="D13" i="192"/>
  <c r="O10" i="192"/>
  <c r="D10" i="192"/>
  <c r="O9" i="192"/>
  <c r="D9" i="192"/>
  <c r="O8" i="192"/>
  <c r="A7" i="192"/>
  <c r="A4" i="192"/>
  <c r="AB2" i="192"/>
  <c r="A2" i="192"/>
  <c r="AD128" i="191"/>
  <c r="AB128" i="191"/>
  <c r="AD127" i="191"/>
  <c r="O9" i="191" s="1"/>
  <c r="AB127" i="191"/>
  <c r="AD125" i="191"/>
  <c r="AB125" i="191"/>
  <c r="AD124" i="191"/>
  <c r="AB124" i="191"/>
  <c r="AB122" i="191"/>
  <c r="AB121" i="191"/>
  <c r="AB120" i="191"/>
  <c r="AB118" i="191"/>
  <c r="O14" i="191" s="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L91" i="191"/>
  <c r="K91" i="191"/>
  <c r="AF9" i="191"/>
  <c r="G91" i="191" s="1"/>
  <c r="F91" i="191"/>
  <c r="AD9" i="191"/>
  <c r="E91" i="191" s="1"/>
  <c r="D91" i="191"/>
  <c r="AB9" i="191"/>
  <c r="C91" i="191" s="1"/>
  <c r="O90" i="191"/>
  <c r="N90" i="191"/>
  <c r="M90" i="191"/>
  <c r="L90" i="191"/>
  <c r="K90" i="191"/>
  <c r="AF8" i="191"/>
  <c r="F90" i="191" s="1"/>
  <c r="AD8" i="191"/>
  <c r="E90" i="191" s="1"/>
  <c r="AB8" i="191"/>
  <c r="C90" i="191"/>
  <c r="O89" i="191"/>
  <c r="N89" i="191"/>
  <c r="M89" i="191"/>
  <c r="L89" i="191"/>
  <c r="J89" i="191"/>
  <c r="AF7" i="191"/>
  <c r="G89" i="191" s="1"/>
  <c r="AD7" i="191"/>
  <c r="D89" i="191" s="1"/>
  <c r="E89" i="191"/>
  <c r="AB7" i="191"/>
  <c r="C89" i="191" s="1"/>
  <c r="O88" i="191"/>
  <c r="N88" i="191"/>
  <c r="M88" i="191"/>
  <c r="L88" i="191"/>
  <c r="J88" i="191"/>
  <c r="AF6" i="191"/>
  <c r="F88" i="191" s="1"/>
  <c r="AD6" i="191"/>
  <c r="E88" i="191" s="1"/>
  <c r="AB6" i="191"/>
  <c r="C88" i="191" s="1"/>
  <c r="O87" i="191"/>
  <c r="N87" i="191"/>
  <c r="M87" i="191"/>
  <c r="L87" i="191"/>
  <c r="J87" i="191"/>
  <c r="AF5" i="191"/>
  <c r="G87" i="191" s="1"/>
  <c r="AD5" i="191"/>
  <c r="E87" i="191" s="1"/>
  <c r="AB5" i="191"/>
  <c r="C87" i="191" s="1"/>
  <c r="O86" i="191"/>
  <c r="N86" i="191"/>
  <c r="J86" i="191"/>
  <c r="AF4" i="191"/>
  <c r="F86" i="191" s="1"/>
  <c r="G86" i="191"/>
  <c r="AD4" i="191"/>
  <c r="E86" i="191" s="1"/>
  <c r="AB4" i="191"/>
  <c r="D8" i="191" s="1"/>
  <c r="C86" i="19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D14" i="191"/>
  <c r="D13" i="191"/>
  <c r="O10" i="191"/>
  <c r="D10" i="191"/>
  <c r="D9" i="191"/>
  <c r="O8" i="191"/>
  <c r="A7" i="191"/>
  <c r="A4" i="191"/>
  <c r="AB2" i="191"/>
  <c r="A2" i="191"/>
  <c r="AD128" i="190"/>
  <c r="AB128" i="190"/>
  <c r="AD127" i="190"/>
  <c r="O9" i="190" s="1"/>
  <c r="AB127" i="190"/>
  <c r="AD125" i="190"/>
  <c r="AB125" i="190"/>
  <c r="AD124" i="190"/>
  <c r="AB124" i="190"/>
  <c r="AB122" i="190"/>
  <c r="AB121" i="190"/>
  <c r="AB120" i="190"/>
  <c r="AB118" i="190"/>
  <c r="AD111" i="190"/>
  <c r="AB111" i="190"/>
  <c r="AD110" i="190"/>
  <c r="AB110" i="190"/>
  <c r="AD109" i="190"/>
  <c r="AB109" i="190"/>
  <c r="AD108" i="190"/>
  <c r="D13" i="190"/>
  <c r="AB108" i="190"/>
  <c r="AD105" i="190"/>
  <c r="AB105" i="190"/>
  <c r="AD104" i="190"/>
  <c r="D9" i="190" s="1"/>
  <c r="AB104" i="190"/>
  <c r="O91" i="190"/>
  <c r="N91" i="190"/>
  <c r="M91" i="190"/>
  <c r="L91" i="190"/>
  <c r="K91" i="190"/>
  <c r="AF9" i="190"/>
  <c r="G91" i="190" s="1"/>
  <c r="AD9" i="190"/>
  <c r="E91" i="190" s="1"/>
  <c r="AB9" i="190"/>
  <c r="C91" i="190" s="1"/>
  <c r="O90" i="190"/>
  <c r="N90" i="190"/>
  <c r="M90" i="190"/>
  <c r="L90" i="190"/>
  <c r="K90" i="190"/>
  <c r="AF8" i="190"/>
  <c r="G90" i="190" s="1"/>
  <c r="F90" i="190"/>
  <c r="AD8" i="190"/>
  <c r="E90" i="190" s="1"/>
  <c r="AB8" i="190"/>
  <c r="C90" i="190" s="1"/>
  <c r="O89" i="190"/>
  <c r="N89" i="190"/>
  <c r="M89" i="190"/>
  <c r="L89" i="190"/>
  <c r="J89" i="190"/>
  <c r="AF7" i="190"/>
  <c r="G89" i="190" s="1"/>
  <c r="AD7" i="190"/>
  <c r="D89" i="190" s="1"/>
  <c r="AB7" i="190"/>
  <c r="C89" i="190" s="1"/>
  <c r="O88" i="190"/>
  <c r="N88" i="190"/>
  <c r="M88" i="190"/>
  <c r="L88" i="190"/>
  <c r="J88" i="190"/>
  <c r="AF6" i="190"/>
  <c r="G88" i="190" s="1"/>
  <c r="F88" i="190"/>
  <c r="AD6" i="190"/>
  <c r="E88" i="190"/>
  <c r="AB6" i="190"/>
  <c r="C88" i="190"/>
  <c r="O87" i="190"/>
  <c r="N87" i="190"/>
  <c r="M87" i="190"/>
  <c r="L87" i="190"/>
  <c r="J87" i="190"/>
  <c r="AF5" i="190"/>
  <c r="G87" i="190" s="1"/>
  <c r="AD5" i="190"/>
  <c r="E87" i="190" s="1"/>
  <c r="D87" i="190"/>
  <c r="AB5" i="190"/>
  <c r="C87" i="190" s="1"/>
  <c r="O86" i="190"/>
  <c r="N86" i="190"/>
  <c r="J86" i="190"/>
  <c r="AF4" i="190"/>
  <c r="G86" i="190" s="1"/>
  <c r="F86" i="190"/>
  <c r="AD4" i="190"/>
  <c r="E86" i="190" s="1"/>
  <c r="D86" i="190"/>
  <c r="AB4" i="190"/>
  <c r="C86" i="190"/>
  <c r="N85" i="190"/>
  <c r="F85" i="190"/>
  <c r="J83" i="190"/>
  <c r="C83" i="190"/>
  <c r="A65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6" i="190"/>
  <c r="D15" i="190"/>
  <c r="O14" i="190"/>
  <c r="D14" i="190"/>
  <c r="O10" i="190"/>
  <c r="D10" i="190"/>
  <c r="O8" i="190"/>
  <c r="D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L91" i="189"/>
  <c r="K91" i="189"/>
  <c r="AF9" i="189"/>
  <c r="G91" i="189" s="1"/>
  <c r="AD9" i="189"/>
  <c r="E91" i="189" s="1"/>
  <c r="AB9" i="189"/>
  <c r="C91" i="189" s="1"/>
  <c r="O90" i="189"/>
  <c r="N90" i="189"/>
  <c r="M90" i="189"/>
  <c r="L90" i="189"/>
  <c r="K90" i="189"/>
  <c r="AF8" i="189"/>
  <c r="G90" i="189" s="1"/>
  <c r="AD8" i="189"/>
  <c r="E90" i="189" s="1"/>
  <c r="D90" i="189"/>
  <c r="AB8" i="189"/>
  <c r="C90" i="189" s="1"/>
  <c r="O89" i="189"/>
  <c r="N89" i="189"/>
  <c r="M89" i="189"/>
  <c r="L89" i="189"/>
  <c r="J89" i="189"/>
  <c r="AF7" i="189"/>
  <c r="G89" i="189" s="1"/>
  <c r="AD7" i="189"/>
  <c r="E89" i="189" s="1"/>
  <c r="AB7" i="189"/>
  <c r="C89" i="189" s="1"/>
  <c r="O88" i="189"/>
  <c r="N88" i="189"/>
  <c r="M88" i="189"/>
  <c r="L88" i="189"/>
  <c r="J88" i="189"/>
  <c r="AF6" i="189"/>
  <c r="F88" i="189" s="1"/>
  <c r="AD6" i="189"/>
  <c r="E88" i="189"/>
  <c r="AB6" i="189"/>
  <c r="C88" i="189" s="1"/>
  <c r="O87" i="189"/>
  <c r="N87" i="189"/>
  <c r="M87" i="189"/>
  <c r="L87" i="189"/>
  <c r="J87" i="189"/>
  <c r="AF5" i="189"/>
  <c r="G87" i="189" s="1"/>
  <c r="AD5" i="189"/>
  <c r="E87" i="189" s="1"/>
  <c r="AB5" i="189"/>
  <c r="C87" i="189" s="1"/>
  <c r="O86" i="189"/>
  <c r="N86" i="189"/>
  <c r="L86" i="189"/>
  <c r="J86" i="189"/>
  <c r="AF4" i="189"/>
  <c r="G86" i="189" s="1"/>
  <c r="AD4" i="189"/>
  <c r="E86" i="189" s="1"/>
  <c r="AB4" i="189"/>
  <c r="C86" i="189" s="1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D8" i="189"/>
  <c r="A7" i="189"/>
  <c r="A4" i="189"/>
  <c r="AB2" i="189"/>
  <c r="A2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1" i="188"/>
  <c r="N91" i="188"/>
  <c r="M91" i="188"/>
  <c r="L91" i="188"/>
  <c r="K91" i="188"/>
  <c r="AF9" i="188"/>
  <c r="G91" i="188" s="1"/>
  <c r="AD9" i="188"/>
  <c r="D91" i="188" s="1"/>
  <c r="AB9" i="188"/>
  <c r="C91" i="188" s="1"/>
  <c r="O90" i="188"/>
  <c r="N90" i="188"/>
  <c r="M90" i="188"/>
  <c r="L90" i="188"/>
  <c r="K90" i="188"/>
  <c r="AF8" i="188"/>
  <c r="F90" i="188" s="1"/>
  <c r="AD8" i="188"/>
  <c r="E90" i="188"/>
  <c r="AB8" i="188"/>
  <c r="C90" i="188" s="1"/>
  <c r="O89" i="188"/>
  <c r="N89" i="188"/>
  <c r="M89" i="188"/>
  <c r="L89" i="188"/>
  <c r="J89" i="188"/>
  <c r="AF7" i="188"/>
  <c r="G89" i="188"/>
  <c r="F89" i="188"/>
  <c r="AD7" i="188"/>
  <c r="E89" i="188" s="1"/>
  <c r="D89" i="188"/>
  <c r="AB7" i="188"/>
  <c r="C89" i="188" s="1"/>
  <c r="O88" i="188"/>
  <c r="N88" i="188"/>
  <c r="M88" i="188"/>
  <c r="L88" i="188"/>
  <c r="J88" i="188"/>
  <c r="AF6" i="188"/>
  <c r="F88" i="188" s="1"/>
  <c r="AD6" i="188"/>
  <c r="E88" i="188" s="1"/>
  <c r="AB6" i="188"/>
  <c r="C88" i="188"/>
  <c r="O87" i="188"/>
  <c r="N87" i="188"/>
  <c r="M87" i="188"/>
  <c r="L87" i="188"/>
  <c r="J87" i="188"/>
  <c r="AF5" i="188"/>
  <c r="G87" i="188" s="1"/>
  <c r="AD5" i="188"/>
  <c r="D87" i="188"/>
  <c r="E87" i="188"/>
  <c r="AB5" i="188"/>
  <c r="C87" i="188" s="1"/>
  <c r="O86" i="188"/>
  <c r="N86" i="188"/>
  <c r="J86" i="188"/>
  <c r="AF4" i="188"/>
  <c r="F86" i="188" s="1"/>
  <c r="AD4" i="188"/>
  <c r="E86" i="188" s="1"/>
  <c r="AB4" i="188"/>
  <c r="C86" i="188"/>
  <c r="N85" i="188"/>
  <c r="F85" i="188"/>
  <c r="J83" i="188"/>
  <c r="C83" i="188"/>
  <c r="A65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6" i="188"/>
  <c r="D15" i="188"/>
  <c r="O14" i="188"/>
  <c r="D14" i="188"/>
  <c r="D13" i="188"/>
  <c r="O10" i="188"/>
  <c r="D10" i="188"/>
  <c r="O9" i="188"/>
  <c r="D9" i="188"/>
  <c r="D8" i="188"/>
  <c r="A7" i="188"/>
  <c r="A4" i="188"/>
  <c r="AB2" i="188"/>
  <c r="A2" i="188"/>
  <c r="AD128" i="187"/>
  <c r="O10" i="187" s="1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D16" i="187" s="1"/>
  <c r="AB111" i="187"/>
  <c r="AD110" i="187"/>
  <c r="AB110" i="187"/>
  <c r="AD109" i="187"/>
  <c r="AB109" i="187"/>
  <c r="AD108" i="187"/>
  <c r="AB108" i="187"/>
  <c r="AD105" i="187"/>
  <c r="D10" i="187" s="1"/>
  <c r="AB105" i="187"/>
  <c r="AD104" i="187"/>
  <c r="AB104" i="187"/>
  <c r="O91" i="187"/>
  <c r="N91" i="187"/>
  <c r="M91" i="187"/>
  <c r="L91" i="187"/>
  <c r="K91" i="187"/>
  <c r="AF9" i="187"/>
  <c r="F91" i="187" s="1"/>
  <c r="AD9" i="187"/>
  <c r="E91" i="187" s="1"/>
  <c r="AB9" i="187"/>
  <c r="C91" i="187" s="1"/>
  <c r="O90" i="187"/>
  <c r="N90" i="187"/>
  <c r="M90" i="187"/>
  <c r="L90" i="187"/>
  <c r="K90" i="187"/>
  <c r="AF8" i="187"/>
  <c r="F90" i="187" s="1"/>
  <c r="AD8" i="187"/>
  <c r="D90" i="187" s="1"/>
  <c r="AB8" i="187"/>
  <c r="C90" i="187" s="1"/>
  <c r="O89" i="187"/>
  <c r="N89" i="187"/>
  <c r="M89" i="187"/>
  <c r="L89" i="187"/>
  <c r="J89" i="187"/>
  <c r="AF7" i="187"/>
  <c r="F89" i="187" s="1"/>
  <c r="AD7" i="187"/>
  <c r="E89" i="187" s="1"/>
  <c r="AB7" i="187"/>
  <c r="C89" i="187"/>
  <c r="O88" i="187"/>
  <c r="N88" i="187"/>
  <c r="M88" i="187"/>
  <c r="L88" i="187"/>
  <c r="J88" i="187"/>
  <c r="AF6" i="187"/>
  <c r="G88" i="187" s="1"/>
  <c r="AD6" i="187"/>
  <c r="D88" i="187"/>
  <c r="E88" i="187"/>
  <c r="AB6" i="187"/>
  <c r="C88" i="187" s="1"/>
  <c r="O87" i="187"/>
  <c r="N87" i="187"/>
  <c r="M87" i="187"/>
  <c r="L87" i="187"/>
  <c r="J87" i="187"/>
  <c r="AF5" i="187"/>
  <c r="G87" i="187" s="1"/>
  <c r="AD5" i="187"/>
  <c r="E87" i="187" s="1"/>
  <c r="AB5" i="187"/>
  <c r="C87" i="187"/>
  <c r="O86" i="187"/>
  <c r="N86" i="187"/>
  <c r="M86" i="187"/>
  <c r="J86" i="187"/>
  <c r="AF4" i="187"/>
  <c r="G86" i="187" s="1"/>
  <c r="AD4" i="187"/>
  <c r="E86" i="187" s="1"/>
  <c r="AB4" i="187"/>
  <c r="C86" i="187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5" i="187"/>
  <c r="O14" i="187"/>
  <c r="D14" i="187"/>
  <c r="D13" i="187"/>
  <c r="O9" i="187"/>
  <c r="D9" i="187"/>
  <c r="O8" i="187"/>
  <c r="A7" i="187"/>
  <c r="A4" i="187"/>
  <c r="AB2" i="187"/>
  <c r="A2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1" i="186"/>
  <c r="N91" i="186"/>
  <c r="M91" i="186"/>
  <c r="L91" i="186"/>
  <c r="K91" i="186"/>
  <c r="AF9" i="186"/>
  <c r="G91" i="186" s="1"/>
  <c r="AD9" i="186"/>
  <c r="D91" i="186" s="1"/>
  <c r="E91" i="186"/>
  <c r="AB9" i="186"/>
  <c r="C91" i="186" s="1"/>
  <c r="O90" i="186"/>
  <c r="N90" i="186"/>
  <c r="M90" i="186"/>
  <c r="L90" i="186"/>
  <c r="K90" i="186"/>
  <c r="AF8" i="186"/>
  <c r="G90" i="186"/>
  <c r="F90" i="186"/>
  <c r="AD8" i="186"/>
  <c r="E90" i="186" s="1"/>
  <c r="AB8" i="186"/>
  <c r="C90" i="186" s="1"/>
  <c r="O89" i="186"/>
  <c r="N89" i="186"/>
  <c r="M89" i="186"/>
  <c r="L89" i="186"/>
  <c r="J89" i="186"/>
  <c r="AF7" i="186"/>
  <c r="G89" i="186" s="1"/>
  <c r="AD7" i="186"/>
  <c r="E89" i="186" s="1"/>
  <c r="AB7" i="186"/>
  <c r="C89" i="186" s="1"/>
  <c r="O88" i="186"/>
  <c r="N88" i="186"/>
  <c r="M88" i="186"/>
  <c r="L88" i="186"/>
  <c r="J88" i="186"/>
  <c r="AF6" i="186"/>
  <c r="F88" i="186" s="1"/>
  <c r="AD6" i="186"/>
  <c r="E88" i="186" s="1"/>
  <c r="AB6" i="186"/>
  <c r="C88" i="186" s="1"/>
  <c r="O87" i="186"/>
  <c r="N87" i="186"/>
  <c r="M87" i="186"/>
  <c r="L87" i="186"/>
  <c r="J87" i="186"/>
  <c r="AF5" i="186"/>
  <c r="G87" i="186" s="1"/>
  <c r="AD5" i="186"/>
  <c r="E87" i="186" s="1"/>
  <c r="AB5" i="186"/>
  <c r="C87" i="186" s="1"/>
  <c r="O86" i="186"/>
  <c r="N86" i="186"/>
  <c r="J86" i="186"/>
  <c r="AF4" i="186"/>
  <c r="F86" i="186" s="1"/>
  <c r="G86" i="186"/>
  <c r="AD4" i="186"/>
  <c r="E86" i="186" s="1"/>
  <c r="AB4" i="186"/>
  <c r="C86" i="186" s="1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D15" i="186"/>
  <c r="O14" i="186"/>
  <c r="D14" i="186"/>
  <c r="D13" i="186"/>
  <c r="O10" i="186"/>
  <c r="D10" i="186"/>
  <c r="O9" i="186"/>
  <c r="D9" i="186"/>
  <c r="D8" i="186"/>
  <c r="A7" i="186"/>
  <c r="A4" i="186"/>
  <c r="AB2" i="186"/>
  <c r="A2" i="186"/>
  <c r="AD128" i="185"/>
  <c r="AB128" i="185"/>
  <c r="AD127" i="185"/>
  <c r="O9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D13" i="185" s="1"/>
  <c r="AB108" i="185"/>
  <c r="AD105" i="185"/>
  <c r="AB105" i="185"/>
  <c r="AD104" i="185"/>
  <c r="D9" i="185"/>
  <c r="AB104" i="185"/>
  <c r="O91" i="185"/>
  <c r="N91" i="185"/>
  <c r="M91" i="185"/>
  <c r="L91" i="185"/>
  <c r="K91" i="185"/>
  <c r="AF9" i="185"/>
  <c r="F91" i="185" s="1"/>
  <c r="G91" i="185"/>
  <c r="AD9" i="185"/>
  <c r="E91" i="185" s="1"/>
  <c r="AB9" i="185"/>
  <c r="C91" i="185" s="1"/>
  <c r="O90" i="185"/>
  <c r="N90" i="185"/>
  <c r="M90" i="185"/>
  <c r="L90" i="185"/>
  <c r="K90" i="185"/>
  <c r="AF8" i="185"/>
  <c r="G90" i="185"/>
  <c r="AD8" i="185"/>
  <c r="E90" i="185" s="1"/>
  <c r="AB8" i="185"/>
  <c r="C90" i="185" s="1"/>
  <c r="O89" i="185"/>
  <c r="N89" i="185"/>
  <c r="M89" i="185"/>
  <c r="L89" i="185"/>
  <c r="J89" i="185"/>
  <c r="AF7" i="185"/>
  <c r="G89" i="185"/>
  <c r="AD7" i="185"/>
  <c r="E89" i="185" s="1"/>
  <c r="AB7" i="185"/>
  <c r="C89" i="185" s="1"/>
  <c r="O88" i="185"/>
  <c r="N88" i="185"/>
  <c r="M88" i="185"/>
  <c r="L88" i="185"/>
  <c r="J88" i="185"/>
  <c r="AF6" i="185"/>
  <c r="F88" i="185" s="1"/>
  <c r="G88" i="185"/>
  <c r="AD6" i="185"/>
  <c r="E88" i="185" s="1"/>
  <c r="AB6" i="185"/>
  <c r="C88" i="185"/>
  <c r="O87" i="185"/>
  <c r="N87" i="185"/>
  <c r="M87" i="185"/>
  <c r="L87" i="185"/>
  <c r="J87" i="185"/>
  <c r="AF5" i="185"/>
  <c r="F87" i="185" s="1"/>
  <c r="AD5" i="185"/>
  <c r="E87" i="185" s="1"/>
  <c r="AB5" i="185"/>
  <c r="C87" i="185" s="1"/>
  <c r="O86" i="185"/>
  <c r="N86" i="185"/>
  <c r="J86" i="185"/>
  <c r="AF4" i="185"/>
  <c r="G86" i="185"/>
  <c r="AD4" i="185"/>
  <c r="E86" i="185" s="1"/>
  <c r="AB4" i="185"/>
  <c r="D8" i="185" s="1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6" i="185"/>
  <c r="D15" i="185"/>
  <c r="O14" i="185"/>
  <c r="D14" i="185"/>
  <c r="O10" i="185"/>
  <c r="D10" i="185"/>
  <c r="O8" i="185"/>
  <c r="A7" i="185"/>
  <c r="A4" i="185"/>
  <c r="AB2" i="185"/>
  <c r="A2" i="185"/>
  <c r="AD128" i="184"/>
  <c r="O10" i="184" s="1"/>
  <c r="AB128" i="184"/>
  <c r="AD127" i="184"/>
  <c r="O9" i="184" s="1"/>
  <c r="AB127" i="184"/>
  <c r="AD125" i="184"/>
  <c r="AB125" i="184"/>
  <c r="AD124" i="184"/>
  <c r="AB124" i="184"/>
  <c r="AB122" i="184"/>
  <c r="AB121" i="184"/>
  <c r="AB120" i="184"/>
  <c r="AB118" i="184"/>
  <c r="AD111" i="184"/>
  <c r="D16" i="184" s="1"/>
  <c r="AB111" i="184"/>
  <c r="AD110" i="184"/>
  <c r="AB110" i="184"/>
  <c r="AD109" i="184"/>
  <c r="AB109" i="184"/>
  <c r="AD108" i="184"/>
  <c r="D13" i="184"/>
  <c r="AB108" i="184"/>
  <c r="AD105" i="184"/>
  <c r="D10" i="184" s="1"/>
  <c r="AB105" i="184"/>
  <c r="AD104" i="184"/>
  <c r="D9" i="184" s="1"/>
  <c r="AB104" i="184"/>
  <c r="O91" i="184"/>
  <c r="N91" i="184"/>
  <c r="M91" i="184"/>
  <c r="L91" i="184"/>
  <c r="K91" i="184"/>
  <c r="AF9" i="184"/>
  <c r="F91" i="184" s="1"/>
  <c r="AD9" i="184"/>
  <c r="E91" i="184" s="1"/>
  <c r="AB9" i="184"/>
  <c r="C91" i="184" s="1"/>
  <c r="O90" i="184"/>
  <c r="N90" i="184"/>
  <c r="M90" i="184"/>
  <c r="L90" i="184"/>
  <c r="K90" i="184"/>
  <c r="AF8" i="184"/>
  <c r="G90" i="184" s="1"/>
  <c r="AD8" i="184"/>
  <c r="D90" i="184" s="1"/>
  <c r="AB8" i="184"/>
  <c r="C90" i="184" s="1"/>
  <c r="O89" i="184"/>
  <c r="N89" i="184"/>
  <c r="M89" i="184"/>
  <c r="L89" i="184"/>
  <c r="J89" i="184"/>
  <c r="AF7" i="184"/>
  <c r="G89" i="184" s="1"/>
  <c r="AD7" i="184"/>
  <c r="E89" i="184"/>
  <c r="AB7" i="184"/>
  <c r="C89" i="184" s="1"/>
  <c r="O88" i="184"/>
  <c r="N88" i="184"/>
  <c r="M88" i="184"/>
  <c r="L88" i="184"/>
  <c r="J88" i="184"/>
  <c r="AF6" i="184"/>
  <c r="F88" i="184" s="1"/>
  <c r="G88" i="184"/>
  <c r="AD6" i="184"/>
  <c r="E88" i="184" s="1"/>
  <c r="AB6" i="184"/>
  <c r="C88" i="184" s="1"/>
  <c r="O87" i="184"/>
  <c r="N87" i="184"/>
  <c r="M87" i="184"/>
  <c r="L87" i="184"/>
  <c r="J87" i="184"/>
  <c r="AF5" i="184"/>
  <c r="F87" i="184" s="1"/>
  <c r="AD5" i="184"/>
  <c r="E87" i="184" s="1"/>
  <c r="D87" i="184"/>
  <c r="AB5" i="184"/>
  <c r="C87" i="184" s="1"/>
  <c r="O86" i="184"/>
  <c r="N86" i="184"/>
  <c r="J86" i="184"/>
  <c r="AF4" i="184"/>
  <c r="G86" i="184" s="1"/>
  <c r="AD4" i="184"/>
  <c r="E86" i="184" s="1"/>
  <c r="AB4" i="184"/>
  <c r="C86" i="184" s="1"/>
  <c r="N85" i="184"/>
  <c r="F85" i="184"/>
  <c r="J83" i="184"/>
  <c r="C83" i="184"/>
  <c r="A65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5" i="184"/>
  <c r="O14" i="184"/>
  <c r="D14" i="184"/>
  <c r="D8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L91" i="183"/>
  <c r="K91" i="183"/>
  <c r="AF9" i="183"/>
  <c r="G91" i="183" s="1"/>
  <c r="AD9" i="183"/>
  <c r="D91" i="183" s="1"/>
  <c r="AB9" i="183"/>
  <c r="C91" i="183" s="1"/>
  <c r="O90" i="183"/>
  <c r="N90" i="183"/>
  <c r="M90" i="183"/>
  <c r="L90" i="183"/>
  <c r="K90" i="183"/>
  <c r="AF8" i="183"/>
  <c r="F90" i="183"/>
  <c r="G90" i="183"/>
  <c r="AD8" i="183"/>
  <c r="E90" i="183" s="1"/>
  <c r="D90" i="183"/>
  <c r="AB8" i="183"/>
  <c r="C90" i="183" s="1"/>
  <c r="O89" i="183"/>
  <c r="N89" i="183"/>
  <c r="M89" i="183"/>
  <c r="L89" i="183"/>
  <c r="J89" i="183"/>
  <c r="AF7" i="183"/>
  <c r="F89" i="183"/>
  <c r="AD7" i="183"/>
  <c r="D89" i="183" s="1"/>
  <c r="E89" i="183"/>
  <c r="AB7" i="183"/>
  <c r="C89" i="183" s="1"/>
  <c r="O88" i="183"/>
  <c r="N88" i="183"/>
  <c r="M88" i="183"/>
  <c r="L88" i="183"/>
  <c r="J88" i="183"/>
  <c r="AF6" i="183"/>
  <c r="G88" i="183" s="1"/>
  <c r="AD6" i="183"/>
  <c r="E88" i="183" s="1"/>
  <c r="AB6" i="183"/>
  <c r="C88" i="183"/>
  <c r="O87" i="183"/>
  <c r="N87" i="183"/>
  <c r="M87" i="183"/>
  <c r="L87" i="183"/>
  <c r="J87" i="183"/>
  <c r="AF5" i="183"/>
  <c r="G87" i="183" s="1"/>
  <c r="AD5" i="183"/>
  <c r="E87" i="183"/>
  <c r="D87" i="183"/>
  <c r="AB5" i="183"/>
  <c r="C87" i="183" s="1"/>
  <c r="O86" i="183"/>
  <c r="N86" i="183"/>
  <c r="J86" i="183"/>
  <c r="AF4" i="183"/>
  <c r="G86" i="183" s="1"/>
  <c r="AD4" i="183"/>
  <c r="D86" i="183" s="1"/>
  <c r="AB4" i="183"/>
  <c r="C86" i="183" s="1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A7" i="183"/>
  <c r="A4" i="183"/>
  <c r="AB2" i="183"/>
  <c r="A2" i="183"/>
  <c r="AD128" i="182"/>
  <c r="O10" i="182" s="1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D16" i="182" s="1"/>
  <c r="AB111" i="182"/>
  <c r="AD110" i="182"/>
  <c r="D15" i="182"/>
  <c r="AB110" i="182"/>
  <c r="AD109" i="182"/>
  <c r="D14" i="182" s="1"/>
  <c r="AB109" i="182"/>
  <c r="AD108" i="182"/>
  <c r="D13" i="182" s="1"/>
  <c r="AB108" i="182"/>
  <c r="AD105" i="182"/>
  <c r="AB105" i="182"/>
  <c r="AD104" i="182"/>
  <c r="AB104" i="182"/>
  <c r="O91" i="182"/>
  <c r="N91" i="182"/>
  <c r="M91" i="182"/>
  <c r="L91" i="182"/>
  <c r="K91" i="182"/>
  <c r="AF9" i="182"/>
  <c r="F91" i="182" s="1"/>
  <c r="AD9" i="182"/>
  <c r="E91" i="182"/>
  <c r="AB9" i="182"/>
  <c r="C91" i="182" s="1"/>
  <c r="O90" i="182"/>
  <c r="N90" i="182"/>
  <c r="M90" i="182"/>
  <c r="L90" i="182"/>
  <c r="K90" i="182"/>
  <c r="AF8" i="182"/>
  <c r="G90" i="182" s="1"/>
  <c r="AD8" i="182"/>
  <c r="D90" i="182" s="1"/>
  <c r="E90" i="182"/>
  <c r="AB8" i="182"/>
  <c r="C90" i="182" s="1"/>
  <c r="O89" i="182"/>
  <c r="N89" i="182"/>
  <c r="M89" i="182"/>
  <c r="L89" i="182"/>
  <c r="J89" i="182"/>
  <c r="AF7" i="182"/>
  <c r="F89" i="182" s="1"/>
  <c r="AD7" i="182"/>
  <c r="E89" i="182" s="1"/>
  <c r="AB7" i="182"/>
  <c r="C89" i="182"/>
  <c r="O88" i="182"/>
  <c r="N88" i="182"/>
  <c r="M88" i="182"/>
  <c r="L88" i="182"/>
  <c r="J88" i="182"/>
  <c r="AF6" i="182"/>
  <c r="G88" i="182" s="1"/>
  <c r="AD6" i="182"/>
  <c r="D88" i="182" s="1"/>
  <c r="AB6" i="182"/>
  <c r="C88" i="182" s="1"/>
  <c r="O87" i="182"/>
  <c r="N87" i="182"/>
  <c r="M87" i="182"/>
  <c r="L87" i="182"/>
  <c r="J87" i="182"/>
  <c r="AF5" i="182"/>
  <c r="G87" i="182" s="1"/>
  <c r="F87" i="182"/>
  <c r="AD5" i="182"/>
  <c r="E87" i="182" s="1"/>
  <c r="AB5" i="182"/>
  <c r="C87" i="182"/>
  <c r="O86" i="182"/>
  <c r="N86" i="182"/>
  <c r="L86" i="182"/>
  <c r="J86" i="182"/>
  <c r="AF4" i="182"/>
  <c r="G86" i="182" s="1"/>
  <c r="AD4" i="182"/>
  <c r="E86" i="182" s="1"/>
  <c r="AB4" i="182"/>
  <c r="C86" i="182"/>
  <c r="N85" i="182"/>
  <c r="F85" i="182"/>
  <c r="J83" i="182"/>
  <c r="C83" i="182"/>
  <c r="A65" i="182"/>
  <c r="A50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19" i="182"/>
  <c r="AB17" i="182"/>
  <c r="AB16" i="182"/>
  <c r="AB15" i="182"/>
  <c r="O14" i="182"/>
  <c r="D10" i="182"/>
  <c r="O9" i="182"/>
  <c r="D9" i="182"/>
  <c r="O8" i="182"/>
  <c r="D8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1" i="181"/>
  <c r="N91" i="181"/>
  <c r="M91" i="181"/>
  <c r="L91" i="181"/>
  <c r="K91" i="181"/>
  <c r="AF9" i="181"/>
  <c r="G91" i="181" s="1"/>
  <c r="AD9" i="181"/>
  <c r="E91" i="181" s="1"/>
  <c r="AB9" i="181"/>
  <c r="C91" i="181" s="1"/>
  <c r="O90" i="181"/>
  <c r="N90" i="181"/>
  <c r="M90" i="181"/>
  <c r="L90" i="181"/>
  <c r="K90" i="181"/>
  <c r="AF8" i="181"/>
  <c r="F90" i="181" s="1"/>
  <c r="G90" i="181"/>
  <c r="AD8" i="181"/>
  <c r="E90" i="181"/>
  <c r="AB8" i="181"/>
  <c r="C90" i="181"/>
  <c r="O89" i="181"/>
  <c r="N89" i="181"/>
  <c r="M89" i="181"/>
  <c r="L89" i="181"/>
  <c r="J89" i="181"/>
  <c r="AF7" i="181"/>
  <c r="G89" i="181" s="1"/>
  <c r="F89" i="181"/>
  <c r="AD7" i="181"/>
  <c r="E89" i="181"/>
  <c r="D89" i="181"/>
  <c r="AB7" i="181"/>
  <c r="C89" i="181" s="1"/>
  <c r="O88" i="181"/>
  <c r="N88" i="181"/>
  <c r="M88" i="181"/>
  <c r="L88" i="181"/>
  <c r="J88" i="181"/>
  <c r="AF6" i="181"/>
  <c r="G88" i="181" s="1"/>
  <c r="AD6" i="181"/>
  <c r="E88" i="181" s="1"/>
  <c r="AB6" i="181"/>
  <c r="C88" i="181"/>
  <c r="O87" i="181"/>
  <c r="N87" i="181"/>
  <c r="M87" i="181"/>
  <c r="L87" i="181"/>
  <c r="J87" i="181"/>
  <c r="AF5" i="181"/>
  <c r="G87" i="181" s="1"/>
  <c r="AD5" i="181"/>
  <c r="E87" i="181" s="1"/>
  <c r="D87" i="181"/>
  <c r="AB5" i="181"/>
  <c r="C87" i="181"/>
  <c r="O86" i="181"/>
  <c r="N86" i="181"/>
  <c r="J86" i="181"/>
  <c r="AF4" i="181"/>
  <c r="F86" i="181" s="1"/>
  <c r="AD4" i="181"/>
  <c r="E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6" i="181"/>
  <c r="D15" i="181"/>
  <c r="O14" i="181"/>
  <c r="D14" i="181"/>
  <c r="D13" i="181"/>
  <c r="O10" i="181"/>
  <c r="D10" i="181"/>
  <c r="O9" i="181"/>
  <c r="D9" i="181"/>
  <c r="O8" i="181"/>
  <c r="D8" i="181"/>
  <c r="A7" i="181"/>
  <c r="A4" i="181"/>
  <c r="AB2" i="181"/>
  <c r="A2" i="181"/>
  <c r="AD128" i="180"/>
  <c r="O10" i="180" s="1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D16" i="180"/>
  <c r="AB111" i="180"/>
  <c r="AD110" i="180"/>
  <c r="AB110" i="180"/>
  <c r="AD109" i="180"/>
  <c r="AB109" i="180"/>
  <c r="AD108" i="180"/>
  <c r="AB108" i="180"/>
  <c r="AD105" i="180"/>
  <c r="D10" i="180" s="1"/>
  <c r="AB105" i="180"/>
  <c r="AD104" i="180"/>
  <c r="AB104" i="180"/>
  <c r="O91" i="180"/>
  <c r="N91" i="180"/>
  <c r="M91" i="180"/>
  <c r="L91" i="180"/>
  <c r="K91" i="180"/>
  <c r="AF9" i="180"/>
  <c r="G91" i="180" s="1"/>
  <c r="AD9" i="180"/>
  <c r="E91" i="180"/>
  <c r="AB9" i="180"/>
  <c r="C91" i="180" s="1"/>
  <c r="O90" i="180"/>
  <c r="N90" i="180"/>
  <c r="M90" i="180"/>
  <c r="L90" i="180"/>
  <c r="K90" i="180"/>
  <c r="AF8" i="180"/>
  <c r="G90" i="180"/>
  <c r="F90" i="180"/>
  <c r="AD8" i="180"/>
  <c r="E90" i="180" s="1"/>
  <c r="D90" i="180"/>
  <c r="AB8" i="180"/>
  <c r="C90" i="180" s="1"/>
  <c r="O89" i="180"/>
  <c r="N89" i="180"/>
  <c r="M89" i="180"/>
  <c r="L89" i="180"/>
  <c r="J89" i="180"/>
  <c r="AF7" i="180"/>
  <c r="G89" i="180" s="1"/>
  <c r="F89" i="180"/>
  <c r="AD7" i="180"/>
  <c r="E89" i="180" s="1"/>
  <c r="AB7" i="180"/>
  <c r="C89" i="180" s="1"/>
  <c r="O88" i="180"/>
  <c r="N88" i="180"/>
  <c r="M88" i="180"/>
  <c r="L88" i="180"/>
  <c r="J88" i="180"/>
  <c r="AF6" i="180"/>
  <c r="G88" i="180" s="1"/>
  <c r="AD6" i="180"/>
  <c r="D88" i="180"/>
  <c r="E88" i="180"/>
  <c r="AB6" i="180"/>
  <c r="C88" i="180" s="1"/>
  <c r="O87" i="180"/>
  <c r="N87" i="180"/>
  <c r="M87" i="180"/>
  <c r="L87" i="180"/>
  <c r="J87" i="180"/>
  <c r="AF5" i="180"/>
  <c r="G87" i="180" s="1"/>
  <c r="AD5" i="180"/>
  <c r="E87" i="180" s="1"/>
  <c r="AB5" i="180"/>
  <c r="C87" i="180" s="1"/>
  <c r="O86" i="180"/>
  <c r="N86" i="180"/>
  <c r="J86" i="180"/>
  <c r="AF4" i="180"/>
  <c r="G86" i="180" s="1"/>
  <c r="AD4" i="180"/>
  <c r="D86" i="180" s="1"/>
  <c r="E86" i="180"/>
  <c r="AB4" i="180"/>
  <c r="C86" i="180" s="1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5" i="180"/>
  <c r="O14" i="180"/>
  <c r="D14" i="180"/>
  <c r="D13" i="180"/>
  <c r="O9" i="180"/>
  <c r="D9" i="180"/>
  <c r="O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A19" i="248"/>
  <c r="A50" i="248"/>
  <c r="A19" i="246"/>
  <c r="A50" i="246"/>
  <c r="A19" i="245"/>
  <c r="A50" i="245"/>
  <c r="A19" i="244"/>
  <c r="A50" i="244"/>
  <c r="A19" i="243"/>
  <c r="A50" i="243"/>
  <c r="A19" i="242"/>
  <c r="A50" i="242"/>
  <c r="A19" i="241"/>
  <c r="A50" i="241"/>
  <c r="A19" i="240"/>
  <c r="A50" i="240"/>
  <c r="A19" i="239"/>
  <c r="A50" i="239"/>
  <c r="A19" i="238"/>
  <c r="A50" i="238"/>
  <c r="A19" i="237"/>
  <c r="A50" i="237"/>
  <c r="A19" i="235"/>
  <c r="A50" i="235"/>
  <c r="A19" i="234"/>
  <c r="A50" i="234"/>
  <c r="A19" i="233"/>
  <c r="A50" i="233"/>
  <c r="A19" i="232"/>
  <c r="A50" i="232"/>
  <c r="A19" i="230"/>
  <c r="A50" i="230"/>
  <c r="A19" i="229"/>
  <c r="A50" i="229"/>
  <c r="A19" i="228"/>
  <c r="A50" i="228"/>
  <c r="A19" i="227"/>
  <c r="A50" i="227"/>
  <c r="A19" i="226"/>
  <c r="A50" i="226"/>
  <c r="A19" i="225"/>
  <c r="A50" i="225"/>
  <c r="A19" i="224"/>
  <c r="A50" i="224"/>
  <c r="A19" i="223"/>
  <c r="A50" i="223"/>
  <c r="A19" i="221"/>
  <c r="A50" i="221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7"/>
  <c r="A50" i="207"/>
  <c r="A19" i="206"/>
  <c r="A50" i="206"/>
  <c r="A19" i="205"/>
  <c r="A50" i="205"/>
  <c r="A19" i="204"/>
  <c r="A50" i="204"/>
  <c r="A19" i="203"/>
  <c r="A50" i="203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5"/>
  <c r="A50" i="195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D87" i="182"/>
  <c r="A19" i="181"/>
  <c r="A50" i="181"/>
  <c r="A19" i="180"/>
  <c r="A50" i="180"/>
  <c r="L87" i="249"/>
  <c r="N88" i="249"/>
  <c r="O91" i="249"/>
  <c r="L88" i="249"/>
  <c r="N89" i="249"/>
  <c r="F86" i="249"/>
  <c r="F88" i="249"/>
  <c r="F89" i="249"/>
  <c r="F90" i="249"/>
  <c r="D88" i="248"/>
  <c r="D87" i="247"/>
  <c r="F88" i="247"/>
  <c r="D91" i="247"/>
  <c r="D88" i="247"/>
  <c r="F89" i="247"/>
  <c r="E87" i="246"/>
  <c r="D88" i="246"/>
  <c r="F89" i="246"/>
  <c r="F86" i="245"/>
  <c r="E88" i="245"/>
  <c r="D89" i="245"/>
  <c r="G89" i="245"/>
  <c r="F90" i="245"/>
  <c r="D88" i="244"/>
  <c r="F89" i="244"/>
  <c r="D8" i="243"/>
  <c r="D87" i="243"/>
  <c r="D91" i="243"/>
  <c r="F87" i="242"/>
  <c r="D90" i="242"/>
  <c r="F91" i="242"/>
  <c r="F91" i="241"/>
  <c r="O8" i="241"/>
  <c r="D87" i="241"/>
  <c r="F88" i="241"/>
  <c r="D91" i="241"/>
  <c r="D88" i="240"/>
  <c r="F89" i="240"/>
  <c r="F86" i="240"/>
  <c r="D89" i="240"/>
  <c r="F90" i="240"/>
  <c r="D86" i="239"/>
  <c r="F87" i="239"/>
  <c r="D90" i="239"/>
  <c r="F91" i="239"/>
  <c r="O8" i="239"/>
  <c r="D86" i="238"/>
  <c r="F87" i="238"/>
  <c r="D90" i="238"/>
  <c r="F91" i="238"/>
  <c r="O8" i="238"/>
  <c r="E88" i="237"/>
  <c r="G89" i="237"/>
  <c r="G87" i="236"/>
  <c r="F88" i="236"/>
  <c r="G91" i="236"/>
  <c r="D8" i="235"/>
  <c r="D87" i="235"/>
  <c r="F88" i="235"/>
  <c r="D91" i="235"/>
  <c r="D88" i="234"/>
  <c r="F89" i="234"/>
  <c r="F86" i="233"/>
  <c r="D89" i="233"/>
  <c r="F90" i="233"/>
  <c r="D8" i="232"/>
  <c r="D86" i="232"/>
  <c r="F87" i="232"/>
  <c r="F91" i="232"/>
  <c r="D87" i="232"/>
  <c r="F88" i="232"/>
  <c r="D91" i="232"/>
  <c r="F86" i="231"/>
  <c r="D89" i="231"/>
  <c r="F90" i="231"/>
  <c r="F91" i="230"/>
  <c r="D88" i="230"/>
  <c r="F89" i="230"/>
  <c r="D88" i="229"/>
  <c r="F89" i="229"/>
  <c r="F86" i="229"/>
  <c r="D89" i="229"/>
  <c r="F90" i="229"/>
  <c r="E88" i="228"/>
  <c r="G89" i="228"/>
  <c r="F91" i="228"/>
  <c r="F86" i="227"/>
  <c r="D89" i="227"/>
  <c r="D8" i="226"/>
  <c r="F91" i="226"/>
  <c r="D87" i="226"/>
  <c r="F88" i="226"/>
  <c r="D91" i="226"/>
  <c r="D88" i="225"/>
  <c r="F89" i="225"/>
  <c r="D8" i="224"/>
  <c r="D87" i="224"/>
  <c r="F88" i="224"/>
  <c r="D88" i="223"/>
  <c r="F89" i="223"/>
  <c r="F86" i="222"/>
  <c r="D89" i="222"/>
  <c r="F90" i="222"/>
  <c r="F91" i="221"/>
  <c r="D88" i="221"/>
  <c r="F89" i="221"/>
  <c r="E88" i="220"/>
  <c r="G89" i="220"/>
  <c r="F88" i="220"/>
  <c r="E87" i="219"/>
  <c r="G88" i="219"/>
  <c r="E91" i="219"/>
  <c r="F91" i="219"/>
  <c r="D88" i="218"/>
  <c r="F89" i="218"/>
  <c r="D88" i="217"/>
  <c r="D86" i="216"/>
  <c r="F87" i="216"/>
  <c r="F91" i="216"/>
  <c r="F87" i="215"/>
  <c r="D90" i="215"/>
  <c r="F91" i="215"/>
  <c r="O8" i="215"/>
  <c r="D86" i="214"/>
  <c r="D90" i="214"/>
  <c r="F91" i="214"/>
  <c r="D86" i="213"/>
  <c r="F87" i="213"/>
  <c r="D90" i="213"/>
  <c r="F91" i="213"/>
  <c r="G86" i="212"/>
  <c r="F91" i="212"/>
  <c r="F89" i="212"/>
  <c r="C86" i="211"/>
  <c r="E87" i="211"/>
  <c r="E91" i="211"/>
  <c r="D87" i="210"/>
  <c r="F88" i="210"/>
  <c r="D91" i="210"/>
  <c r="F91" i="209"/>
  <c r="D88" i="209"/>
  <c r="F89" i="209"/>
  <c r="F91" i="208"/>
  <c r="F88" i="208"/>
  <c r="D91" i="208"/>
  <c r="D88" i="207"/>
  <c r="F89" i="207"/>
  <c r="D88" i="206"/>
  <c r="F89" i="206"/>
  <c r="D86" i="205"/>
  <c r="F87" i="205"/>
  <c r="D90" i="205"/>
  <c r="O8" i="205"/>
  <c r="D86" i="204"/>
  <c r="F87" i="204"/>
  <c r="F91" i="204"/>
  <c r="O8" i="204"/>
  <c r="F89" i="204"/>
  <c r="F87" i="203"/>
  <c r="F91" i="203"/>
  <c r="O8" i="203"/>
  <c r="F86" i="202"/>
  <c r="D89" i="202"/>
  <c r="F90" i="202"/>
  <c r="F91" i="201"/>
  <c r="D88" i="201"/>
  <c r="F89" i="201"/>
  <c r="D88" i="200"/>
  <c r="D88" i="199"/>
  <c r="F89" i="199"/>
  <c r="D88" i="198"/>
  <c r="F89" i="198"/>
  <c r="F91" i="197"/>
  <c r="D88" i="197"/>
  <c r="F89" i="197"/>
  <c r="D86" i="196"/>
  <c r="F87" i="196"/>
  <c r="D90" i="196"/>
  <c r="F91" i="196"/>
  <c r="O8" i="196"/>
  <c r="D86" i="195"/>
  <c r="F87" i="195"/>
  <c r="D90" i="195"/>
  <c r="F91" i="195"/>
  <c r="O8" i="195"/>
  <c r="D88" i="194"/>
  <c r="F89" i="194"/>
  <c r="F86" i="194"/>
  <c r="D89" i="194"/>
  <c r="F90" i="194"/>
  <c r="D87" i="193"/>
  <c r="F88" i="193"/>
  <c r="D88" i="193"/>
  <c r="F89" i="193"/>
  <c r="E87" i="192"/>
  <c r="D88" i="192"/>
  <c r="G88" i="192"/>
  <c r="F89" i="192"/>
  <c r="D88" i="191"/>
  <c r="F89" i="191"/>
  <c r="D88" i="190"/>
  <c r="F89" i="190"/>
  <c r="D88" i="189"/>
  <c r="F89" i="189"/>
  <c r="D86" i="188"/>
  <c r="F87" i="188"/>
  <c r="D90" i="188"/>
  <c r="F91" i="188"/>
  <c r="O8" i="188"/>
  <c r="D8" i="187"/>
  <c r="D87" i="187"/>
  <c r="F88" i="187"/>
  <c r="D91" i="187"/>
  <c r="O8" i="186"/>
  <c r="D88" i="186"/>
  <c r="F89" i="186"/>
  <c r="D88" i="185"/>
  <c r="F89" i="185"/>
  <c r="F86" i="185"/>
  <c r="F90" i="185"/>
  <c r="D88" i="184"/>
  <c r="F86" i="184"/>
  <c r="D89" i="184"/>
  <c r="G89" i="183"/>
  <c r="F87" i="183"/>
  <c r="F91" i="183"/>
  <c r="D86" i="182"/>
  <c r="F88" i="182"/>
  <c r="D91" i="182"/>
  <c r="D86" i="181"/>
  <c r="F87" i="181"/>
  <c r="D90" i="181"/>
  <c r="F91" i="181"/>
  <c r="D87" i="180"/>
  <c r="F88" i="180"/>
  <c r="D91" i="180"/>
  <c r="D8" i="180"/>
  <c r="N86" i="200" l="1"/>
  <c r="N86" i="201"/>
  <c r="N86" i="202"/>
  <c r="N86" i="203"/>
  <c r="N86" i="205"/>
  <c r="N86" i="208"/>
  <c r="N86" i="211"/>
  <c r="N86" i="213"/>
  <c r="N86" i="215"/>
  <c r="O86" i="216"/>
  <c r="N86" i="218"/>
  <c r="O86" i="219"/>
  <c r="O86" i="221"/>
  <c r="O86" i="222"/>
  <c r="O86" i="223"/>
  <c r="O86" i="226"/>
  <c r="L89" i="227"/>
  <c r="L90" i="227"/>
  <c r="L91" i="227"/>
  <c r="O86" i="228"/>
  <c r="M89" i="228"/>
  <c r="M90" i="229"/>
  <c r="M91" i="229"/>
  <c r="L89" i="230"/>
  <c r="M90" i="230"/>
  <c r="M91" i="230"/>
  <c r="L89" i="231"/>
  <c r="N86" i="233"/>
  <c r="M89" i="233"/>
  <c r="O88" i="234"/>
  <c r="O86" i="235"/>
  <c r="L89" i="235"/>
  <c r="M91" i="235"/>
  <c r="M89" i="236"/>
  <c r="L91" i="237"/>
  <c r="N86" i="238"/>
  <c r="N86" i="239"/>
  <c r="L89" i="239"/>
  <c r="M90" i="239"/>
  <c r="M90" i="240"/>
  <c r="M91" i="240"/>
  <c r="N86" i="241"/>
  <c r="L90" i="241"/>
  <c r="M91" i="241"/>
  <c r="L90" i="242"/>
  <c r="L91" i="242"/>
  <c r="N86" i="244"/>
  <c r="O86" i="245"/>
  <c r="M89" i="245"/>
  <c r="M90" i="245"/>
  <c r="N86" i="246"/>
  <c r="L89" i="246"/>
  <c r="M90" i="246"/>
  <c r="O86" i="248"/>
  <c r="O86" i="200"/>
  <c r="O86" i="201"/>
  <c r="O86" i="202"/>
  <c r="O86" i="203"/>
  <c r="N86" i="204"/>
  <c r="O86" i="205"/>
  <c r="O86" i="208"/>
  <c r="N86" i="210"/>
  <c r="O86" i="211"/>
  <c r="O86" i="213"/>
  <c r="O86" i="215"/>
  <c r="O86" i="218"/>
  <c r="N86" i="220"/>
  <c r="N86" i="225"/>
  <c r="L91" i="226"/>
  <c r="M89" i="227"/>
  <c r="M90" i="227"/>
  <c r="M91" i="227"/>
  <c r="O88" i="228"/>
  <c r="L89" i="229"/>
  <c r="N86" i="230"/>
  <c r="M89" i="230"/>
  <c r="O88" i="231"/>
  <c r="M89" i="231"/>
  <c r="L91" i="231"/>
  <c r="N86" i="232"/>
  <c r="O88" i="232"/>
  <c r="L91" i="232"/>
  <c r="O86" i="233"/>
  <c r="L91" i="233"/>
  <c r="N86" i="234"/>
  <c r="L90" i="234"/>
  <c r="L91" i="234"/>
  <c r="M89" i="235"/>
  <c r="N86" i="236"/>
  <c r="L91" i="236"/>
  <c r="N86" i="237"/>
  <c r="L89" i="237"/>
  <c r="L90" i="237"/>
  <c r="M91" i="237"/>
  <c r="O86" i="238"/>
  <c r="L91" i="238"/>
  <c r="O86" i="239"/>
  <c r="M89" i="239"/>
  <c r="L91" i="239"/>
  <c r="L89" i="240"/>
  <c r="O86" i="241"/>
  <c r="L89" i="241"/>
  <c r="M90" i="241"/>
  <c r="L89" i="242"/>
  <c r="M90" i="242"/>
  <c r="M91" i="242"/>
  <c r="L91" i="243"/>
  <c r="O86" i="244"/>
  <c r="L89" i="244"/>
  <c r="L90" i="244"/>
  <c r="L91" i="244"/>
  <c r="O86" i="246"/>
  <c r="M89" i="246"/>
  <c r="L91" i="246"/>
  <c r="N86" i="247"/>
  <c r="L91" i="247"/>
  <c r="M89" i="248"/>
  <c r="L91" i="248"/>
  <c r="L90" i="249"/>
  <c r="M91" i="249"/>
  <c r="N86" i="212"/>
  <c r="N86" i="214"/>
  <c r="N86" i="217"/>
  <c r="O86" i="220"/>
  <c r="N86" i="224"/>
  <c r="O86" i="225"/>
  <c r="N86" i="227"/>
  <c r="N86" i="229"/>
  <c r="O86" i="230"/>
  <c r="N86" i="231"/>
  <c r="O86" i="232"/>
  <c r="O86" i="234"/>
  <c r="O86" i="236"/>
  <c r="O86" i="237"/>
  <c r="M89" i="237"/>
  <c r="M90" i="237"/>
  <c r="L89" i="238"/>
  <c r="L90" i="238"/>
  <c r="M91" i="238"/>
  <c r="M91" i="239"/>
  <c r="N86" i="240"/>
  <c r="M89" i="240"/>
  <c r="M89" i="241"/>
  <c r="N86" i="242"/>
  <c r="M89" i="242"/>
  <c r="N86" i="243"/>
  <c r="L89" i="243"/>
  <c r="L90" i="243"/>
  <c r="M91" i="243"/>
  <c r="M89" i="244"/>
  <c r="M90" i="244"/>
  <c r="M91" i="244"/>
  <c r="L91" i="245"/>
  <c r="M91" i="246"/>
  <c r="O86" i="247"/>
  <c r="L89" i="247"/>
  <c r="L90" i="247"/>
  <c r="M91" i="247"/>
  <c r="L90" i="248"/>
  <c r="M91" i="248"/>
  <c r="O86" i="249"/>
  <c r="L89" i="249"/>
  <c r="E87" i="249"/>
  <c r="E91" i="249"/>
  <c r="G90" i="248"/>
  <c r="D8" i="248"/>
  <c r="F91" i="248"/>
  <c r="E91" i="248"/>
  <c r="D86" i="247"/>
  <c r="D89" i="247"/>
  <c r="G86" i="246"/>
  <c r="G87" i="246"/>
  <c r="D89" i="246"/>
  <c r="D90" i="246"/>
  <c r="F88" i="246"/>
  <c r="D8" i="245"/>
  <c r="E86" i="245"/>
  <c r="D87" i="245"/>
  <c r="E91" i="245"/>
  <c r="D89" i="244"/>
  <c r="G90" i="244"/>
  <c r="E86" i="244"/>
  <c r="E87" i="244"/>
  <c r="F88" i="244"/>
  <c r="E88" i="243"/>
  <c r="D89" i="243"/>
  <c r="F90" i="243"/>
  <c r="E88" i="242"/>
  <c r="E91" i="242"/>
  <c r="G89" i="242"/>
  <c r="G90" i="242"/>
  <c r="D86" i="241"/>
  <c r="G87" i="241"/>
  <c r="E90" i="240"/>
  <c r="E91" i="239"/>
  <c r="E88" i="239"/>
  <c r="G86" i="238"/>
  <c r="E91" i="238"/>
  <c r="F86" i="237"/>
  <c r="F87" i="237"/>
  <c r="E89" i="237"/>
  <c r="G88" i="237"/>
  <c r="G91" i="237"/>
  <c r="F86" i="236"/>
  <c r="D89" i="236"/>
  <c r="D88" i="236"/>
  <c r="D88" i="235"/>
  <c r="E89" i="235"/>
  <c r="F89" i="235"/>
  <c r="E86" i="235"/>
  <c r="E86" i="234"/>
  <c r="F88" i="234"/>
  <c r="D8" i="234"/>
  <c r="F90" i="234"/>
  <c r="F88" i="233"/>
  <c r="F89" i="233"/>
  <c r="D8" i="233"/>
  <c r="D89" i="232"/>
  <c r="D88" i="231"/>
  <c r="O8" i="231"/>
  <c r="D87" i="230"/>
  <c r="G88" i="230"/>
  <c r="F86" i="230"/>
  <c r="E87" i="229"/>
  <c r="F88" i="229"/>
  <c r="F91" i="229"/>
  <c r="D8" i="229"/>
  <c r="F86" i="228"/>
  <c r="F90" i="228"/>
  <c r="D88" i="227"/>
  <c r="D91" i="227"/>
  <c r="G86" i="226"/>
  <c r="G87" i="226"/>
  <c r="G90" i="226"/>
  <c r="D86" i="225"/>
  <c r="D8" i="225"/>
  <c r="G86" i="225"/>
  <c r="G88" i="225"/>
  <c r="F86" i="224"/>
  <c r="F87" i="224"/>
  <c r="E89" i="224"/>
  <c r="D88" i="224"/>
  <c r="D86" i="224"/>
  <c r="G89" i="224"/>
  <c r="D86" i="223"/>
  <c r="C89" i="223"/>
  <c r="G86" i="223"/>
  <c r="G88" i="223"/>
  <c r="D90" i="223"/>
  <c r="F87" i="222"/>
  <c r="F89" i="222"/>
  <c r="F88" i="221"/>
  <c r="F90" i="221"/>
  <c r="F87" i="220"/>
  <c r="F90" i="220"/>
  <c r="O8" i="219"/>
  <c r="C86" i="219"/>
  <c r="D90" i="219"/>
  <c r="G86" i="218"/>
  <c r="G88" i="218"/>
  <c r="D86" i="218"/>
  <c r="D89" i="217"/>
  <c r="F91" i="217"/>
  <c r="G86" i="216"/>
  <c r="C89" i="216"/>
  <c r="D88" i="215"/>
  <c r="G90" i="215"/>
  <c r="D89" i="215"/>
  <c r="D8" i="214"/>
  <c r="E87" i="214"/>
  <c r="D89" i="213"/>
  <c r="F88" i="212"/>
  <c r="F87" i="212"/>
  <c r="D89" i="211"/>
  <c r="E86" i="211"/>
  <c r="E88" i="211"/>
  <c r="F91" i="211"/>
  <c r="G86" i="209"/>
  <c r="D86" i="209"/>
  <c r="C89" i="209"/>
  <c r="O8" i="208"/>
  <c r="G90" i="208"/>
  <c r="D88" i="208"/>
  <c r="D87" i="206"/>
  <c r="F91" i="206"/>
  <c r="G90" i="206"/>
  <c r="D89" i="206"/>
  <c r="E91" i="206"/>
  <c r="F88" i="205"/>
  <c r="F86" i="205"/>
  <c r="D90" i="204"/>
  <c r="F88" i="204"/>
  <c r="F86" i="203"/>
  <c r="F90" i="203"/>
  <c r="D87" i="203"/>
  <c r="G89" i="203"/>
  <c r="E91" i="202"/>
  <c r="G89" i="202"/>
  <c r="E90" i="202"/>
  <c r="D8" i="201"/>
  <c r="D90" i="201"/>
  <c r="E87" i="200"/>
  <c r="F91" i="200"/>
  <c r="E86" i="200"/>
  <c r="F88" i="200"/>
  <c r="D89" i="200"/>
  <c r="G86" i="199"/>
  <c r="F90" i="199"/>
  <c r="G88" i="199"/>
  <c r="D89" i="198"/>
  <c r="E91" i="198"/>
  <c r="D90" i="198"/>
  <c r="F91" i="198"/>
  <c r="G87" i="197"/>
  <c r="D89" i="197"/>
  <c r="E87" i="197"/>
  <c r="F88" i="196"/>
  <c r="D88" i="196"/>
  <c r="D8" i="195"/>
  <c r="D89" i="195"/>
  <c r="F88" i="194"/>
  <c r="O8" i="193"/>
  <c r="D89" i="193"/>
  <c r="D91" i="193"/>
  <c r="F91" i="193"/>
  <c r="F91" i="192"/>
  <c r="D89" i="192"/>
  <c r="D91" i="192"/>
  <c r="G90" i="191"/>
  <c r="D90" i="191"/>
  <c r="D87" i="191"/>
  <c r="D90" i="190"/>
  <c r="F87" i="190"/>
  <c r="E89" i="190"/>
  <c r="D91" i="190"/>
  <c r="D87" i="189"/>
  <c r="F91" i="189"/>
  <c r="F90" i="189"/>
  <c r="O8" i="189"/>
  <c r="D89" i="189"/>
  <c r="D91" i="189"/>
  <c r="D88" i="188"/>
  <c r="G90" i="188"/>
  <c r="E90" i="187"/>
  <c r="G91" i="187"/>
  <c r="D89" i="187"/>
  <c r="G90" i="187"/>
  <c r="D87" i="186"/>
  <c r="D89" i="186"/>
  <c r="D90" i="186"/>
  <c r="C86" i="185"/>
  <c r="G87" i="185"/>
  <c r="G87" i="184"/>
  <c r="E90" i="184"/>
  <c r="G91" i="184"/>
  <c r="D86" i="184"/>
  <c r="D91" i="184"/>
  <c r="D88" i="183"/>
  <c r="E86" i="183"/>
  <c r="O8" i="183"/>
  <c r="D8" i="183"/>
  <c r="F88" i="183"/>
  <c r="F86" i="182"/>
  <c r="F88" i="181"/>
  <c r="D88" i="181"/>
  <c r="D89" i="180"/>
  <c r="F91" i="180"/>
  <c r="M86" i="249"/>
  <c r="L86" i="248"/>
  <c r="M86" i="246"/>
  <c r="L86" i="244"/>
  <c r="M86" i="243"/>
  <c r="L86" i="238"/>
  <c r="L86" i="237"/>
  <c r="L86" i="235"/>
  <c r="L86" i="232"/>
  <c r="L86" i="231"/>
  <c r="M86" i="228"/>
  <c r="M86" i="227"/>
  <c r="L86" i="226"/>
  <c r="L86" i="224"/>
  <c r="L86" i="223"/>
  <c r="L86" i="222"/>
  <c r="L86" i="219"/>
  <c r="M86" i="216"/>
  <c r="L86" i="249"/>
  <c r="M86" i="247"/>
  <c r="L86" i="246"/>
  <c r="L86" i="243"/>
  <c r="M86" i="239"/>
  <c r="M86" i="233"/>
  <c r="M86" i="229"/>
  <c r="L86" i="228"/>
  <c r="L86" i="227"/>
  <c r="L86" i="247"/>
  <c r="M86" i="245"/>
  <c r="M86" i="242"/>
  <c r="M86" i="241"/>
  <c r="M86" i="240"/>
  <c r="L86" i="239"/>
  <c r="M86" i="236"/>
  <c r="M86" i="234"/>
  <c r="L86" i="233"/>
  <c r="M86" i="230"/>
  <c r="L86" i="229"/>
  <c r="M86" i="225"/>
  <c r="M86" i="221"/>
  <c r="M86" i="220"/>
  <c r="L86" i="218"/>
  <c r="M86" i="217"/>
  <c r="L86" i="180"/>
  <c r="M86" i="182"/>
  <c r="L86" i="184"/>
  <c r="L86" i="188"/>
  <c r="M86" i="189"/>
  <c r="L86" i="191"/>
  <c r="L86" i="193"/>
  <c r="M86" i="195"/>
  <c r="M86" i="196"/>
  <c r="M86" i="197"/>
  <c r="L86" i="198"/>
  <c r="L86" i="201"/>
  <c r="M86" i="205"/>
  <c r="M86" i="208"/>
  <c r="M86" i="209"/>
  <c r="M86" i="210"/>
  <c r="L86" i="212"/>
  <c r="M86" i="213"/>
  <c r="M86" i="214"/>
  <c r="L86" i="217"/>
  <c r="M86" i="218"/>
  <c r="M86" i="222"/>
  <c r="M86" i="223"/>
  <c r="M86" i="224"/>
  <c r="L86" i="230"/>
  <c r="M86" i="232"/>
  <c r="L86" i="234"/>
  <c r="L86" i="240"/>
  <c r="J88" i="249"/>
  <c r="J88" i="245"/>
  <c r="J88" i="244"/>
  <c r="J88" i="242"/>
  <c r="J88" i="241"/>
  <c r="J88" i="240"/>
  <c r="J88" i="236"/>
  <c r="J88" i="221"/>
  <c r="J88" i="217"/>
  <c r="J88" i="247"/>
  <c r="J88" i="237"/>
  <c r="J88" i="233"/>
  <c r="J88" i="227"/>
  <c r="J88" i="226"/>
  <c r="J88" i="224"/>
  <c r="J88" i="222"/>
  <c r="J88" i="248"/>
  <c r="J88" i="246"/>
  <c r="J88" i="243"/>
  <c r="J88" i="235"/>
  <c r="J88" i="230"/>
  <c r="J88" i="229"/>
  <c r="J88" i="225"/>
  <c r="J88" i="219"/>
  <c r="J88" i="216"/>
  <c r="O89" i="249"/>
  <c r="O89" i="247"/>
  <c r="O89" i="246"/>
  <c r="O89" i="238"/>
  <c r="N89" i="237"/>
  <c r="N89" i="235"/>
  <c r="O89" i="231"/>
  <c r="O89" i="230"/>
  <c r="O89" i="229"/>
  <c r="O89" i="227"/>
  <c r="N89" i="226"/>
  <c r="N89" i="224"/>
  <c r="O89" i="222"/>
  <c r="N89" i="219"/>
  <c r="O89" i="218"/>
  <c r="O89" i="216"/>
  <c r="N89" i="215"/>
  <c r="O89" i="248"/>
  <c r="N89" i="247"/>
  <c r="N89" i="246"/>
  <c r="O89" i="245"/>
  <c r="O89" i="242"/>
  <c r="O89" i="241"/>
  <c r="O89" i="240"/>
  <c r="O89" i="239"/>
  <c r="N89" i="238"/>
  <c r="O89" i="236"/>
  <c r="O89" i="234"/>
  <c r="O89" i="232"/>
  <c r="N89" i="231"/>
  <c r="N89" i="230"/>
  <c r="N89" i="229"/>
  <c r="O89" i="228"/>
  <c r="N89" i="227"/>
  <c r="O89" i="225"/>
  <c r="N89" i="222"/>
  <c r="N89" i="248"/>
  <c r="N89" i="245"/>
  <c r="O89" i="244"/>
  <c r="O89" i="243"/>
  <c r="N89" i="242"/>
  <c r="N89" i="241"/>
  <c r="N89" i="240"/>
  <c r="N89" i="239"/>
  <c r="N89" i="236"/>
  <c r="N89" i="234"/>
  <c r="O89" i="233"/>
  <c r="N89" i="232"/>
  <c r="N89" i="228"/>
  <c r="N89" i="225"/>
  <c r="O89" i="223"/>
  <c r="N89" i="221"/>
  <c r="N89" i="220"/>
  <c r="O89" i="217"/>
  <c r="M86" i="180"/>
  <c r="L86" i="181"/>
  <c r="L86" i="183"/>
  <c r="M86" i="184"/>
  <c r="L86" i="185"/>
  <c r="L86" i="186"/>
  <c r="M86" i="188"/>
  <c r="L86" i="190"/>
  <c r="M86" i="191"/>
  <c r="L86" i="192"/>
  <c r="M86" i="193"/>
  <c r="L86" i="194"/>
  <c r="M86" i="198"/>
  <c r="L86" i="200"/>
  <c r="M86" i="201"/>
  <c r="L86" i="207"/>
  <c r="L86" i="211"/>
  <c r="M86" i="212"/>
  <c r="M86" i="231"/>
  <c r="L86" i="241"/>
  <c r="O90" i="249"/>
  <c r="N90" i="245"/>
  <c r="N90" i="244"/>
  <c r="O90" i="243"/>
  <c r="N90" i="242"/>
  <c r="N90" i="241"/>
  <c r="O90" i="239"/>
  <c r="N90" i="236"/>
  <c r="N90" i="235"/>
  <c r="N90" i="232"/>
  <c r="N90" i="231"/>
  <c r="N90" i="230"/>
  <c r="N90" i="229"/>
  <c r="O90" i="226"/>
  <c r="N90" i="225"/>
  <c r="O90" i="219"/>
  <c r="N90" i="217"/>
  <c r="N90" i="216"/>
  <c r="N90" i="249"/>
  <c r="O90" i="246"/>
  <c r="N90" i="243"/>
  <c r="N90" i="239"/>
  <c r="O90" i="237"/>
  <c r="O90" i="233"/>
  <c r="N90" i="226"/>
  <c r="O90" i="224"/>
  <c r="O90" i="222"/>
  <c r="O90" i="248"/>
  <c r="O90" i="247"/>
  <c r="N90" i="246"/>
  <c r="O90" i="240"/>
  <c r="O90" i="238"/>
  <c r="N90" i="237"/>
  <c r="O90" i="234"/>
  <c r="N90" i="233"/>
  <c r="O90" i="228"/>
  <c r="O90" i="227"/>
  <c r="N90" i="224"/>
  <c r="O90" i="223"/>
  <c r="N90" i="222"/>
  <c r="O90" i="221"/>
  <c r="O90" i="220"/>
  <c r="N90" i="218"/>
  <c r="N90" i="215"/>
  <c r="M86" i="181"/>
  <c r="M86" i="183"/>
  <c r="M86" i="185"/>
  <c r="M86" i="186"/>
  <c r="L86" i="187"/>
  <c r="M86" i="190"/>
  <c r="M86" i="192"/>
  <c r="M86" i="194"/>
  <c r="L86" i="199"/>
  <c r="M86" i="200"/>
  <c r="L86" i="202"/>
  <c r="L86" i="203"/>
  <c r="L86" i="204"/>
  <c r="L86" i="206"/>
  <c r="M86" i="207"/>
  <c r="M86" i="211"/>
  <c r="L86" i="215"/>
  <c r="M86" i="219"/>
  <c r="L86" i="220"/>
  <c r="L86" i="221"/>
  <c r="L86" i="225"/>
  <c r="M86" i="235"/>
  <c r="L86" i="236"/>
  <c r="M86" i="237"/>
  <c r="L86" i="242"/>
  <c r="L86" i="245"/>
  <c r="M86" i="248"/>
  <c r="O88" i="249"/>
  <c r="O88" i="245"/>
  <c r="O88" i="244"/>
  <c r="O88" i="242"/>
  <c r="O88" i="241"/>
  <c r="O88" i="240"/>
  <c r="N88" i="239"/>
  <c r="N88" i="238"/>
  <c r="O88" i="236"/>
  <c r="N88" i="234"/>
  <c r="N88" i="232"/>
  <c r="N88" i="231"/>
  <c r="N88" i="228"/>
  <c r="N88" i="223"/>
  <c r="O88" i="221"/>
  <c r="N88" i="220"/>
  <c r="O88" i="217"/>
  <c r="O88" i="247"/>
  <c r="N88" i="245"/>
  <c r="N88" i="244"/>
  <c r="N88" i="242"/>
  <c r="N88" i="241"/>
  <c r="N88" i="240"/>
  <c r="O88" i="237"/>
  <c r="N88" i="236"/>
  <c r="O88" i="233"/>
  <c r="O88" i="227"/>
  <c r="O88" i="226"/>
  <c r="O88" i="224"/>
  <c r="O88" i="222"/>
  <c r="O88" i="248"/>
  <c r="N88" i="247"/>
  <c r="O88" i="246"/>
  <c r="O88" i="243"/>
  <c r="N88" i="237"/>
  <c r="O88" i="235"/>
  <c r="N88" i="233"/>
  <c r="O88" i="230"/>
  <c r="O88" i="229"/>
  <c r="N88" i="227"/>
  <c r="N88" i="226"/>
  <c r="O88" i="225"/>
  <c r="N88" i="224"/>
  <c r="N88" i="222"/>
  <c r="O88" i="219"/>
  <c r="N88" i="218"/>
  <c r="O88" i="216"/>
  <c r="O88" i="215"/>
  <c r="K90" i="248"/>
  <c r="O87" i="249"/>
  <c r="M88" i="249"/>
  <c r="M89" i="249"/>
  <c r="F91" i="249"/>
  <c r="F87" i="249"/>
  <c r="E86" i="249"/>
  <c r="E90" i="249"/>
  <c r="D8" i="249"/>
  <c r="E88" i="249"/>
  <c r="F86" i="248"/>
  <c r="F89" i="248"/>
  <c r="D86" i="248"/>
  <c r="F87" i="248"/>
  <c r="G88" i="248"/>
  <c r="F91" i="247"/>
  <c r="F91" i="246"/>
  <c r="O8" i="246"/>
  <c r="D91" i="246"/>
  <c r="F87" i="245"/>
  <c r="F88" i="245"/>
  <c r="F91" i="245"/>
  <c r="O8" i="244"/>
  <c r="F86" i="244"/>
  <c r="E91" i="244"/>
  <c r="F86" i="243"/>
  <c r="F87" i="243"/>
  <c r="F88" i="243"/>
  <c r="G88" i="242"/>
  <c r="D86" i="242"/>
  <c r="D8" i="241"/>
  <c r="D90" i="241"/>
  <c r="C86" i="240"/>
  <c r="F87" i="240"/>
  <c r="F88" i="240"/>
  <c r="G91" i="240"/>
  <c r="D89" i="239"/>
  <c r="D8" i="239"/>
  <c r="D8" i="238"/>
  <c r="E89" i="238"/>
  <c r="D8" i="237"/>
  <c r="D87" i="237"/>
  <c r="G90" i="237"/>
  <c r="D8" i="236"/>
  <c r="D87" i="236"/>
  <c r="O8" i="236"/>
  <c r="D90" i="236"/>
  <c r="D91" i="236"/>
  <c r="F86" i="235"/>
  <c r="F87" i="235"/>
  <c r="O8" i="234"/>
  <c r="F86" i="234"/>
  <c r="E91" i="234"/>
  <c r="E90" i="233"/>
  <c r="D91" i="233"/>
  <c r="G87" i="233"/>
  <c r="G86" i="232"/>
  <c r="F89" i="232"/>
  <c r="D90" i="231"/>
  <c r="D91" i="231"/>
  <c r="F91" i="231"/>
  <c r="F87" i="231"/>
  <c r="G90" i="230"/>
  <c r="D89" i="230"/>
  <c r="D90" i="230"/>
  <c r="E90" i="229"/>
  <c r="E86" i="228"/>
  <c r="G87" i="228"/>
  <c r="F88" i="228"/>
  <c r="F90" i="227"/>
  <c r="G87" i="227"/>
  <c r="F89" i="227"/>
  <c r="F89" i="226"/>
  <c r="E89" i="225"/>
  <c r="E90" i="225"/>
  <c r="G91" i="225"/>
  <c r="O8" i="224"/>
  <c r="F91" i="224"/>
  <c r="D91" i="224"/>
  <c r="D90" i="224"/>
  <c r="E89" i="223"/>
  <c r="G91" i="223"/>
  <c r="C89" i="222"/>
  <c r="D8" i="222"/>
  <c r="E88" i="222"/>
  <c r="G91" i="222"/>
  <c r="O8" i="221"/>
  <c r="F86" i="221"/>
  <c r="E91" i="221"/>
  <c r="F86" i="220"/>
  <c r="D91" i="220"/>
  <c r="F86" i="219"/>
  <c r="F87" i="219"/>
  <c r="D89" i="218"/>
  <c r="D90" i="218"/>
  <c r="F91" i="218"/>
  <c r="F86" i="217"/>
  <c r="D91" i="217"/>
  <c r="F89" i="217"/>
  <c r="D86" i="217"/>
  <c r="F87" i="217"/>
  <c r="G88" i="217"/>
  <c r="D89" i="216"/>
  <c r="D90" i="216"/>
  <c r="D8" i="215"/>
  <c r="F86" i="215"/>
  <c r="D91" i="215"/>
  <c r="G88" i="215"/>
  <c r="D86" i="215"/>
  <c r="F87" i="214"/>
  <c r="F86" i="214"/>
  <c r="D91" i="214"/>
  <c r="O8" i="214"/>
  <c r="F86" i="213"/>
  <c r="D91" i="213"/>
  <c r="O8" i="213"/>
  <c r="D89" i="212"/>
  <c r="E90" i="212"/>
  <c r="F86" i="211"/>
  <c r="F87" i="211"/>
  <c r="G88" i="211"/>
  <c r="D89" i="209"/>
  <c r="D90" i="209"/>
  <c r="D86" i="208"/>
  <c r="G89" i="208"/>
  <c r="D87" i="208"/>
  <c r="O8" i="207"/>
  <c r="F91" i="207"/>
  <c r="F86" i="207"/>
  <c r="D91" i="207"/>
  <c r="E86" i="206"/>
  <c r="G87" i="206"/>
  <c r="F88" i="206"/>
  <c r="F86" i="206"/>
  <c r="F91" i="205"/>
  <c r="E87" i="205"/>
  <c r="D88" i="205"/>
  <c r="F89" i="205"/>
  <c r="G90" i="205"/>
  <c r="F86" i="204"/>
  <c r="D91" i="204"/>
  <c r="D86" i="203"/>
  <c r="G88" i="203"/>
  <c r="E91" i="203"/>
  <c r="D8" i="202"/>
  <c r="E88" i="202"/>
  <c r="G91" i="202"/>
  <c r="F86" i="201"/>
  <c r="D91" i="201"/>
  <c r="D86" i="201"/>
  <c r="F87" i="201"/>
  <c r="G88" i="201"/>
  <c r="O8" i="200"/>
  <c r="F86" i="200"/>
  <c r="D91" i="200"/>
  <c r="D89" i="199"/>
  <c r="D90" i="199"/>
  <c r="F91" i="199"/>
  <c r="E86" i="198"/>
  <c r="G87" i="198"/>
  <c r="F88" i="198"/>
  <c r="F86" i="198"/>
  <c r="O8" i="197"/>
  <c r="F86" i="197"/>
  <c r="D91" i="197"/>
  <c r="G86" i="196"/>
  <c r="E91" i="196"/>
  <c r="G86" i="195"/>
  <c r="G88" i="195"/>
  <c r="E91" i="195"/>
  <c r="E86" i="194"/>
  <c r="E87" i="194"/>
  <c r="E90" i="194"/>
  <c r="E91" i="194"/>
  <c r="D8" i="193"/>
  <c r="D8" i="192"/>
  <c r="D86" i="191"/>
  <c r="F87" i="191"/>
  <c r="G88" i="191"/>
  <c r="F91" i="190"/>
  <c r="F86" i="189"/>
  <c r="D86" i="189"/>
  <c r="F87" i="189"/>
  <c r="G88" i="189"/>
  <c r="G86" i="188"/>
  <c r="G88" i="188"/>
  <c r="E91" i="188"/>
  <c r="F86" i="187"/>
  <c r="F87" i="187"/>
  <c r="D86" i="187"/>
  <c r="G89" i="187"/>
  <c r="D86" i="186"/>
  <c r="F87" i="186"/>
  <c r="G88" i="186"/>
  <c r="F91" i="186"/>
  <c r="D86" i="185"/>
  <c r="D87" i="185"/>
  <c r="D90" i="185"/>
  <c r="D91" i="185"/>
  <c r="D89" i="185"/>
  <c r="F89" i="184"/>
  <c r="F90" i="184"/>
  <c r="O8" i="184"/>
  <c r="F86" i="183"/>
  <c r="E91" i="183"/>
  <c r="G89" i="182"/>
  <c r="E88" i="182"/>
  <c r="D89" i="182"/>
  <c r="F90" i="182"/>
  <c r="G91" i="182"/>
  <c r="G86" i="181"/>
  <c r="D91" i="181"/>
  <c r="F86" i="180"/>
  <c r="F87" i="180"/>
</calcChain>
</file>

<file path=xl/sharedStrings.xml><?xml version="1.0" encoding="utf-8"?>
<sst xmlns="http://schemas.openxmlformats.org/spreadsheetml/2006/main" count="14144" uniqueCount="276">
  <si>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</si>
  <si>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</si>
  <si>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</si>
  <si>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</si>
  <si>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</si>
  <si>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</si>
  <si>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</si>
  <si>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</si>
  <si>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</si>
  <si>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</si>
  <si>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</si>
  <si>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</si>
  <si>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</si>
  <si>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</si>
  <si>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</si>
  <si>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</si>
  <si>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</si>
  <si>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</si>
  <si>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</si>
  <si>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</si>
  <si>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</si>
  <si>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</si>
  <si>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</si>
  <si>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</si>
  <si>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</si>
  <si>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</si>
  <si>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</si>
  <si>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</si>
  <si>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</si>
  <si>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</si>
  <si>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</si>
  <si>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</si>
  <si>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</si>
  <si>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</si>
  <si>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</si>
  <si>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</si>
  <si>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</si>
  <si>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</si>
  <si>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</si>
  <si>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</si>
  <si>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</si>
  <si>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</si>
  <si>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</si>
  <si>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</si>
  <si>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</si>
  <si>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</si>
  <si>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</si>
  <si>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</si>
  <si>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</si>
  <si>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</si>
  <si>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</si>
  <si>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</si>
  <si>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</si>
  <si>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</si>
  <si>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</si>
  <si>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</si>
  <si>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</si>
  <si>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</si>
  <si>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</si>
  <si>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</si>
  <si>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</si>
  <si>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</si>
  <si>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</si>
  <si>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</si>
  <si>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</si>
  <si>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</si>
  <si>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</si>
  <si>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</si>
  <si>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</si>
  <si>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</si>
  <si>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</si>
  <si>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</si>
  <si>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</si>
  <si>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</si>
  <si>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</si>
  <si>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</si>
  <si>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</si>
  <si>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</si>
  <si>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</si>
  <si>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</si>
  <si>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</si>
  <si>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</si>
  <si>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</si>
  <si>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</si>
  <si>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</si>
  <si>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</si>
  <si>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</si>
  <si>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</si>
  <si>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</si>
  <si>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</si>
  <si>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</si>
  <si>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</si>
  <si>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</si>
  <si>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</si>
  <si>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</si>
  <si>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</si>
  <si>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</si>
  <si>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</si>
  <si>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</si>
  <si>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</si>
  <si>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</si>
  <si>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</si>
  <si>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</si>
  <si>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</si>
  <si>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</si>
  <si>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</si>
  <si>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</si>
  <si>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Campbelltown</t>
  </si>
  <si>
    <t>Kingston</t>
  </si>
  <si>
    <t>Adelaide</t>
  </si>
  <si>
    <t>Adelaide Hills</t>
  </si>
  <si>
    <t>Adelaide Plains</t>
  </si>
  <si>
    <t>Alexandrina</t>
  </si>
  <si>
    <t>Anangu Pitjantjatjara</t>
  </si>
  <si>
    <t>Barossa</t>
  </si>
  <si>
    <t>Barunga West</t>
  </si>
  <si>
    <t>Berri and Barmera</t>
  </si>
  <si>
    <t>Burnside</t>
  </si>
  <si>
    <t>10.10</t>
  </si>
  <si>
    <t>Ceduna</t>
  </si>
  <si>
    <t>Charles Sturt</t>
  </si>
  <si>
    <t>Clare and Gilbert Valleys</t>
  </si>
  <si>
    <t>Cleve</t>
  </si>
  <si>
    <t>Coober Pedy</t>
  </si>
  <si>
    <t>Copper Coast</t>
  </si>
  <si>
    <t>Elliston</t>
  </si>
  <si>
    <t>Flinders Ranges</t>
  </si>
  <si>
    <t>Franklin Harbour</t>
  </si>
  <si>
    <t>Gawler</t>
  </si>
  <si>
    <t>10.20</t>
  </si>
  <si>
    <t>Goyder</t>
  </si>
  <si>
    <t>Grant</t>
  </si>
  <si>
    <t>Holdfast Bay</t>
  </si>
  <si>
    <t>Kangaroo Island</t>
  </si>
  <si>
    <t>Karoonda East Murray</t>
  </si>
  <si>
    <t>Kimba</t>
  </si>
  <si>
    <t>Light</t>
  </si>
  <si>
    <t>Lower Eyre Peninsula</t>
  </si>
  <si>
    <t>Loxton Waikerie</t>
  </si>
  <si>
    <t>10.30</t>
  </si>
  <si>
    <t>Maralinga Tjarutja</t>
  </si>
  <si>
    <t>Marion</t>
  </si>
  <si>
    <t>Mid Murray</t>
  </si>
  <si>
    <t>Mitcham</t>
  </si>
  <si>
    <t>Mount Barker</t>
  </si>
  <si>
    <t>Mount Gambier</t>
  </si>
  <si>
    <t>Mount Remarkable</t>
  </si>
  <si>
    <t>Murray Bridge</t>
  </si>
  <si>
    <t>Naracoorte and Lucindale</t>
  </si>
  <si>
    <t>Northern Areas</t>
  </si>
  <si>
    <t>10.40</t>
  </si>
  <si>
    <t>Norwood Payneham St Peters</t>
  </si>
  <si>
    <t>Onkaparinga</t>
  </si>
  <si>
    <t>Orroroo/Carrieton</t>
  </si>
  <si>
    <t>Peterborough</t>
  </si>
  <si>
    <t>Playford</t>
  </si>
  <si>
    <t>Port Adelaide Enfield</t>
  </si>
  <si>
    <t>Port Augusta</t>
  </si>
  <si>
    <t>Port Lincoln</t>
  </si>
  <si>
    <t>Port Pirie City and Dists</t>
  </si>
  <si>
    <t>Prospect</t>
  </si>
  <si>
    <t>10.50</t>
  </si>
  <si>
    <t>Renmark Paringa</t>
  </si>
  <si>
    <t>Robe</t>
  </si>
  <si>
    <t>Roxby Downs</t>
  </si>
  <si>
    <t>Salisbury</t>
  </si>
  <si>
    <t>Southern Mallee</t>
  </si>
  <si>
    <t>Streaky Bay</t>
  </si>
  <si>
    <t>Tatiara</t>
  </si>
  <si>
    <t>Tea Tree Gully</t>
  </si>
  <si>
    <t>The Coorong</t>
  </si>
  <si>
    <t>Tumby Bay</t>
  </si>
  <si>
    <t>10.60</t>
  </si>
  <si>
    <t>Unley</t>
  </si>
  <si>
    <t>Victor Harbor</t>
  </si>
  <si>
    <t>Wakefield</t>
  </si>
  <si>
    <t>Walkerville</t>
  </si>
  <si>
    <t>Wattle Range</t>
  </si>
  <si>
    <t>West Torrens</t>
  </si>
  <si>
    <t>Whyalla</t>
  </si>
  <si>
    <t>Wudinna</t>
  </si>
  <si>
    <t>Yankalilla</t>
  </si>
  <si>
    <t>Yorke Peninsula</t>
  </si>
  <si>
    <t>10.70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</si>
  <si>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</si>
  <si>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</si>
  <si>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</si>
  <si>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</si>
  <si>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</si>
  <si>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</si>
  <si>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</si>
  <si>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</si>
  <si>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</si>
  <si>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</si>
  <si>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</si>
  <si>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</si>
  <si>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10.9</t>
  </si>
  <si>
    <t>South Australia</t>
  </si>
  <si>
    <t>10.1</t>
  </si>
  <si>
    <t>10.2</t>
  </si>
  <si>
    <t>10.3</t>
  </si>
  <si>
    <t>10.4</t>
  </si>
  <si>
    <t>10.5</t>
  </si>
  <si>
    <t>10.6</t>
  </si>
  <si>
    <t>10.7</t>
  </si>
  <si>
    <t>10.8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</si>
  <si>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</si>
  <si>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</si>
  <si>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</si>
  <si>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</si>
  <si>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</si>
  <si>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</si>
  <si>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</si>
  <si>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</si>
  <si>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</si>
  <si>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</si>
  <si>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</si>
  <si>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</si>
  <si>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</si>
  <si>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</si>
  <si>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</si>
  <si>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</si>
  <si>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</si>
  <si>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</si>
  <si>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</si>
  <si>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</si>
  <si>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</si>
  <si>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</si>
  <si>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</si>
  <si>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</si>
  <si>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</si>
  <si>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</si>
  <si>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</si>
  <si>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</si>
  <si>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</si>
  <si>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</si>
  <si>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</si>
  <si>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</si>
  <si>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</si>
  <si>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</si>
  <si>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</si>
  <si>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</si>
  <si>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</si>
  <si>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</si>
  <si>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</si>
  <si>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</si>
  <si>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</si>
  <si>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</si>
  <si>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</si>
  <si>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</si>
  <si>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</si>
  <si>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</si>
  <si>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</si>
  <si>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</si>
  <si>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</si>
  <si>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</si>
  <si>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</si>
  <si>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</si>
  <si>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</si>
  <si>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</si>
  <si>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</si>
  <si>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</si>
  <si>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</si>
  <si>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</si>
  <si>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</si>
  <si>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</si>
  <si>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</si>
  <si>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</si>
  <si>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</si>
  <si>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</si>
  <si>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Jobs in Australia: Table 10. South Australia Spotlights by Local Government Areas, 2020-21</t>
  </si>
  <si>
    <t>Duration adjusted median employee income per job in</t>
  </si>
  <si>
    <t xml:space="preserve">* Data in this release is on Australian Statistical Geography Standard (ASGS) Edition 3. </t>
  </si>
  <si>
    <t>* There are some small revisions to data for 2016-17 to 2019-20.</t>
  </si>
  <si>
    <t>Released at 11.30am (Canberra time) 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</si>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</sst>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4" tint="-0.249977111117893"/>
      <name val="Calibri"/>
      <family val="2"/>
      <scheme val="minor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47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32" fillId="0" borderId="0" xfId="0" applyFont="1"/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indent="1"/>
    </xf>
    <xf numFmtId="0" fontId="18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10.1'!$U$4:$Y$4</c:f>
              <c:numCache>
                <c:formatCode>#,##0</c:formatCode>
                <c:ptCount val="5"/>
                <c:pt idx="1">
                  <c:v>16979</c:v>
                </c:pt>
                <c:pt idx="2">
                  <c:v>18655</c:v>
                </c:pt>
                <c:pt idx="3">
                  <c:v>19032</c:v>
                </c:pt>
                <c:pt idx="4">
                  <c:v>20490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4-4A4C-A0BD-4CC6A4C47B3C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10.1'!$U$7:$Y$7</c:f>
              <c:numCache>
                <c:formatCode>#,##0</c:formatCode>
                <c:ptCount val="5"/>
                <c:pt idx="1">
                  <c:v>11749</c:v>
                </c:pt>
                <c:pt idx="2">
                  <c:v>12891</c:v>
                </c:pt>
                <c:pt idx="3">
                  <c:v>12927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4-4A4C-A0BD-4CC6A4C47B3C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10.1'!$U$11:$Y$11</c:f>
              <c:numCache>
                <c:formatCode>#,##0</c:formatCode>
                <c:ptCount val="5"/>
                <c:pt idx="1">
                  <c:v>15005</c:v>
                </c:pt>
                <c:pt idx="2">
                  <c:v>16596</c:v>
                </c:pt>
                <c:pt idx="3">
                  <c:v>16957</c:v>
                </c:pt>
                <c:pt idx="4">
                  <c:v>18280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4-4A4C-A0BD-4CC6A4C47B3C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10.1'!$U$12:$Y$12</c:f>
              <c:numCache>
                <c:formatCode>#,##0</c:formatCode>
                <c:ptCount val="5"/>
                <c:pt idx="1">
                  <c:v>1975</c:v>
                </c:pt>
                <c:pt idx="2">
                  <c:v>2061</c:v>
                </c:pt>
                <c:pt idx="3">
                  <c:v>2082</c:v>
                </c:pt>
                <c:pt idx="4">
                  <c:v>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4-4A4C-A0BD-4CC6A4C4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10.1'!$V$8:$Z$8</c:f>
              <c:numCache>
                <c:formatCode>#,##0</c:formatCode>
                <c:ptCount val="5"/>
                <c:pt idx="0">
                  <c:v>37632.03</c:v>
                </c:pt>
                <c:pt idx="1">
                  <c:v>38703.5</c:v>
                </c:pt>
                <c:pt idx="2">
                  <c:v>38359.5</c:v>
                </c:pt>
                <c:pt idx="3">
                  <c:v>35745.870000000003</c:v>
                </c:pt>
                <c:pt idx="4">
                  <c:v>36908.43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1-4B5B-B6BB-BAC78B4AD4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1-4B5B-B6BB-BAC78B4A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10.10'!$V$8:$Z$8</c:f>
              <c:numCache>
                <c:formatCode>#,##0</c:formatCode>
                <c:ptCount val="5"/>
                <c:pt idx="0">
                  <c:v>42095</c:v>
                </c:pt>
                <c:pt idx="1">
                  <c:v>42025.69</c:v>
                </c:pt>
                <c:pt idx="2">
                  <c:v>44194</c:v>
                </c:pt>
                <c:pt idx="3">
                  <c:v>43829.42</c:v>
                </c:pt>
                <c:pt idx="4">
                  <c:v>46360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AA3-9644-332789B21F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AA3-9644-332789B2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10.11'!$U$4:$Y$4</c:f>
              <c:numCache>
                <c:formatCode>#,##0</c:formatCode>
                <c:ptCount val="5"/>
                <c:pt idx="1">
                  <c:v>2838</c:v>
                </c:pt>
                <c:pt idx="2">
                  <c:v>3235</c:v>
                </c:pt>
                <c:pt idx="3">
                  <c:v>2943</c:v>
                </c:pt>
                <c:pt idx="4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8-47C2-BAEA-61AC5DACAB39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10.11'!$U$7:$Y$7</c:f>
              <c:numCache>
                <c:formatCode>#,##0</c:formatCode>
                <c:ptCount val="5"/>
                <c:pt idx="1">
                  <c:v>1866</c:v>
                </c:pt>
                <c:pt idx="2">
                  <c:v>2173</c:v>
                </c:pt>
                <c:pt idx="3">
                  <c:v>1947</c:v>
                </c:pt>
                <c:pt idx="4">
                  <c:v>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8-47C2-BAEA-61AC5DACAB39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10.11'!$U$11:$Y$11</c:f>
              <c:numCache>
                <c:formatCode>#,##0</c:formatCode>
                <c:ptCount val="5"/>
                <c:pt idx="1">
                  <c:v>2452</c:v>
                </c:pt>
                <c:pt idx="2">
                  <c:v>2797</c:v>
                </c:pt>
                <c:pt idx="3">
                  <c:v>2514</c:v>
                </c:pt>
                <c:pt idx="4">
                  <c:v>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8-47C2-BAEA-61AC5DACAB39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10.11'!$U$12:$Y$12</c:f>
              <c:numCache>
                <c:formatCode>#,##0</c:formatCode>
                <c:ptCount val="5"/>
                <c:pt idx="1">
                  <c:v>390</c:v>
                </c:pt>
                <c:pt idx="2">
                  <c:v>440</c:v>
                </c:pt>
                <c:pt idx="3">
                  <c:v>427</c:v>
                </c:pt>
                <c:pt idx="4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38-47C2-BAEA-61AC5DAC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0.11587449518484001</c:v>
                </c:pt>
                <c:pt idx="1">
                  <c:v>2.4852438645542093E-2</c:v>
                </c:pt>
                <c:pt idx="2">
                  <c:v>2.0813917365641504E-2</c:v>
                </c:pt>
                <c:pt idx="3">
                  <c:v>3.727865796831314E-3</c:v>
                </c:pt>
                <c:pt idx="4">
                  <c:v>4.0074557315936628E-2</c:v>
                </c:pt>
                <c:pt idx="5">
                  <c:v>1.2426219322771047E-2</c:v>
                </c:pt>
                <c:pt idx="6">
                  <c:v>9.8477788132960542E-2</c:v>
                </c:pt>
                <c:pt idx="7">
                  <c:v>6.7412239826032935E-2</c:v>
                </c:pt>
                <c:pt idx="8">
                  <c:v>6.7412239826032935E-2</c:v>
                </c:pt>
                <c:pt idx="9">
                  <c:v>6.2131096613855233E-4</c:v>
                </c:pt>
                <c:pt idx="10">
                  <c:v>1.2115563839701771E-2</c:v>
                </c:pt>
                <c:pt idx="11">
                  <c:v>7.4557315936626279E-3</c:v>
                </c:pt>
                <c:pt idx="12">
                  <c:v>2.4852438645542093E-2</c:v>
                </c:pt>
                <c:pt idx="13">
                  <c:v>4.9394221808014914E-2</c:v>
                </c:pt>
                <c:pt idx="14">
                  <c:v>5.3432743087915499E-2</c:v>
                </c:pt>
                <c:pt idx="15">
                  <c:v>9.1332712022367188E-2</c:v>
                </c:pt>
                <c:pt idx="16">
                  <c:v>0.16464740602671638</c:v>
                </c:pt>
                <c:pt idx="17">
                  <c:v>4.6598322460391422E-3</c:v>
                </c:pt>
                <c:pt idx="18">
                  <c:v>7.3314694004349173E-2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C-44A0-8856-6DCFA0D79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C-44A0-8856-6DCFA0D7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4</c:v>
                </c:pt>
                <c:pt idx="1">
                  <c:v>31</c:v>
                </c:pt>
                <c:pt idx="2">
                  <c:v>117</c:v>
                </c:pt>
                <c:pt idx="3">
                  <c:v>136</c:v>
                </c:pt>
                <c:pt idx="4">
                  <c:v>200</c:v>
                </c:pt>
                <c:pt idx="5">
                  <c:v>175</c:v>
                </c:pt>
                <c:pt idx="6">
                  <c:v>142</c:v>
                </c:pt>
                <c:pt idx="7">
                  <c:v>113</c:v>
                </c:pt>
                <c:pt idx="8">
                  <c:v>169</c:v>
                </c:pt>
                <c:pt idx="9">
                  <c:v>133</c:v>
                </c:pt>
                <c:pt idx="10">
                  <c:v>125</c:v>
                </c:pt>
                <c:pt idx="11">
                  <c:v>98</c:v>
                </c:pt>
                <c:pt idx="12">
                  <c:v>86</c:v>
                </c:pt>
                <c:pt idx="13">
                  <c:v>45</c:v>
                </c:pt>
                <c:pt idx="14">
                  <c:v>18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8-48CA-949D-5BE0788342BA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5</c:v>
                </c:pt>
                <c:pt idx="1">
                  <c:v>42</c:v>
                </c:pt>
                <c:pt idx="2">
                  <c:v>106</c:v>
                </c:pt>
                <c:pt idx="3">
                  <c:v>95</c:v>
                </c:pt>
                <c:pt idx="4">
                  <c:v>165</c:v>
                </c:pt>
                <c:pt idx="5">
                  <c:v>148</c:v>
                </c:pt>
                <c:pt idx="6">
                  <c:v>132</c:v>
                </c:pt>
                <c:pt idx="7">
                  <c:v>118</c:v>
                </c:pt>
                <c:pt idx="8">
                  <c:v>151</c:v>
                </c:pt>
                <c:pt idx="9">
                  <c:v>136</c:v>
                </c:pt>
                <c:pt idx="10">
                  <c:v>131</c:v>
                </c:pt>
                <c:pt idx="11">
                  <c:v>103</c:v>
                </c:pt>
                <c:pt idx="12">
                  <c:v>59</c:v>
                </c:pt>
                <c:pt idx="13">
                  <c:v>21</c:v>
                </c:pt>
                <c:pt idx="14">
                  <c:v>21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8-48CA-949D-5BE07883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105</c:v>
                </c:pt>
                <c:pt idx="1">
                  <c:v>83</c:v>
                </c:pt>
                <c:pt idx="2">
                  <c:v>175</c:v>
                </c:pt>
                <c:pt idx="3">
                  <c:v>89</c:v>
                </c:pt>
                <c:pt idx="4">
                  <c:v>33</c:v>
                </c:pt>
                <c:pt idx="5">
                  <c:v>36</c:v>
                </c:pt>
                <c:pt idx="6">
                  <c:v>132</c:v>
                </c:pt>
                <c:pt idx="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A-42F3-A94D-92EF3C37CF36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80</c:v>
                </c:pt>
                <c:pt idx="1">
                  <c:v>149</c:v>
                </c:pt>
                <c:pt idx="2">
                  <c:v>20</c:v>
                </c:pt>
                <c:pt idx="3">
                  <c:v>247</c:v>
                </c:pt>
                <c:pt idx="4">
                  <c:v>169</c:v>
                </c:pt>
                <c:pt idx="5">
                  <c:v>81</c:v>
                </c:pt>
                <c:pt idx="6">
                  <c:v>5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A-42F3-A94D-92EF3C37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10.11'!$U$8:$Y$8</c:f>
              <c:numCache>
                <c:formatCode>#,##0</c:formatCode>
                <c:ptCount val="5"/>
                <c:pt idx="1">
                  <c:v>35846.57</c:v>
                </c:pt>
                <c:pt idx="2">
                  <c:v>33114</c:v>
                </c:pt>
                <c:pt idx="3">
                  <c:v>35555</c:v>
                </c:pt>
                <c:pt idx="4">
                  <c:v>35352.14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B-4D09-9969-BEC8F48E9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B-4D09-9969-BEC8F48E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10.11'!$V$4:$Z$4</c:f>
              <c:numCache>
                <c:formatCode>#,##0</c:formatCode>
                <c:ptCount val="5"/>
                <c:pt idx="0">
                  <c:v>2838</c:v>
                </c:pt>
                <c:pt idx="1">
                  <c:v>3235</c:v>
                </c:pt>
                <c:pt idx="2">
                  <c:v>2943</c:v>
                </c:pt>
                <c:pt idx="3">
                  <c:v>3048</c:v>
                </c:pt>
                <c:pt idx="4">
                  <c:v>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9-4B27-AB94-497ABD017EC2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10.11'!$V$7:$Z$7</c:f>
              <c:numCache>
                <c:formatCode>#,##0</c:formatCode>
                <c:ptCount val="5"/>
                <c:pt idx="0">
                  <c:v>1866</c:v>
                </c:pt>
                <c:pt idx="1">
                  <c:v>2173</c:v>
                </c:pt>
                <c:pt idx="2">
                  <c:v>1947</c:v>
                </c:pt>
                <c:pt idx="3">
                  <c:v>2139</c:v>
                </c:pt>
                <c:pt idx="4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9-4B27-AB94-497ABD017EC2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10.11'!$V$11:$Z$11</c:f>
              <c:numCache>
                <c:formatCode>#,##0</c:formatCode>
                <c:ptCount val="5"/>
                <c:pt idx="0">
                  <c:v>2452</c:v>
                </c:pt>
                <c:pt idx="1">
                  <c:v>2797</c:v>
                </c:pt>
                <c:pt idx="2">
                  <c:v>2514</c:v>
                </c:pt>
                <c:pt idx="3">
                  <c:v>2621</c:v>
                </c:pt>
                <c:pt idx="4">
                  <c:v>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9-4B27-AB94-497ABD017EC2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10.11'!$V$12:$Z$12</c:f>
              <c:numCache>
                <c:formatCode>#,##0</c:formatCode>
                <c:ptCount val="5"/>
                <c:pt idx="0">
                  <c:v>390</c:v>
                </c:pt>
                <c:pt idx="1">
                  <c:v>440</c:v>
                </c:pt>
                <c:pt idx="2">
                  <c:v>427</c:v>
                </c:pt>
                <c:pt idx="3">
                  <c:v>425</c:v>
                </c:pt>
                <c:pt idx="4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9-4B27-AB94-497ABD01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0.11587449518484001</c:v>
                </c:pt>
                <c:pt idx="1">
                  <c:v>2.4852438645542093E-2</c:v>
                </c:pt>
                <c:pt idx="2">
                  <c:v>2.0813917365641504E-2</c:v>
                </c:pt>
                <c:pt idx="3">
                  <c:v>3.727865796831314E-3</c:v>
                </c:pt>
                <c:pt idx="4">
                  <c:v>4.0074557315936628E-2</c:v>
                </c:pt>
                <c:pt idx="5">
                  <c:v>1.2426219322771047E-2</c:v>
                </c:pt>
                <c:pt idx="6">
                  <c:v>9.8477788132960542E-2</c:v>
                </c:pt>
                <c:pt idx="7">
                  <c:v>6.7412239826032935E-2</c:v>
                </c:pt>
                <c:pt idx="8">
                  <c:v>6.7412239826032935E-2</c:v>
                </c:pt>
                <c:pt idx="9">
                  <c:v>6.2131096613855233E-4</c:v>
                </c:pt>
                <c:pt idx="10">
                  <c:v>1.2115563839701771E-2</c:v>
                </c:pt>
                <c:pt idx="11">
                  <c:v>7.4557315936626279E-3</c:v>
                </c:pt>
                <c:pt idx="12">
                  <c:v>2.4852438645542093E-2</c:v>
                </c:pt>
                <c:pt idx="13">
                  <c:v>4.9394221808014914E-2</c:v>
                </c:pt>
                <c:pt idx="14">
                  <c:v>5.3432743087915499E-2</c:v>
                </c:pt>
                <c:pt idx="15">
                  <c:v>9.1332712022367188E-2</c:v>
                </c:pt>
                <c:pt idx="16">
                  <c:v>0.16464740602671638</c:v>
                </c:pt>
                <c:pt idx="17">
                  <c:v>4.6598322460391422E-3</c:v>
                </c:pt>
                <c:pt idx="18">
                  <c:v>7.3314694004349173E-2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8-4342-91CE-2D630725E8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8-4342-91CE-2D630725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10.11'!$Z$44:$Z$60</c:f>
              <c:numCache>
                <c:formatCode>#,##0</c:formatCode>
                <c:ptCount val="17"/>
                <c:pt idx="0">
                  <c:v>3</c:v>
                </c:pt>
                <c:pt idx="1">
                  <c:v>49</c:v>
                </c:pt>
                <c:pt idx="2">
                  <c:v>135</c:v>
                </c:pt>
                <c:pt idx="3">
                  <c:v>185</c:v>
                </c:pt>
                <c:pt idx="4">
                  <c:v>206</c:v>
                </c:pt>
                <c:pt idx="5">
                  <c:v>167</c:v>
                </c:pt>
                <c:pt idx="6">
                  <c:v>133</c:v>
                </c:pt>
                <c:pt idx="7">
                  <c:v>115</c:v>
                </c:pt>
                <c:pt idx="8">
                  <c:v>155</c:v>
                </c:pt>
                <c:pt idx="9">
                  <c:v>167</c:v>
                </c:pt>
                <c:pt idx="10">
                  <c:v>112</c:v>
                </c:pt>
                <c:pt idx="11">
                  <c:v>118</c:v>
                </c:pt>
                <c:pt idx="12">
                  <c:v>85</c:v>
                </c:pt>
                <c:pt idx="13">
                  <c:v>40</c:v>
                </c:pt>
                <c:pt idx="14">
                  <c:v>24</c:v>
                </c:pt>
                <c:pt idx="15">
                  <c:v>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8-444C-8183-599FE3B5D424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10.11'!$Z$63:$Z$79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135</c:v>
                </c:pt>
                <c:pt idx="3">
                  <c:v>119</c:v>
                </c:pt>
                <c:pt idx="4">
                  <c:v>166</c:v>
                </c:pt>
                <c:pt idx="5">
                  <c:v>145</c:v>
                </c:pt>
                <c:pt idx="6">
                  <c:v>138</c:v>
                </c:pt>
                <c:pt idx="7">
                  <c:v>128</c:v>
                </c:pt>
                <c:pt idx="8">
                  <c:v>137</c:v>
                </c:pt>
                <c:pt idx="9">
                  <c:v>151</c:v>
                </c:pt>
                <c:pt idx="10">
                  <c:v>131</c:v>
                </c:pt>
                <c:pt idx="11">
                  <c:v>120</c:v>
                </c:pt>
                <c:pt idx="12">
                  <c:v>65</c:v>
                </c:pt>
                <c:pt idx="13">
                  <c:v>30</c:v>
                </c:pt>
                <c:pt idx="14">
                  <c:v>15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8-444C-8183-599FE3B5D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10.11'!$Z$83:$Z$90</c:f>
              <c:numCache>
                <c:formatCode>#,##0</c:formatCode>
                <c:ptCount val="8"/>
                <c:pt idx="0">
                  <c:v>113</c:v>
                </c:pt>
                <c:pt idx="1">
                  <c:v>76</c:v>
                </c:pt>
                <c:pt idx="2">
                  <c:v>156</c:v>
                </c:pt>
                <c:pt idx="3">
                  <c:v>90</c:v>
                </c:pt>
                <c:pt idx="4">
                  <c:v>27</c:v>
                </c:pt>
                <c:pt idx="5">
                  <c:v>44</c:v>
                </c:pt>
                <c:pt idx="6">
                  <c:v>132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8-4866-963B-8FBDC1D4FC05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10.11'!$Z$93:$Z$100</c:f>
              <c:numCache>
                <c:formatCode>#,##0</c:formatCode>
                <c:ptCount val="8"/>
                <c:pt idx="0">
                  <c:v>74</c:v>
                </c:pt>
                <c:pt idx="1">
                  <c:v>154</c:v>
                </c:pt>
                <c:pt idx="2">
                  <c:v>25</c:v>
                </c:pt>
                <c:pt idx="3">
                  <c:v>238</c:v>
                </c:pt>
                <c:pt idx="4">
                  <c:v>168</c:v>
                </c:pt>
                <c:pt idx="5">
                  <c:v>76</c:v>
                </c:pt>
                <c:pt idx="6">
                  <c:v>13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866-963B-8FBDC1D4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10.2'!$U$4:$Y$4</c:f>
              <c:numCache>
                <c:formatCode>#,##0</c:formatCode>
                <c:ptCount val="5"/>
                <c:pt idx="1">
                  <c:v>30045</c:v>
                </c:pt>
                <c:pt idx="2">
                  <c:v>31761</c:v>
                </c:pt>
                <c:pt idx="3">
                  <c:v>31201</c:v>
                </c:pt>
                <c:pt idx="4">
                  <c:v>31906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2-4D2B-9DA4-34CA2790B57D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10.2'!$U$7:$Y$7</c:f>
              <c:numCache>
                <c:formatCode>#,##0</c:formatCode>
                <c:ptCount val="5"/>
                <c:pt idx="1">
                  <c:v>21777</c:v>
                </c:pt>
                <c:pt idx="2">
                  <c:v>23006</c:v>
                </c:pt>
                <c:pt idx="3">
                  <c:v>22559</c:v>
                </c:pt>
                <c:pt idx="4">
                  <c:v>23259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2-4D2B-9DA4-34CA2790B57D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10.2'!$U$11:$Y$11</c:f>
              <c:numCache>
                <c:formatCode>#,##0</c:formatCode>
                <c:ptCount val="5"/>
                <c:pt idx="1">
                  <c:v>25574</c:v>
                </c:pt>
                <c:pt idx="2">
                  <c:v>26961</c:v>
                </c:pt>
                <c:pt idx="3">
                  <c:v>26566</c:v>
                </c:pt>
                <c:pt idx="4">
                  <c:v>27018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2-4D2B-9DA4-34CA2790B57D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10.2'!$U$12:$Y$12</c:f>
              <c:numCache>
                <c:formatCode>#,##0</c:formatCode>
                <c:ptCount val="5"/>
                <c:pt idx="1">
                  <c:v>4472</c:v>
                </c:pt>
                <c:pt idx="2">
                  <c:v>4802</c:v>
                </c:pt>
                <c:pt idx="3">
                  <c:v>4637</c:v>
                </c:pt>
                <c:pt idx="4">
                  <c:v>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2-4D2B-9DA4-34CA2790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10.11'!$V$8:$Z$8</c:f>
              <c:numCache>
                <c:formatCode>#,##0</c:formatCode>
                <c:ptCount val="5"/>
                <c:pt idx="0">
                  <c:v>35846.57</c:v>
                </c:pt>
                <c:pt idx="1">
                  <c:v>33114</c:v>
                </c:pt>
                <c:pt idx="2">
                  <c:v>35555</c:v>
                </c:pt>
                <c:pt idx="3">
                  <c:v>35352.14</c:v>
                </c:pt>
                <c:pt idx="4">
                  <c:v>37254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A-428E-BBE1-CD5EB1463E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A-428E-BBE1-CD5EB1463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10.12'!$U$4:$Y$4</c:f>
              <c:numCache>
                <c:formatCode>#,##0</c:formatCode>
                <c:ptCount val="5"/>
                <c:pt idx="1">
                  <c:v>85735</c:v>
                </c:pt>
                <c:pt idx="2">
                  <c:v>89348</c:v>
                </c:pt>
                <c:pt idx="3">
                  <c:v>92066</c:v>
                </c:pt>
                <c:pt idx="4">
                  <c:v>93085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D-4A55-A0D1-5347E5BE5D34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10.12'!$U$7:$Y$7</c:f>
              <c:numCache>
                <c:formatCode>#,##0</c:formatCode>
                <c:ptCount val="5"/>
                <c:pt idx="1">
                  <c:v>62043</c:v>
                </c:pt>
                <c:pt idx="2">
                  <c:v>63763</c:v>
                </c:pt>
                <c:pt idx="3">
                  <c:v>65434</c:v>
                </c:pt>
                <c:pt idx="4">
                  <c:v>66836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D-4A55-A0D1-5347E5BE5D34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10.12'!$U$11:$Y$11</c:f>
              <c:numCache>
                <c:formatCode>#,##0</c:formatCode>
                <c:ptCount val="5"/>
                <c:pt idx="1">
                  <c:v>77269</c:v>
                </c:pt>
                <c:pt idx="2">
                  <c:v>80559</c:v>
                </c:pt>
                <c:pt idx="3">
                  <c:v>82733</c:v>
                </c:pt>
                <c:pt idx="4">
                  <c:v>83537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D-4A55-A0D1-5347E5BE5D34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10.12'!$U$12:$Y$12</c:f>
              <c:numCache>
                <c:formatCode>#,##0</c:formatCode>
                <c:ptCount val="5"/>
                <c:pt idx="1">
                  <c:v>8472</c:v>
                </c:pt>
                <c:pt idx="2">
                  <c:v>8791</c:v>
                </c:pt>
                <c:pt idx="3">
                  <c:v>9330</c:v>
                </c:pt>
                <c:pt idx="4">
                  <c:v>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D-4A55-A0D1-5347E5BE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5.8241590989802647E-3</c:v>
                </c:pt>
                <c:pt idx="1">
                  <c:v>6.2097306072751253E-3</c:v>
                </c:pt>
                <c:pt idx="2">
                  <c:v>5.9986809395768857E-2</c:v>
                </c:pt>
                <c:pt idx="3">
                  <c:v>7.6911369286185383E-3</c:v>
                </c:pt>
                <c:pt idx="4">
                  <c:v>6.408604332606159E-2</c:v>
                </c:pt>
                <c:pt idx="5">
                  <c:v>3.5898736745979404E-2</c:v>
                </c:pt>
                <c:pt idx="6">
                  <c:v>9.4485312769519561E-2</c:v>
                </c:pt>
                <c:pt idx="7">
                  <c:v>7.890010653949571E-2</c:v>
                </c:pt>
                <c:pt idx="8">
                  <c:v>4.1631576277205623E-2</c:v>
                </c:pt>
                <c:pt idx="9">
                  <c:v>1.1749784384353914E-2</c:v>
                </c:pt>
                <c:pt idx="10">
                  <c:v>3.8790523058190855E-2</c:v>
                </c:pt>
                <c:pt idx="11">
                  <c:v>1.6924559890416517E-2</c:v>
                </c:pt>
                <c:pt idx="12">
                  <c:v>7.2862868449089346E-2</c:v>
                </c:pt>
                <c:pt idx="13">
                  <c:v>9.469839176094566E-2</c:v>
                </c:pt>
                <c:pt idx="14">
                  <c:v>5.9662117599310033E-2</c:v>
                </c:pt>
                <c:pt idx="15">
                  <c:v>8.2512302775100202E-2</c:v>
                </c:pt>
                <c:pt idx="16">
                  <c:v>0.14179899548475469</c:v>
                </c:pt>
                <c:pt idx="17">
                  <c:v>2.3245903302724368E-2</c:v>
                </c:pt>
                <c:pt idx="18">
                  <c:v>4.0738673836943837E-2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8-4DB6-87A6-3D54E3643E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8-4DB6-87A6-3D54E364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31</c:v>
                </c:pt>
                <c:pt idx="1">
                  <c:v>681</c:v>
                </c:pt>
                <c:pt idx="2">
                  <c:v>2208</c:v>
                </c:pt>
                <c:pt idx="3">
                  <c:v>4343</c:v>
                </c:pt>
                <c:pt idx="4">
                  <c:v>6621</c:v>
                </c:pt>
                <c:pt idx="5">
                  <c:v>6181</c:v>
                </c:pt>
                <c:pt idx="6">
                  <c:v>5351</c:v>
                </c:pt>
                <c:pt idx="7">
                  <c:v>4341</c:v>
                </c:pt>
                <c:pt idx="8">
                  <c:v>4222</c:v>
                </c:pt>
                <c:pt idx="9">
                  <c:v>4097</c:v>
                </c:pt>
                <c:pt idx="10">
                  <c:v>3687</c:v>
                </c:pt>
                <c:pt idx="11">
                  <c:v>2675</c:v>
                </c:pt>
                <c:pt idx="12">
                  <c:v>1323</c:v>
                </c:pt>
                <c:pt idx="13">
                  <c:v>620</c:v>
                </c:pt>
                <c:pt idx="14">
                  <c:v>224</c:v>
                </c:pt>
                <c:pt idx="15">
                  <c:v>132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962-A7E0-732CB180FBA3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39</c:v>
                </c:pt>
                <c:pt idx="1">
                  <c:v>947</c:v>
                </c:pt>
                <c:pt idx="2">
                  <c:v>2494</c:v>
                </c:pt>
                <c:pt idx="3">
                  <c:v>4891</c:v>
                </c:pt>
                <c:pt idx="4">
                  <c:v>6291</c:v>
                </c:pt>
                <c:pt idx="5">
                  <c:v>5696</c:v>
                </c:pt>
                <c:pt idx="6">
                  <c:v>5011</c:v>
                </c:pt>
                <c:pt idx="7">
                  <c:v>4045</c:v>
                </c:pt>
                <c:pt idx="8">
                  <c:v>4273</c:v>
                </c:pt>
                <c:pt idx="9">
                  <c:v>4309</c:v>
                </c:pt>
                <c:pt idx="10">
                  <c:v>3762</c:v>
                </c:pt>
                <c:pt idx="11">
                  <c:v>2635</c:v>
                </c:pt>
                <c:pt idx="12">
                  <c:v>1141</c:v>
                </c:pt>
                <c:pt idx="13">
                  <c:v>458</c:v>
                </c:pt>
                <c:pt idx="14">
                  <c:v>148</c:v>
                </c:pt>
                <c:pt idx="15">
                  <c:v>89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962-A7E0-732CB180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4184</c:v>
                </c:pt>
                <c:pt idx="1">
                  <c:v>5733</c:v>
                </c:pt>
                <c:pt idx="2">
                  <c:v>5226</c:v>
                </c:pt>
                <c:pt idx="3">
                  <c:v>2499</c:v>
                </c:pt>
                <c:pt idx="4">
                  <c:v>2209</c:v>
                </c:pt>
                <c:pt idx="5">
                  <c:v>2101</c:v>
                </c:pt>
                <c:pt idx="6">
                  <c:v>2396</c:v>
                </c:pt>
                <c:pt idx="7">
                  <c:v>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C-41FA-9B1D-2075D3AC6B17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3062</c:v>
                </c:pt>
                <c:pt idx="1">
                  <c:v>7739</c:v>
                </c:pt>
                <c:pt idx="2">
                  <c:v>1086</c:v>
                </c:pt>
                <c:pt idx="3">
                  <c:v>4889</c:v>
                </c:pt>
                <c:pt idx="4">
                  <c:v>6203</c:v>
                </c:pt>
                <c:pt idx="5">
                  <c:v>3389</c:v>
                </c:pt>
                <c:pt idx="6">
                  <c:v>273</c:v>
                </c:pt>
                <c:pt idx="7">
                  <c:v>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C-41FA-9B1D-2075D3AC6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10.12'!$U$8:$Y$8</c:f>
              <c:numCache>
                <c:formatCode>#,##0</c:formatCode>
                <c:ptCount val="5"/>
                <c:pt idx="1">
                  <c:v>43354</c:v>
                </c:pt>
                <c:pt idx="2">
                  <c:v>44937.01</c:v>
                </c:pt>
                <c:pt idx="3">
                  <c:v>46735.57</c:v>
                </c:pt>
                <c:pt idx="4">
                  <c:v>46727.98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1-44EB-B46E-2023741DE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1-44EB-B46E-2023741D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10.12'!$V$4:$Z$4</c:f>
              <c:numCache>
                <c:formatCode>#,##0</c:formatCode>
                <c:ptCount val="5"/>
                <c:pt idx="0">
                  <c:v>85735</c:v>
                </c:pt>
                <c:pt idx="1">
                  <c:v>89348</c:v>
                </c:pt>
                <c:pt idx="2">
                  <c:v>92066</c:v>
                </c:pt>
                <c:pt idx="3">
                  <c:v>93085</c:v>
                </c:pt>
                <c:pt idx="4">
                  <c:v>98555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7-4961-9395-39D00E4F3B8B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10.12'!$V$7:$Z$7</c:f>
              <c:numCache>
                <c:formatCode>#,##0</c:formatCode>
                <c:ptCount val="5"/>
                <c:pt idx="0">
                  <c:v>62043</c:v>
                </c:pt>
                <c:pt idx="1">
                  <c:v>63763</c:v>
                </c:pt>
                <c:pt idx="2">
                  <c:v>65434</c:v>
                </c:pt>
                <c:pt idx="3">
                  <c:v>66836</c:v>
                </c:pt>
                <c:pt idx="4">
                  <c:v>68255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7-4961-9395-39D00E4F3B8B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10.12'!$V$11:$Z$11</c:f>
              <c:numCache>
                <c:formatCode>#,##0</c:formatCode>
                <c:ptCount val="5"/>
                <c:pt idx="0">
                  <c:v>77269</c:v>
                </c:pt>
                <c:pt idx="1">
                  <c:v>80559</c:v>
                </c:pt>
                <c:pt idx="2">
                  <c:v>82733</c:v>
                </c:pt>
                <c:pt idx="3">
                  <c:v>83537</c:v>
                </c:pt>
                <c:pt idx="4">
                  <c:v>88560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7-4961-9395-39D00E4F3B8B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10.12'!$V$12:$Z$12</c:f>
              <c:numCache>
                <c:formatCode>#,##0</c:formatCode>
                <c:ptCount val="5"/>
                <c:pt idx="0">
                  <c:v>8472</c:v>
                </c:pt>
                <c:pt idx="1">
                  <c:v>8791</c:v>
                </c:pt>
                <c:pt idx="2">
                  <c:v>9330</c:v>
                </c:pt>
                <c:pt idx="3">
                  <c:v>9546</c:v>
                </c:pt>
                <c:pt idx="4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D7-4961-9395-39D00E4F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5.8241590989802647E-3</c:v>
                </c:pt>
                <c:pt idx="1">
                  <c:v>6.2097306072751253E-3</c:v>
                </c:pt>
                <c:pt idx="2">
                  <c:v>5.9986809395768857E-2</c:v>
                </c:pt>
                <c:pt idx="3">
                  <c:v>7.6911369286185383E-3</c:v>
                </c:pt>
                <c:pt idx="4">
                  <c:v>6.408604332606159E-2</c:v>
                </c:pt>
                <c:pt idx="5">
                  <c:v>3.5898736745979404E-2</c:v>
                </c:pt>
                <c:pt idx="6">
                  <c:v>9.4485312769519561E-2</c:v>
                </c:pt>
                <c:pt idx="7">
                  <c:v>7.890010653949571E-2</c:v>
                </c:pt>
                <c:pt idx="8">
                  <c:v>4.1631576277205623E-2</c:v>
                </c:pt>
                <c:pt idx="9">
                  <c:v>1.1749784384353914E-2</c:v>
                </c:pt>
                <c:pt idx="10">
                  <c:v>3.8790523058190855E-2</c:v>
                </c:pt>
                <c:pt idx="11">
                  <c:v>1.6924559890416517E-2</c:v>
                </c:pt>
                <c:pt idx="12">
                  <c:v>7.2862868449089346E-2</c:v>
                </c:pt>
                <c:pt idx="13">
                  <c:v>9.469839176094566E-2</c:v>
                </c:pt>
                <c:pt idx="14">
                  <c:v>5.9662117599310033E-2</c:v>
                </c:pt>
                <c:pt idx="15">
                  <c:v>8.2512302775100202E-2</c:v>
                </c:pt>
                <c:pt idx="16">
                  <c:v>0.14179899548475469</c:v>
                </c:pt>
                <c:pt idx="17">
                  <c:v>2.3245903302724368E-2</c:v>
                </c:pt>
                <c:pt idx="18">
                  <c:v>4.0738673836943837E-2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1-42CE-AE61-9E4B62595F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1-42CE-AE61-9E4B6259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10.12'!$Z$44:$Z$60</c:f>
              <c:numCache>
                <c:formatCode>#,##0</c:formatCode>
                <c:ptCount val="17"/>
                <c:pt idx="0">
                  <c:v>54</c:v>
                </c:pt>
                <c:pt idx="1">
                  <c:v>861</c:v>
                </c:pt>
                <c:pt idx="2">
                  <c:v>2352</c:v>
                </c:pt>
                <c:pt idx="3">
                  <c:v>4743</c:v>
                </c:pt>
                <c:pt idx="4">
                  <c:v>7253</c:v>
                </c:pt>
                <c:pt idx="5">
                  <c:v>6575</c:v>
                </c:pt>
                <c:pt idx="6">
                  <c:v>5585</c:v>
                </c:pt>
                <c:pt idx="7">
                  <c:v>4455</c:v>
                </c:pt>
                <c:pt idx="8">
                  <c:v>4311</c:v>
                </c:pt>
                <c:pt idx="9">
                  <c:v>4180</c:v>
                </c:pt>
                <c:pt idx="10">
                  <c:v>3753</c:v>
                </c:pt>
                <c:pt idx="11">
                  <c:v>2802</c:v>
                </c:pt>
                <c:pt idx="12">
                  <c:v>1394</c:v>
                </c:pt>
                <c:pt idx="13">
                  <c:v>608</c:v>
                </c:pt>
                <c:pt idx="14">
                  <c:v>233</c:v>
                </c:pt>
                <c:pt idx="15">
                  <c:v>100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4-40B7-BFE5-EEE89ED4A61A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10.12'!$Z$63:$Z$79</c:f>
              <c:numCache>
                <c:formatCode>#,##0</c:formatCode>
                <c:ptCount val="17"/>
                <c:pt idx="0">
                  <c:v>72</c:v>
                </c:pt>
                <c:pt idx="1">
                  <c:v>1050</c:v>
                </c:pt>
                <c:pt idx="2">
                  <c:v>2705</c:v>
                </c:pt>
                <c:pt idx="3">
                  <c:v>5018</c:v>
                </c:pt>
                <c:pt idx="4">
                  <c:v>6808</c:v>
                </c:pt>
                <c:pt idx="5">
                  <c:v>6276</c:v>
                </c:pt>
                <c:pt idx="6">
                  <c:v>5286</c:v>
                </c:pt>
                <c:pt idx="7">
                  <c:v>4374</c:v>
                </c:pt>
                <c:pt idx="8">
                  <c:v>4295</c:v>
                </c:pt>
                <c:pt idx="9">
                  <c:v>4506</c:v>
                </c:pt>
                <c:pt idx="10">
                  <c:v>3944</c:v>
                </c:pt>
                <c:pt idx="11">
                  <c:v>2830</c:v>
                </c:pt>
                <c:pt idx="12">
                  <c:v>1269</c:v>
                </c:pt>
                <c:pt idx="13">
                  <c:v>477</c:v>
                </c:pt>
                <c:pt idx="14">
                  <c:v>137</c:v>
                </c:pt>
                <c:pt idx="15">
                  <c:v>87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4-40B7-BFE5-EEE89ED4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10.12'!$Z$83:$Z$90</c:f>
              <c:numCache>
                <c:formatCode>#,##0</c:formatCode>
                <c:ptCount val="8"/>
                <c:pt idx="0">
                  <c:v>4286</c:v>
                </c:pt>
                <c:pt idx="1">
                  <c:v>5899</c:v>
                </c:pt>
                <c:pt idx="2">
                  <c:v>5348</c:v>
                </c:pt>
                <c:pt idx="3">
                  <c:v>2588</c:v>
                </c:pt>
                <c:pt idx="4">
                  <c:v>2296</c:v>
                </c:pt>
                <c:pt idx="5">
                  <c:v>2166</c:v>
                </c:pt>
                <c:pt idx="6">
                  <c:v>2385</c:v>
                </c:pt>
                <c:pt idx="7">
                  <c:v>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0-460A-9739-E99305347F6B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10.12'!$Z$93:$Z$100</c:f>
              <c:numCache>
                <c:formatCode>#,##0</c:formatCode>
                <c:ptCount val="8"/>
                <c:pt idx="0">
                  <c:v>3211</c:v>
                </c:pt>
                <c:pt idx="1">
                  <c:v>8053</c:v>
                </c:pt>
                <c:pt idx="2">
                  <c:v>1156</c:v>
                </c:pt>
                <c:pt idx="3">
                  <c:v>5115</c:v>
                </c:pt>
                <c:pt idx="4">
                  <c:v>6292</c:v>
                </c:pt>
                <c:pt idx="5">
                  <c:v>3394</c:v>
                </c:pt>
                <c:pt idx="6">
                  <c:v>268</c:v>
                </c:pt>
                <c:pt idx="7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0-460A-9739-E9930534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3.4150799695354152E-2</c:v>
                </c:pt>
                <c:pt idx="1">
                  <c:v>9.5963442498095963E-3</c:v>
                </c:pt>
                <c:pt idx="2">
                  <c:v>6.0045696877380046E-2</c:v>
                </c:pt>
                <c:pt idx="3">
                  <c:v>7.9512566641279508E-3</c:v>
                </c:pt>
                <c:pt idx="4">
                  <c:v>6.7783701447067787E-2</c:v>
                </c:pt>
                <c:pt idx="5">
                  <c:v>3.0921553693830921E-2</c:v>
                </c:pt>
                <c:pt idx="6">
                  <c:v>6.7296268088347294E-2</c:v>
                </c:pt>
                <c:pt idx="7">
                  <c:v>6.8728103579588723E-2</c:v>
                </c:pt>
                <c:pt idx="8">
                  <c:v>2.1538461538461538E-2</c:v>
                </c:pt>
                <c:pt idx="9">
                  <c:v>1.2185833968012186E-2</c:v>
                </c:pt>
                <c:pt idx="10">
                  <c:v>3.3084539223153082E-2</c:v>
                </c:pt>
                <c:pt idx="11">
                  <c:v>1.6694592536176694E-2</c:v>
                </c:pt>
                <c:pt idx="12">
                  <c:v>9.3221629855293225E-2</c:v>
                </c:pt>
                <c:pt idx="13">
                  <c:v>6.5620715917745626E-2</c:v>
                </c:pt>
                <c:pt idx="14">
                  <c:v>5.946686976389947E-2</c:v>
                </c:pt>
                <c:pt idx="15">
                  <c:v>0.1061995430312262</c:v>
                </c:pt>
                <c:pt idx="16">
                  <c:v>0.13837014470677836</c:v>
                </c:pt>
                <c:pt idx="17">
                  <c:v>2.4798172124904799E-2</c:v>
                </c:pt>
                <c:pt idx="18">
                  <c:v>3.6191926884996194E-2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2-4B5B-88B3-2267E978AB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2-4B5B-88B3-2267E97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10.12'!$V$8:$Z$8</c:f>
              <c:numCache>
                <c:formatCode>#,##0</c:formatCode>
                <c:ptCount val="5"/>
                <c:pt idx="0">
                  <c:v>43354</c:v>
                </c:pt>
                <c:pt idx="1">
                  <c:v>44937.01</c:v>
                </c:pt>
                <c:pt idx="2">
                  <c:v>46735.57</c:v>
                </c:pt>
                <c:pt idx="3">
                  <c:v>46727.98</c:v>
                </c:pt>
                <c:pt idx="4">
                  <c:v>48340.5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5-4A39-8F69-9FEC382ACF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5-4A39-8F69-9FEC382A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10.13'!$U$4:$Y$4</c:f>
              <c:numCache>
                <c:formatCode>#,##0</c:formatCode>
                <c:ptCount val="5"/>
                <c:pt idx="1">
                  <c:v>6655</c:v>
                </c:pt>
                <c:pt idx="2">
                  <c:v>7304</c:v>
                </c:pt>
                <c:pt idx="3">
                  <c:v>6783</c:v>
                </c:pt>
                <c:pt idx="4">
                  <c:v>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0-45D7-9821-C85384F48A1C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10.13'!$U$7:$Y$7</c:f>
              <c:numCache>
                <c:formatCode>#,##0</c:formatCode>
                <c:ptCount val="5"/>
                <c:pt idx="1">
                  <c:v>4584</c:v>
                </c:pt>
                <c:pt idx="2">
                  <c:v>5079</c:v>
                </c:pt>
                <c:pt idx="3">
                  <c:v>4820</c:v>
                </c:pt>
                <c:pt idx="4">
                  <c:v>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0-45D7-9821-C85384F48A1C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10.13'!$U$11:$Y$11</c:f>
              <c:numCache>
                <c:formatCode>#,##0</c:formatCode>
                <c:ptCount val="5"/>
                <c:pt idx="1">
                  <c:v>5325</c:v>
                </c:pt>
                <c:pt idx="2">
                  <c:v>5831</c:v>
                </c:pt>
                <c:pt idx="3">
                  <c:v>5485</c:v>
                </c:pt>
                <c:pt idx="4">
                  <c:v>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0-45D7-9821-C85384F48A1C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10.13'!$U$12:$Y$12</c:f>
              <c:numCache>
                <c:formatCode>#,##0</c:formatCode>
                <c:ptCount val="5"/>
                <c:pt idx="1">
                  <c:v>1324</c:v>
                </c:pt>
                <c:pt idx="2">
                  <c:v>1471</c:v>
                </c:pt>
                <c:pt idx="3">
                  <c:v>1302</c:v>
                </c:pt>
                <c:pt idx="4">
                  <c:v>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0-45D7-9821-C85384F4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0.10465273095077546</c:v>
                </c:pt>
                <c:pt idx="1">
                  <c:v>1.6857720836142953E-2</c:v>
                </c:pt>
                <c:pt idx="2">
                  <c:v>9.3054619015509099E-2</c:v>
                </c:pt>
                <c:pt idx="3">
                  <c:v>7.2825354012137555E-3</c:v>
                </c:pt>
                <c:pt idx="4">
                  <c:v>5.5158462575859747E-2</c:v>
                </c:pt>
                <c:pt idx="5">
                  <c:v>2.8186109238031019E-2</c:v>
                </c:pt>
                <c:pt idx="6">
                  <c:v>8.3074848280512481E-2</c:v>
                </c:pt>
                <c:pt idx="7">
                  <c:v>6.6486850977747813E-2</c:v>
                </c:pt>
                <c:pt idx="8">
                  <c:v>3.3175994605529335E-2</c:v>
                </c:pt>
                <c:pt idx="9">
                  <c:v>2.5623735670937289E-3</c:v>
                </c:pt>
                <c:pt idx="10">
                  <c:v>3.0343897505057317E-2</c:v>
                </c:pt>
                <c:pt idx="11">
                  <c:v>1.3621038435603507E-2</c:v>
                </c:pt>
                <c:pt idx="12">
                  <c:v>4.8685097774780847E-2</c:v>
                </c:pt>
                <c:pt idx="13">
                  <c:v>5.4484153742414027E-2</c:v>
                </c:pt>
                <c:pt idx="14">
                  <c:v>3.0613621038435603E-2</c:v>
                </c:pt>
                <c:pt idx="15">
                  <c:v>7.3364801078894135E-2</c:v>
                </c:pt>
                <c:pt idx="16">
                  <c:v>9.8718813216453136E-2</c:v>
                </c:pt>
                <c:pt idx="17">
                  <c:v>7.9568442346594735E-3</c:v>
                </c:pt>
                <c:pt idx="18">
                  <c:v>4.8685097774780847E-2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D-4F04-9C83-9D0FCE9402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D-4F04-9C83-9D0FCE94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17</c:v>
                </c:pt>
                <c:pt idx="1">
                  <c:v>87</c:v>
                </c:pt>
                <c:pt idx="2">
                  <c:v>230</c:v>
                </c:pt>
                <c:pt idx="3">
                  <c:v>263</c:v>
                </c:pt>
                <c:pt idx="4">
                  <c:v>353</c:v>
                </c:pt>
                <c:pt idx="5">
                  <c:v>344</c:v>
                </c:pt>
                <c:pt idx="6">
                  <c:v>302</c:v>
                </c:pt>
                <c:pt idx="7">
                  <c:v>238</c:v>
                </c:pt>
                <c:pt idx="8">
                  <c:v>303</c:v>
                </c:pt>
                <c:pt idx="9">
                  <c:v>373</c:v>
                </c:pt>
                <c:pt idx="10">
                  <c:v>385</c:v>
                </c:pt>
                <c:pt idx="11">
                  <c:v>329</c:v>
                </c:pt>
                <c:pt idx="12">
                  <c:v>229</c:v>
                </c:pt>
                <c:pt idx="13">
                  <c:v>114</c:v>
                </c:pt>
                <c:pt idx="14">
                  <c:v>52</c:v>
                </c:pt>
                <c:pt idx="15">
                  <c:v>32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2-4F60-918D-1C9785B5601B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14</c:v>
                </c:pt>
                <c:pt idx="1">
                  <c:v>81</c:v>
                </c:pt>
                <c:pt idx="2">
                  <c:v>206</c:v>
                </c:pt>
                <c:pt idx="3">
                  <c:v>292</c:v>
                </c:pt>
                <c:pt idx="4">
                  <c:v>285</c:v>
                </c:pt>
                <c:pt idx="5">
                  <c:v>330</c:v>
                </c:pt>
                <c:pt idx="6">
                  <c:v>317</c:v>
                </c:pt>
                <c:pt idx="7">
                  <c:v>290</c:v>
                </c:pt>
                <c:pt idx="8">
                  <c:v>360</c:v>
                </c:pt>
                <c:pt idx="9">
                  <c:v>363</c:v>
                </c:pt>
                <c:pt idx="10">
                  <c:v>378</c:v>
                </c:pt>
                <c:pt idx="11">
                  <c:v>321</c:v>
                </c:pt>
                <c:pt idx="12">
                  <c:v>169</c:v>
                </c:pt>
                <c:pt idx="13">
                  <c:v>80</c:v>
                </c:pt>
                <c:pt idx="14">
                  <c:v>36</c:v>
                </c:pt>
                <c:pt idx="15">
                  <c:v>22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2-4F60-918D-1C9785B56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272</c:v>
                </c:pt>
                <c:pt idx="1">
                  <c:v>217</c:v>
                </c:pt>
                <c:pt idx="2">
                  <c:v>401</c:v>
                </c:pt>
                <c:pt idx="3">
                  <c:v>81</c:v>
                </c:pt>
                <c:pt idx="4">
                  <c:v>74</c:v>
                </c:pt>
                <c:pt idx="5">
                  <c:v>118</c:v>
                </c:pt>
                <c:pt idx="6">
                  <c:v>274</c:v>
                </c:pt>
                <c:pt idx="7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8-4B26-A531-69ED05CA6C2F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177</c:v>
                </c:pt>
                <c:pt idx="1">
                  <c:v>442</c:v>
                </c:pt>
                <c:pt idx="2">
                  <c:v>90</c:v>
                </c:pt>
                <c:pt idx="3">
                  <c:v>365</c:v>
                </c:pt>
                <c:pt idx="4">
                  <c:v>350</c:v>
                </c:pt>
                <c:pt idx="5">
                  <c:v>199</c:v>
                </c:pt>
                <c:pt idx="6">
                  <c:v>32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8-4B26-A531-69ED05CA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10.13'!$U$8:$Y$8</c:f>
              <c:numCache>
                <c:formatCode>#,##0</c:formatCode>
                <c:ptCount val="5"/>
                <c:pt idx="1">
                  <c:v>33739</c:v>
                </c:pt>
                <c:pt idx="2">
                  <c:v>34168.06</c:v>
                </c:pt>
                <c:pt idx="3">
                  <c:v>37891.4</c:v>
                </c:pt>
                <c:pt idx="4">
                  <c:v>37001.129999999997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9-40F9-8683-4B334CA62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9-40F9-8683-4B334CA62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10.13'!$V$4:$Z$4</c:f>
              <c:numCache>
                <c:formatCode>#,##0</c:formatCode>
                <c:ptCount val="5"/>
                <c:pt idx="0">
                  <c:v>6655</c:v>
                </c:pt>
                <c:pt idx="1">
                  <c:v>7304</c:v>
                </c:pt>
                <c:pt idx="2">
                  <c:v>6783</c:v>
                </c:pt>
                <c:pt idx="3">
                  <c:v>7229</c:v>
                </c:pt>
                <c:pt idx="4">
                  <c:v>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1-49E6-8D9B-A5443293129E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10.13'!$V$7:$Z$7</c:f>
              <c:numCache>
                <c:formatCode>#,##0</c:formatCode>
                <c:ptCount val="5"/>
                <c:pt idx="0">
                  <c:v>4584</c:v>
                </c:pt>
                <c:pt idx="1">
                  <c:v>5079</c:v>
                </c:pt>
                <c:pt idx="2">
                  <c:v>4820</c:v>
                </c:pt>
                <c:pt idx="3">
                  <c:v>5088</c:v>
                </c:pt>
                <c:pt idx="4">
                  <c:v>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1-49E6-8D9B-A5443293129E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10.13'!$V$11:$Z$11</c:f>
              <c:numCache>
                <c:formatCode>#,##0</c:formatCode>
                <c:ptCount val="5"/>
                <c:pt idx="0">
                  <c:v>5325</c:v>
                </c:pt>
                <c:pt idx="1">
                  <c:v>5831</c:v>
                </c:pt>
                <c:pt idx="2">
                  <c:v>5485</c:v>
                </c:pt>
                <c:pt idx="3">
                  <c:v>5804</c:v>
                </c:pt>
                <c:pt idx="4">
                  <c:v>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1-49E6-8D9B-A5443293129E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10.13'!$V$12:$Z$12</c:f>
              <c:numCache>
                <c:formatCode>#,##0</c:formatCode>
                <c:ptCount val="5"/>
                <c:pt idx="0">
                  <c:v>1324</c:v>
                </c:pt>
                <c:pt idx="1">
                  <c:v>1471</c:v>
                </c:pt>
                <c:pt idx="2">
                  <c:v>1302</c:v>
                </c:pt>
                <c:pt idx="3">
                  <c:v>1427</c:v>
                </c:pt>
                <c:pt idx="4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61-49E6-8D9B-A5443293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0.10465273095077546</c:v>
                </c:pt>
                <c:pt idx="1">
                  <c:v>1.6857720836142953E-2</c:v>
                </c:pt>
                <c:pt idx="2">
                  <c:v>9.3054619015509099E-2</c:v>
                </c:pt>
                <c:pt idx="3">
                  <c:v>7.2825354012137555E-3</c:v>
                </c:pt>
                <c:pt idx="4">
                  <c:v>5.5158462575859747E-2</c:v>
                </c:pt>
                <c:pt idx="5">
                  <c:v>2.8186109238031019E-2</c:v>
                </c:pt>
                <c:pt idx="6">
                  <c:v>8.3074848280512481E-2</c:v>
                </c:pt>
                <c:pt idx="7">
                  <c:v>6.6486850977747813E-2</c:v>
                </c:pt>
                <c:pt idx="8">
                  <c:v>3.3175994605529335E-2</c:v>
                </c:pt>
                <c:pt idx="9">
                  <c:v>2.5623735670937289E-3</c:v>
                </c:pt>
                <c:pt idx="10">
                  <c:v>3.0343897505057317E-2</c:v>
                </c:pt>
                <c:pt idx="11">
                  <c:v>1.3621038435603507E-2</c:v>
                </c:pt>
                <c:pt idx="12">
                  <c:v>4.8685097774780847E-2</c:v>
                </c:pt>
                <c:pt idx="13">
                  <c:v>5.4484153742414027E-2</c:v>
                </c:pt>
                <c:pt idx="14">
                  <c:v>3.0613621038435603E-2</c:v>
                </c:pt>
                <c:pt idx="15">
                  <c:v>7.3364801078894135E-2</c:v>
                </c:pt>
                <c:pt idx="16">
                  <c:v>9.8718813216453136E-2</c:v>
                </c:pt>
                <c:pt idx="17">
                  <c:v>7.9568442346594735E-3</c:v>
                </c:pt>
                <c:pt idx="18">
                  <c:v>4.8685097774780847E-2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C-45D1-A5F4-535E8E5DFB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C-45D1-A5F4-535E8E5D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10.13'!$Z$44:$Z$60</c:f>
              <c:numCache>
                <c:formatCode>#,##0</c:formatCode>
                <c:ptCount val="17"/>
                <c:pt idx="0">
                  <c:v>17</c:v>
                </c:pt>
                <c:pt idx="1">
                  <c:v>121</c:v>
                </c:pt>
                <c:pt idx="2">
                  <c:v>219</c:v>
                </c:pt>
                <c:pt idx="3">
                  <c:v>286</c:v>
                </c:pt>
                <c:pt idx="4">
                  <c:v>327</c:v>
                </c:pt>
                <c:pt idx="5">
                  <c:v>341</c:v>
                </c:pt>
                <c:pt idx="6">
                  <c:v>296</c:v>
                </c:pt>
                <c:pt idx="7">
                  <c:v>245</c:v>
                </c:pt>
                <c:pt idx="8">
                  <c:v>270</c:v>
                </c:pt>
                <c:pt idx="9">
                  <c:v>363</c:v>
                </c:pt>
                <c:pt idx="10">
                  <c:v>371</c:v>
                </c:pt>
                <c:pt idx="11">
                  <c:v>316</c:v>
                </c:pt>
                <c:pt idx="12">
                  <c:v>228</c:v>
                </c:pt>
                <c:pt idx="13">
                  <c:v>110</c:v>
                </c:pt>
                <c:pt idx="14">
                  <c:v>60</c:v>
                </c:pt>
                <c:pt idx="15">
                  <c:v>34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64B-87A0-7687E63A6D27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10.13'!$Z$63:$Z$79</c:f>
              <c:numCache>
                <c:formatCode>#,##0</c:formatCode>
                <c:ptCount val="17"/>
                <c:pt idx="0">
                  <c:v>24</c:v>
                </c:pt>
                <c:pt idx="1">
                  <c:v>154</c:v>
                </c:pt>
                <c:pt idx="2">
                  <c:v>257</c:v>
                </c:pt>
                <c:pt idx="3">
                  <c:v>266</c:v>
                </c:pt>
                <c:pt idx="4">
                  <c:v>303</c:v>
                </c:pt>
                <c:pt idx="5">
                  <c:v>328</c:v>
                </c:pt>
                <c:pt idx="6">
                  <c:v>317</c:v>
                </c:pt>
                <c:pt idx="7">
                  <c:v>290</c:v>
                </c:pt>
                <c:pt idx="8">
                  <c:v>367</c:v>
                </c:pt>
                <c:pt idx="9">
                  <c:v>447</c:v>
                </c:pt>
                <c:pt idx="10">
                  <c:v>351</c:v>
                </c:pt>
                <c:pt idx="11">
                  <c:v>342</c:v>
                </c:pt>
                <c:pt idx="12">
                  <c:v>183</c:v>
                </c:pt>
                <c:pt idx="13">
                  <c:v>88</c:v>
                </c:pt>
                <c:pt idx="14">
                  <c:v>35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64B-87A0-7687E63A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10.13'!$Z$83:$Z$90</c:f>
              <c:numCache>
                <c:formatCode>#,##0</c:formatCode>
                <c:ptCount val="8"/>
                <c:pt idx="0">
                  <c:v>285</c:v>
                </c:pt>
                <c:pt idx="1">
                  <c:v>209</c:v>
                </c:pt>
                <c:pt idx="2">
                  <c:v>433</c:v>
                </c:pt>
                <c:pt idx="3">
                  <c:v>73</c:v>
                </c:pt>
                <c:pt idx="4">
                  <c:v>78</c:v>
                </c:pt>
                <c:pt idx="5">
                  <c:v>116</c:v>
                </c:pt>
                <c:pt idx="6">
                  <c:v>255</c:v>
                </c:pt>
                <c:pt idx="7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A-44F5-A5E2-AE47560832E1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10.13'!$Z$93:$Z$100</c:f>
              <c:numCache>
                <c:formatCode>#,##0</c:formatCode>
                <c:ptCount val="8"/>
                <c:pt idx="0">
                  <c:v>184</c:v>
                </c:pt>
                <c:pt idx="1">
                  <c:v>433</c:v>
                </c:pt>
                <c:pt idx="2">
                  <c:v>96</c:v>
                </c:pt>
                <c:pt idx="3">
                  <c:v>416</c:v>
                </c:pt>
                <c:pt idx="4">
                  <c:v>336</c:v>
                </c:pt>
                <c:pt idx="5">
                  <c:v>215</c:v>
                </c:pt>
                <c:pt idx="6">
                  <c:v>28</c:v>
                </c:pt>
                <c:pt idx="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A-44F5-A5E2-AE475608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20</c:v>
                </c:pt>
                <c:pt idx="1">
                  <c:v>304</c:v>
                </c:pt>
                <c:pt idx="2">
                  <c:v>956</c:v>
                </c:pt>
                <c:pt idx="3">
                  <c:v>1326</c:v>
                </c:pt>
                <c:pt idx="4">
                  <c:v>1263</c:v>
                </c:pt>
                <c:pt idx="5">
                  <c:v>1197</c:v>
                </c:pt>
                <c:pt idx="6">
                  <c:v>1384</c:v>
                </c:pt>
                <c:pt idx="7">
                  <c:v>1407</c:v>
                </c:pt>
                <c:pt idx="8">
                  <c:v>1690</c:v>
                </c:pt>
                <c:pt idx="9">
                  <c:v>1798</c:v>
                </c:pt>
                <c:pt idx="10">
                  <c:v>1655</c:v>
                </c:pt>
                <c:pt idx="11">
                  <c:v>1318</c:v>
                </c:pt>
                <c:pt idx="12">
                  <c:v>791</c:v>
                </c:pt>
                <c:pt idx="13">
                  <c:v>421</c:v>
                </c:pt>
                <c:pt idx="14">
                  <c:v>146</c:v>
                </c:pt>
                <c:pt idx="15">
                  <c:v>54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E-4626-A594-53F542EA6810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31</c:v>
                </c:pt>
                <c:pt idx="1">
                  <c:v>423</c:v>
                </c:pt>
                <c:pt idx="2">
                  <c:v>1065</c:v>
                </c:pt>
                <c:pt idx="3">
                  <c:v>1320</c:v>
                </c:pt>
                <c:pt idx="4">
                  <c:v>1291</c:v>
                </c:pt>
                <c:pt idx="5">
                  <c:v>1271</c:v>
                </c:pt>
                <c:pt idx="6">
                  <c:v>1404</c:v>
                </c:pt>
                <c:pt idx="7">
                  <c:v>1642</c:v>
                </c:pt>
                <c:pt idx="8">
                  <c:v>1952</c:v>
                </c:pt>
                <c:pt idx="9">
                  <c:v>1819</c:v>
                </c:pt>
                <c:pt idx="10">
                  <c:v>1533</c:v>
                </c:pt>
                <c:pt idx="11">
                  <c:v>1312</c:v>
                </c:pt>
                <c:pt idx="12">
                  <c:v>681</c:v>
                </c:pt>
                <c:pt idx="13">
                  <c:v>259</c:v>
                </c:pt>
                <c:pt idx="14">
                  <c:v>89</c:v>
                </c:pt>
                <c:pt idx="15">
                  <c:v>40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E-4626-A594-53F542EA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10.13'!$V$8:$Z$8</c:f>
              <c:numCache>
                <c:formatCode>#,##0</c:formatCode>
                <c:ptCount val="5"/>
                <c:pt idx="0">
                  <c:v>33739</c:v>
                </c:pt>
                <c:pt idx="1">
                  <c:v>34168.06</c:v>
                </c:pt>
                <c:pt idx="2">
                  <c:v>37891.4</c:v>
                </c:pt>
                <c:pt idx="3">
                  <c:v>37001.129999999997</c:v>
                </c:pt>
                <c:pt idx="4">
                  <c:v>38226.49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1-4596-B2B1-9346299A46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1-4596-B2B1-9346299A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10.14'!$U$4:$Y$4</c:f>
              <c:numCache>
                <c:formatCode>#,##0</c:formatCode>
                <c:ptCount val="5"/>
                <c:pt idx="1">
                  <c:v>1222</c:v>
                </c:pt>
                <c:pt idx="2">
                  <c:v>1527</c:v>
                </c:pt>
                <c:pt idx="3">
                  <c:v>1324</c:v>
                </c:pt>
                <c:pt idx="4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9-406B-888B-23A908C7E683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10.14'!$U$7:$Y$7</c:f>
              <c:numCache>
                <c:formatCode>#,##0</c:formatCode>
                <c:ptCount val="5"/>
                <c:pt idx="1">
                  <c:v>792</c:v>
                </c:pt>
                <c:pt idx="2">
                  <c:v>992</c:v>
                </c:pt>
                <c:pt idx="3">
                  <c:v>876</c:v>
                </c:pt>
                <c:pt idx="4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9-406B-888B-23A908C7E683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10.14'!$U$11:$Y$11</c:f>
              <c:numCache>
                <c:formatCode>#,##0</c:formatCode>
                <c:ptCount val="5"/>
                <c:pt idx="1">
                  <c:v>920</c:v>
                </c:pt>
                <c:pt idx="2">
                  <c:v>1094</c:v>
                </c:pt>
                <c:pt idx="3">
                  <c:v>997</c:v>
                </c:pt>
                <c:pt idx="4">
                  <c:v>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9-406B-888B-23A908C7E683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10.14'!$U$12:$Y$12</c:f>
              <c:numCache>
                <c:formatCode>#,##0</c:formatCode>
                <c:ptCount val="5"/>
                <c:pt idx="1">
                  <c:v>300</c:v>
                </c:pt>
                <c:pt idx="2">
                  <c:v>430</c:v>
                </c:pt>
                <c:pt idx="3">
                  <c:v>325</c:v>
                </c:pt>
                <c:pt idx="4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9-406B-888B-23A908C7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0.22711631108052305</c:v>
                </c:pt>
                <c:pt idx="1">
                  <c:v>9.635237439779766E-3</c:v>
                </c:pt>
                <c:pt idx="2">
                  <c:v>2.202339986235375E-2</c:v>
                </c:pt>
                <c:pt idx="3">
                  <c:v>1.1011699931176875E-2</c:v>
                </c:pt>
                <c:pt idx="4">
                  <c:v>3.509979353062629E-2</c:v>
                </c:pt>
                <c:pt idx="5">
                  <c:v>2.202339986235375E-2</c:v>
                </c:pt>
                <c:pt idx="6">
                  <c:v>8.8093599449415E-2</c:v>
                </c:pt>
                <c:pt idx="7">
                  <c:v>3.0970406056434963E-2</c:v>
                </c:pt>
                <c:pt idx="8">
                  <c:v>5.299380591878871E-2</c:v>
                </c:pt>
                <c:pt idx="9">
                  <c:v>6.8823124569855469E-4</c:v>
                </c:pt>
                <c:pt idx="10">
                  <c:v>1.6517549896765314E-2</c:v>
                </c:pt>
                <c:pt idx="11">
                  <c:v>1.1011699931176875E-2</c:v>
                </c:pt>
                <c:pt idx="12">
                  <c:v>1.4452856159669649E-2</c:v>
                </c:pt>
                <c:pt idx="13">
                  <c:v>4.4735030970406056E-2</c:v>
                </c:pt>
                <c:pt idx="14">
                  <c:v>2.7529249827942189E-2</c:v>
                </c:pt>
                <c:pt idx="15">
                  <c:v>7.019958706125258E-2</c:v>
                </c:pt>
                <c:pt idx="16">
                  <c:v>9.4287680660701992E-2</c:v>
                </c:pt>
                <c:pt idx="17">
                  <c:v>6.8823124569855473E-3</c:v>
                </c:pt>
                <c:pt idx="18">
                  <c:v>4.8864418444597386E-2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9-427B-A77E-B2C911A05E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9-427B-A77E-B2C911A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6</c:v>
                </c:pt>
                <c:pt idx="1">
                  <c:v>21</c:v>
                </c:pt>
                <c:pt idx="2">
                  <c:v>72</c:v>
                </c:pt>
                <c:pt idx="3">
                  <c:v>36</c:v>
                </c:pt>
                <c:pt idx="4">
                  <c:v>55</c:v>
                </c:pt>
                <c:pt idx="5">
                  <c:v>70</c:v>
                </c:pt>
                <c:pt idx="6">
                  <c:v>67</c:v>
                </c:pt>
                <c:pt idx="7">
                  <c:v>69</c:v>
                </c:pt>
                <c:pt idx="8">
                  <c:v>59</c:v>
                </c:pt>
                <c:pt idx="9">
                  <c:v>50</c:v>
                </c:pt>
                <c:pt idx="10">
                  <c:v>90</c:v>
                </c:pt>
                <c:pt idx="11">
                  <c:v>59</c:v>
                </c:pt>
                <c:pt idx="12">
                  <c:v>43</c:v>
                </c:pt>
                <c:pt idx="13">
                  <c:v>20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A-4BFF-8B21-0756885C56BF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5</c:v>
                </c:pt>
                <c:pt idx="1">
                  <c:v>9</c:v>
                </c:pt>
                <c:pt idx="2">
                  <c:v>39</c:v>
                </c:pt>
                <c:pt idx="3">
                  <c:v>57</c:v>
                </c:pt>
                <c:pt idx="4">
                  <c:v>60</c:v>
                </c:pt>
                <c:pt idx="5">
                  <c:v>62</c:v>
                </c:pt>
                <c:pt idx="6">
                  <c:v>61</c:v>
                </c:pt>
                <c:pt idx="7">
                  <c:v>56</c:v>
                </c:pt>
                <c:pt idx="8">
                  <c:v>62</c:v>
                </c:pt>
                <c:pt idx="9">
                  <c:v>61</c:v>
                </c:pt>
                <c:pt idx="10">
                  <c:v>57</c:v>
                </c:pt>
                <c:pt idx="11">
                  <c:v>50</c:v>
                </c:pt>
                <c:pt idx="12">
                  <c:v>38</c:v>
                </c:pt>
                <c:pt idx="13">
                  <c:v>13</c:v>
                </c:pt>
                <c:pt idx="14">
                  <c:v>4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A-4BFF-8B21-0756885C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37</c:v>
                </c:pt>
                <c:pt idx="1">
                  <c:v>19</c:v>
                </c:pt>
                <c:pt idx="2">
                  <c:v>87</c:v>
                </c:pt>
                <c:pt idx="3">
                  <c:v>6</c:v>
                </c:pt>
                <c:pt idx="4">
                  <c:v>11</c:v>
                </c:pt>
                <c:pt idx="5">
                  <c:v>14</c:v>
                </c:pt>
                <c:pt idx="6">
                  <c:v>50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F-48CB-B47B-4F56CF0F3357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19</c:v>
                </c:pt>
                <c:pt idx="1">
                  <c:v>76</c:v>
                </c:pt>
                <c:pt idx="2">
                  <c:v>12</c:v>
                </c:pt>
                <c:pt idx="3">
                  <c:v>68</c:v>
                </c:pt>
                <c:pt idx="4">
                  <c:v>56</c:v>
                </c:pt>
                <c:pt idx="5">
                  <c:v>32</c:v>
                </c:pt>
                <c:pt idx="6">
                  <c:v>4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F-48CB-B47B-4F56CF0F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10.14'!$U$8:$Y$8</c:f>
              <c:numCache>
                <c:formatCode>#,##0</c:formatCode>
                <c:ptCount val="5"/>
                <c:pt idx="1">
                  <c:v>28333.67</c:v>
                </c:pt>
                <c:pt idx="2">
                  <c:v>24568</c:v>
                </c:pt>
                <c:pt idx="3">
                  <c:v>27208.01</c:v>
                </c:pt>
                <c:pt idx="4">
                  <c:v>29162.240000000002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1-42C2-AE22-B5FBD11C10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1-42C2-AE22-B5FBD11C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10.14'!$V$4:$Z$4</c:f>
              <c:numCache>
                <c:formatCode>#,##0</c:formatCode>
                <c:ptCount val="5"/>
                <c:pt idx="0">
                  <c:v>1222</c:v>
                </c:pt>
                <c:pt idx="1">
                  <c:v>1527</c:v>
                </c:pt>
                <c:pt idx="2">
                  <c:v>1324</c:v>
                </c:pt>
                <c:pt idx="3">
                  <c:v>1357</c:v>
                </c:pt>
                <c:pt idx="4">
                  <c:v>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C-4F55-A3CD-20B4EE30FCB1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10.14'!$V$7:$Z$7</c:f>
              <c:numCache>
                <c:formatCode>#,##0</c:formatCode>
                <c:ptCount val="5"/>
                <c:pt idx="0">
                  <c:v>792</c:v>
                </c:pt>
                <c:pt idx="1">
                  <c:v>992</c:v>
                </c:pt>
                <c:pt idx="2">
                  <c:v>876</c:v>
                </c:pt>
                <c:pt idx="3">
                  <c:v>925</c:v>
                </c:pt>
                <c:pt idx="4">
                  <c:v>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C-4F55-A3CD-20B4EE30FCB1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10.14'!$V$11:$Z$11</c:f>
              <c:numCache>
                <c:formatCode>#,##0</c:formatCode>
                <c:ptCount val="5"/>
                <c:pt idx="0">
                  <c:v>920</c:v>
                </c:pt>
                <c:pt idx="1">
                  <c:v>1094</c:v>
                </c:pt>
                <c:pt idx="2">
                  <c:v>997</c:v>
                </c:pt>
                <c:pt idx="3">
                  <c:v>975</c:v>
                </c:pt>
                <c:pt idx="4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C-4F55-A3CD-20B4EE30FCB1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10.14'!$V$12:$Z$12</c:f>
              <c:numCache>
                <c:formatCode>#,##0</c:formatCode>
                <c:ptCount val="5"/>
                <c:pt idx="0">
                  <c:v>300</c:v>
                </c:pt>
                <c:pt idx="1">
                  <c:v>430</c:v>
                </c:pt>
                <c:pt idx="2">
                  <c:v>325</c:v>
                </c:pt>
                <c:pt idx="3">
                  <c:v>379</c:v>
                </c:pt>
                <c:pt idx="4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DC-4F55-A3CD-20B4EE30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0.22711631108052305</c:v>
                </c:pt>
                <c:pt idx="1">
                  <c:v>9.635237439779766E-3</c:v>
                </c:pt>
                <c:pt idx="2">
                  <c:v>2.202339986235375E-2</c:v>
                </c:pt>
                <c:pt idx="3">
                  <c:v>1.1011699931176875E-2</c:v>
                </c:pt>
                <c:pt idx="4">
                  <c:v>3.509979353062629E-2</c:v>
                </c:pt>
                <c:pt idx="5">
                  <c:v>2.202339986235375E-2</c:v>
                </c:pt>
                <c:pt idx="6">
                  <c:v>8.8093599449415E-2</c:v>
                </c:pt>
                <c:pt idx="7">
                  <c:v>3.0970406056434963E-2</c:v>
                </c:pt>
                <c:pt idx="8">
                  <c:v>5.299380591878871E-2</c:v>
                </c:pt>
                <c:pt idx="9">
                  <c:v>6.8823124569855469E-4</c:v>
                </c:pt>
                <c:pt idx="10">
                  <c:v>1.6517549896765314E-2</c:v>
                </c:pt>
                <c:pt idx="11">
                  <c:v>1.1011699931176875E-2</c:v>
                </c:pt>
                <c:pt idx="12">
                  <c:v>1.4452856159669649E-2</c:v>
                </c:pt>
                <c:pt idx="13">
                  <c:v>4.4735030970406056E-2</c:v>
                </c:pt>
                <c:pt idx="14">
                  <c:v>2.7529249827942189E-2</c:v>
                </c:pt>
                <c:pt idx="15">
                  <c:v>7.019958706125258E-2</c:v>
                </c:pt>
                <c:pt idx="16">
                  <c:v>9.4287680660701992E-2</c:v>
                </c:pt>
                <c:pt idx="17">
                  <c:v>6.8823124569855473E-3</c:v>
                </c:pt>
                <c:pt idx="18">
                  <c:v>4.8864418444597386E-2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1-42DC-92E2-C0AB3B3FD4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1-42DC-92E2-C0AB3B3F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10.14'!$Z$44:$Z$60</c:f>
              <c:numCache>
                <c:formatCode>#,##0</c:formatCode>
                <c:ptCount val="17"/>
                <c:pt idx="0">
                  <c:v>3</c:v>
                </c:pt>
                <c:pt idx="1">
                  <c:v>40</c:v>
                </c:pt>
                <c:pt idx="2">
                  <c:v>61</c:v>
                </c:pt>
                <c:pt idx="3">
                  <c:v>79</c:v>
                </c:pt>
                <c:pt idx="4">
                  <c:v>50</c:v>
                </c:pt>
                <c:pt idx="5">
                  <c:v>88</c:v>
                </c:pt>
                <c:pt idx="6">
                  <c:v>56</c:v>
                </c:pt>
                <c:pt idx="7">
                  <c:v>70</c:v>
                </c:pt>
                <c:pt idx="8">
                  <c:v>44</c:v>
                </c:pt>
                <c:pt idx="9">
                  <c:v>59</c:v>
                </c:pt>
                <c:pt idx="10">
                  <c:v>81</c:v>
                </c:pt>
                <c:pt idx="11">
                  <c:v>75</c:v>
                </c:pt>
                <c:pt idx="12">
                  <c:v>42</c:v>
                </c:pt>
                <c:pt idx="13">
                  <c:v>19</c:v>
                </c:pt>
                <c:pt idx="14">
                  <c:v>15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986-BA7C-34F5287A5519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10.14'!$Z$63:$Z$79</c:f>
              <c:numCache>
                <c:formatCode>#,##0</c:formatCode>
                <c:ptCount val="17"/>
                <c:pt idx="0">
                  <c:v>2</c:v>
                </c:pt>
                <c:pt idx="1">
                  <c:v>20</c:v>
                </c:pt>
                <c:pt idx="2">
                  <c:v>36</c:v>
                </c:pt>
                <c:pt idx="3">
                  <c:v>62</c:v>
                </c:pt>
                <c:pt idx="4">
                  <c:v>65</c:v>
                </c:pt>
                <c:pt idx="5">
                  <c:v>56</c:v>
                </c:pt>
                <c:pt idx="6">
                  <c:v>63</c:v>
                </c:pt>
                <c:pt idx="7">
                  <c:v>50</c:v>
                </c:pt>
                <c:pt idx="8">
                  <c:v>66</c:v>
                </c:pt>
                <c:pt idx="9">
                  <c:v>68</c:v>
                </c:pt>
                <c:pt idx="10">
                  <c:v>61</c:v>
                </c:pt>
                <c:pt idx="11">
                  <c:v>59</c:v>
                </c:pt>
                <c:pt idx="12">
                  <c:v>30</c:v>
                </c:pt>
                <c:pt idx="13">
                  <c:v>19</c:v>
                </c:pt>
                <c:pt idx="14">
                  <c:v>6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6-4986-BA7C-34F5287A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10.14'!$Z$83:$Z$90</c:f>
              <c:numCache>
                <c:formatCode>#,##0</c:formatCode>
                <c:ptCount val="8"/>
                <c:pt idx="0">
                  <c:v>49</c:v>
                </c:pt>
                <c:pt idx="1">
                  <c:v>18</c:v>
                </c:pt>
                <c:pt idx="2">
                  <c:v>87</c:v>
                </c:pt>
                <c:pt idx="3">
                  <c:v>5</c:v>
                </c:pt>
                <c:pt idx="4">
                  <c:v>16</c:v>
                </c:pt>
                <c:pt idx="5">
                  <c:v>16</c:v>
                </c:pt>
                <c:pt idx="6">
                  <c:v>54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0-4634-BEC8-5C35A925B82E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10.14'!$Z$93:$Z$100</c:f>
              <c:numCache>
                <c:formatCode>#,##0</c:formatCode>
                <c:ptCount val="8"/>
                <c:pt idx="0">
                  <c:v>18</c:v>
                </c:pt>
                <c:pt idx="1">
                  <c:v>77</c:v>
                </c:pt>
                <c:pt idx="2">
                  <c:v>18</c:v>
                </c:pt>
                <c:pt idx="3">
                  <c:v>79</c:v>
                </c:pt>
                <c:pt idx="4">
                  <c:v>60</c:v>
                </c:pt>
                <c:pt idx="5">
                  <c:v>26</c:v>
                </c:pt>
                <c:pt idx="6">
                  <c:v>7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0-4634-BEC8-5C35A925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1751</c:v>
                </c:pt>
                <c:pt idx="1">
                  <c:v>2312</c:v>
                </c:pt>
                <c:pt idx="2">
                  <c:v>1746</c:v>
                </c:pt>
                <c:pt idx="3">
                  <c:v>732</c:v>
                </c:pt>
                <c:pt idx="4">
                  <c:v>538</c:v>
                </c:pt>
                <c:pt idx="5">
                  <c:v>574</c:v>
                </c:pt>
                <c:pt idx="6">
                  <c:v>580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BD5-A365-BA9624A52E58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1040</c:v>
                </c:pt>
                <c:pt idx="1">
                  <c:v>3201</c:v>
                </c:pt>
                <c:pt idx="2">
                  <c:v>317</c:v>
                </c:pt>
                <c:pt idx="3">
                  <c:v>1487</c:v>
                </c:pt>
                <c:pt idx="4">
                  <c:v>1849</c:v>
                </c:pt>
                <c:pt idx="5">
                  <c:v>878</c:v>
                </c:pt>
                <c:pt idx="6">
                  <c:v>56</c:v>
                </c:pt>
                <c:pt idx="7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8-4BD5-A365-BA9624A5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10.14'!$V$8:$Z$8</c:f>
              <c:numCache>
                <c:formatCode>#,##0</c:formatCode>
                <c:ptCount val="5"/>
                <c:pt idx="0">
                  <c:v>28333.67</c:v>
                </c:pt>
                <c:pt idx="1">
                  <c:v>24568</c:v>
                </c:pt>
                <c:pt idx="2">
                  <c:v>27208.01</c:v>
                </c:pt>
                <c:pt idx="3">
                  <c:v>29162.240000000002</c:v>
                </c:pt>
                <c:pt idx="4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2-4F30-859D-DD871E56B0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2-4F30-859D-DD871E56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10.15'!$U$4:$Y$4</c:f>
              <c:numCache>
                <c:formatCode>#,##0</c:formatCode>
                <c:ptCount val="5"/>
                <c:pt idx="1">
                  <c:v>837</c:v>
                </c:pt>
                <c:pt idx="2">
                  <c:v>1212</c:v>
                </c:pt>
                <c:pt idx="3">
                  <c:v>975</c:v>
                </c:pt>
                <c:pt idx="4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E-498A-AC7A-8B4540F91FA1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10.15'!$U$7:$Y$7</c:f>
              <c:numCache>
                <c:formatCode>#,##0</c:formatCode>
                <c:ptCount val="5"/>
                <c:pt idx="1">
                  <c:v>587</c:v>
                </c:pt>
                <c:pt idx="2">
                  <c:v>821</c:v>
                </c:pt>
                <c:pt idx="3">
                  <c:v>667</c:v>
                </c:pt>
                <c:pt idx="4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E-498A-AC7A-8B4540F91FA1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10.15'!$U$11:$Y$11</c:f>
              <c:numCache>
                <c:formatCode>#,##0</c:formatCode>
                <c:ptCount val="5"/>
                <c:pt idx="1">
                  <c:v>724</c:v>
                </c:pt>
                <c:pt idx="2">
                  <c:v>1042</c:v>
                </c:pt>
                <c:pt idx="3">
                  <c:v>857</c:v>
                </c:pt>
                <c:pt idx="4">
                  <c:v>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E-498A-AC7A-8B4540F91FA1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10.15'!$U$12:$Y$12</c:f>
              <c:numCache>
                <c:formatCode>#,##0</c:formatCode>
                <c:ptCount val="5"/>
                <c:pt idx="1">
                  <c:v>114</c:v>
                </c:pt>
                <c:pt idx="2">
                  <c:v>168</c:v>
                </c:pt>
                <c:pt idx="3">
                  <c:v>116</c:v>
                </c:pt>
                <c:pt idx="4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E-498A-AC7A-8B4540F91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2.0504731861198739E-2</c:v>
                </c:pt>
                <c:pt idx="1">
                  <c:v>4.8895899053627762E-2</c:v>
                </c:pt>
                <c:pt idx="2">
                  <c:v>8.6750788643533121E-3</c:v>
                </c:pt>
                <c:pt idx="3">
                  <c:v>2.3659305993690852E-3</c:v>
                </c:pt>
                <c:pt idx="4">
                  <c:v>4.1798107255520502E-2</c:v>
                </c:pt>
                <c:pt idx="5">
                  <c:v>1.3406940063091483E-2</c:v>
                </c:pt>
                <c:pt idx="6">
                  <c:v>0.11356466876971609</c:v>
                </c:pt>
                <c:pt idx="7">
                  <c:v>0.17665615141955837</c:v>
                </c:pt>
                <c:pt idx="8">
                  <c:v>2.9179810725552049E-2</c:v>
                </c:pt>
                <c:pt idx="9">
                  <c:v>1.1829652996845425E-2</c:v>
                </c:pt>
                <c:pt idx="10">
                  <c:v>1.5772870662460567E-2</c:v>
                </c:pt>
                <c:pt idx="11">
                  <c:v>1.6561514195583597E-2</c:v>
                </c:pt>
                <c:pt idx="12">
                  <c:v>2.4447949526813881E-2</c:v>
                </c:pt>
                <c:pt idx="13">
                  <c:v>8.5962145110410101E-2</c:v>
                </c:pt>
                <c:pt idx="14">
                  <c:v>9.1482649842271294E-2</c:v>
                </c:pt>
                <c:pt idx="15">
                  <c:v>6.2302839116719244E-2</c:v>
                </c:pt>
                <c:pt idx="16">
                  <c:v>0.17271293375394323</c:v>
                </c:pt>
                <c:pt idx="17">
                  <c:v>3.1545741324921135E-3</c:v>
                </c:pt>
                <c:pt idx="18">
                  <c:v>1.9716088328075709E-2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8-4E24-B5F5-6548BEC96C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8-4E24-B5F5-6548BEC9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21</c:v>
                </c:pt>
                <c:pt idx="3">
                  <c:v>31</c:v>
                </c:pt>
                <c:pt idx="4">
                  <c:v>59</c:v>
                </c:pt>
                <c:pt idx="5">
                  <c:v>86</c:v>
                </c:pt>
                <c:pt idx="6">
                  <c:v>59</c:v>
                </c:pt>
                <c:pt idx="7">
                  <c:v>49</c:v>
                </c:pt>
                <c:pt idx="8">
                  <c:v>48</c:v>
                </c:pt>
                <c:pt idx="9">
                  <c:v>44</c:v>
                </c:pt>
                <c:pt idx="10">
                  <c:v>68</c:v>
                </c:pt>
                <c:pt idx="11">
                  <c:v>49</c:v>
                </c:pt>
                <c:pt idx="12">
                  <c:v>15</c:v>
                </c:pt>
                <c:pt idx="13">
                  <c:v>12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5-4D2B-AE0A-750735CAD646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29</c:v>
                </c:pt>
                <c:pt idx="3">
                  <c:v>24</c:v>
                </c:pt>
                <c:pt idx="4">
                  <c:v>71</c:v>
                </c:pt>
                <c:pt idx="5">
                  <c:v>88</c:v>
                </c:pt>
                <c:pt idx="6">
                  <c:v>30</c:v>
                </c:pt>
                <c:pt idx="7">
                  <c:v>60</c:v>
                </c:pt>
                <c:pt idx="8">
                  <c:v>37</c:v>
                </c:pt>
                <c:pt idx="9">
                  <c:v>63</c:v>
                </c:pt>
                <c:pt idx="10">
                  <c:v>64</c:v>
                </c:pt>
                <c:pt idx="11">
                  <c:v>37</c:v>
                </c:pt>
                <c:pt idx="12">
                  <c:v>22</c:v>
                </c:pt>
                <c:pt idx="13">
                  <c:v>11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5-4D2B-AE0A-750735CAD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38</c:v>
                </c:pt>
                <c:pt idx="1">
                  <c:v>21</c:v>
                </c:pt>
                <c:pt idx="2">
                  <c:v>50</c:v>
                </c:pt>
                <c:pt idx="3">
                  <c:v>40</c:v>
                </c:pt>
                <c:pt idx="4">
                  <c:v>15</c:v>
                </c:pt>
                <c:pt idx="5">
                  <c:v>14</c:v>
                </c:pt>
                <c:pt idx="6">
                  <c:v>36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2-4C70-8DFB-31859B24B7E7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26</c:v>
                </c:pt>
                <c:pt idx="1">
                  <c:v>46</c:v>
                </c:pt>
                <c:pt idx="2">
                  <c:v>11</c:v>
                </c:pt>
                <c:pt idx="3">
                  <c:v>82</c:v>
                </c:pt>
                <c:pt idx="4">
                  <c:v>67</c:v>
                </c:pt>
                <c:pt idx="5">
                  <c:v>25</c:v>
                </c:pt>
                <c:pt idx="6">
                  <c:v>7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2-4C70-8DFB-31859B24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10.15'!$U$8:$Y$8</c:f>
              <c:numCache>
                <c:formatCode>#,##0</c:formatCode>
                <c:ptCount val="5"/>
                <c:pt idx="1">
                  <c:v>36980</c:v>
                </c:pt>
                <c:pt idx="2">
                  <c:v>38046.550000000003</c:v>
                </c:pt>
                <c:pt idx="3">
                  <c:v>39263.57</c:v>
                </c:pt>
                <c:pt idx="4">
                  <c:v>42057.77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C-46F6-BC9D-61132CC6CE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C-46F6-BC9D-61132CC6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10.15'!$V$4:$Z$4</c:f>
              <c:numCache>
                <c:formatCode>#,##0</c:formatCode>
                <c:ptCount val="5"/>
                <c:pt idx="0">
                  <c:v>837</c:v>
                </c:pt>
                <c:pt idx="1">
                  <c:v>1212</c:v>
                </c:pt>
                <c:pt idx="2">
                  <c:v>975</c:v>
                </c:pt>
                <c:pt idx="3">
                  <c:v>1125</c:v>
                </c:pt>
                <c:pt idx="4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8-49BC-AC69-85A9A77B67FF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10.15'!$V$7:$Z$7</c:f>
              <c:numCache>
                <c:formatCode>#,##0</c:formatCode>
                <c:ptCount val="5"/>
                <c:pt idx="0">
                  <c:v>587</c:v>
                </c:pt>
                <c:pt idx="1">
                  <c:v>821</c:v>
                </c:pt>
                <c:pt idx="2">
                  <c:v>667</c:v>
                </c:pt>
                <c:pt idx="3">
                  <c:v>790</c:v>
                </c:pt>
                <c:pt idx="4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8-49BC-AC69-85A9A77B67FF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10.15'!$V$11:$Z$11</c:f>
              <c:numCache>
                <c:formatCode>#,##0</c:formatCode>
                <c:ptCount val="5"/>
                <c:pt idx="0">
                  <c:v>724</c:v>
                </c:pt>
                <c:pt idx="1">
                  <c:v>1042</c:v>
                </c:pt>
                <c:pt idx="2">
                  <c:v>857</c:v>
                </c:pt>
                <c:pt idx="3">
                  <c:v>960</c:v>
                </c:pt>
                <c:pt idx="4">
                  <c:v>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8-49BC-AC69-85A9A77B67FF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10.15'!$V$12:$Z$12</c:f>
              <c:numCache>
                <c:formatCode>#,##0</c:formatCode>
                <c:ptCount val="5"/>
                <c:pt idx="0">
                  <c:v>114</c:v>
                </c:pt>
                <c:pt idx="1">
                  <c:v>168</c:v>
                </c:pt>
                <c:pt idx="2">
                  <c:v>116</c:v>
                </c:pt>
                <c:pt idx="3">
                  <c:v>165</c:v>
                </c:pt>
                <c:pt idx="4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8-49BC-AC69-85A9A77B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2.0504731861198739E-2</c:v>
                </c:pt>
                <c:pt idx="1">
                  <c:v>4.8895899053627762E-2</c:v>
                </c:pt>
                <c:pt idx="2">
                  <c:v>8.6750788643533121E-3</c:v>
                </c:pt>
                <c:pt idx="3">
                  <c:v>2.3659305993690852E-3</c:v>
                </c:pt>
                <c:pt idx="4">
                  <c:v>4.1798107255520502E-2</c:v>
                </c:pt>
                <c:pt idx="5">
                  <c:v>1.3406940063091483E-2</c:v>
                </c:pt>
                <c:pt idx="6">
                  <c:v>0.11356466876971609</c:v>
                </c:pt>
                <c:pt idx="7">
                  <c:v>0.17665615141955837</c:v>
                </c:pt>
                <c:pt idx="8">
                  <c:v>2.9179810725552049E-2</c:v>
                </c:pt>
                <c:pt idx="9">
                  <c:v>1.1829652996845425E-2</c:v>
                </c:pt>
                <c:pt idx="10">
                  <c:v>1.5772870662460567E-2</c:v>
                </c:pt>
                <c:pt idx="11">
                  <c:v>1.6561514195583597E-2</c:v>
                </c:pt>
                <c:pt idx="12">
                  <c:v>2.4447949526813881E-2</c:v>
                </c:pt>
                <c:pt idx="13">
                  <c:v>8.5962145110410101E-2</c:v>
                </c:pt>
                <c:pt idx="14">
                  <c:v>9.1482649842271294E-2</c:v>
                </c:pt>
                <c:pt idx="15">
                  <c:v>6.2302839116719244E-2</c:v>
                </c:pt>
                <c:pt idx="16">
                  <c:v>0.17271293375394323</c:v>
                </c:pt>
                <c:pt idx="17">
                  <c:v>3.1545741324921135E-3</c:v>
                </c:pt>
                <c:pt idx="18">
                  <c:v>1.9716088328075709E-2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5-4FD5-975A-1197F376B6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5-4FD5-975A-1197F376B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10.15'!$Z$44:$Z$60</c:f>
              <c:numCache>
                <c:formatCode>#,##0</c:formatCode>
                <c:ptCount val="17"/>
                <c:pt idx="0">
                  <c:v>1</c:v>
                </c:pt>
                <c:pt idx="1">
                  <c:v>6</c:v>
                </c:pt>
                <c:pt idx="2">
                  <c:v>21</c:v>
                </c:pt>
                <c:pt idx="3">
                  <c:v>33</c:v>
                </c:pt>
                <c:pt idx="4">
                  <c:v>73</c:v>
                </c:pt>
                <c:pt idx="5">
                  <c:v>118</c:v>
                </c:pt>
                <c:pt idx="6">
                  <c:v>77</c:v>
                </c:pt>
                <c:pt idx="7">
                  <c:v>48</c:v>
                </c:pt>
                <c:pt idx="8">
                  <c:v>45</c:v>
                </c:pt>
                <c:pt idx="9">
                  <c:v>57</c:v>
                </c:pt>
                <c:pt idx="10">
                  <c:v>67</c:v>
                </c:pt>
                <c:pt idx="11">
                  <c:v>33</c:v>
                </c:pt>
                <c:pt idx="12">
                  <c:v>27</c:v>
                </c:pt>
                <c:pt idx="13">
                  <c:v>10</c:v>
                </c:pt>
                <c:pt idx="14">
                  <c:v>7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9-4084-B2DD-D8652528F1CE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10.15'!$Z$63:$Z$79</c:f>
              <c:numCache>
                <c:formatCode>#,##0</c:formatCode>
                <c:ptCount val="17"/>
                <c:pt idx="0">
                  <c:v>1</c:v>
                </c:pt>
                <c:pt idx="1">
                  <c:v>17</c:v>
                </c:pt>
                <c:pt idx="2">
                  <c:v>41</c:v>
                </c:pt>
                <c:pt idx="3">
                  <c:v>32</c:v>
                </c:pt>
                <c:pt idx="4">
                  <c:v>83</c:v>
                </c:pt>
                <c:pt idx="5">
                  <c:v>93</c:v>
                </c:pt>
                <c:pt idx="6">
                  <c:v>56</c:v>
                </c:pt>
                <c:pt idx="7">
                  <c:v>61</c:v>
                </c:pt>
                <c:pt idx="8">
                  <c:v>41</c:v>
                </c:pt>
                <c:pt idx="9">
                  <c:v>64</c:v>
                </c:pt>
                <c:pt idx="10">
                  <c:v>55</c:v>
                </c:pt>
                <c:pt idx="11">
                  <c:v>49</c:v>
                </c:pt>
                <c:pt idx="12">
                  <c:v>30</c:v>
                </c:pt>
                <c:pt idx="13">
                  <c:v>10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9-4084-B2DD-D8652528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10.15'!$Z$83:$Z$90</c:f>
              <c:numCache>
                <c:formatCode>#,##0</c:formatCode>
                <c:ptCount val="8"/>
                <c:pt idx="0">
                  <c:v>37</c:v>
                </c:pt>
                <c:pt idx="1">
                  <c:v>17</c:v>
                </c:pt>
                <c:pt idx="2">
                  <c:v>47</c:v>
                </c:pt>
                <c:pt idx="3">
                  <c:v>39</c:v>
                </c:pt>
                <c:pt idx="4">
                  <c:v>12</c:v>
                </c:pt>
                <c:pt idx="5">
                  <c:v>18</c:v>
                </c:pt>
                <c:pt idx="6">
                  <c:v>45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3-48CF-AF81-48C833EA15BA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10.15'!$Z$93:$Z$100</c:f>
              <c:numCache>
                <c:formatCode>#,##0</c:formatCode>
                <c:ptCount val="8"/>
                <c:pt idx="0">
                  <c:v>24</c:v>
                </c:pt>
                <c:pt idx="1">
                  <c:v>68</c:v>
                </c:pt>
                <c:pt idx="2">
                  <c:v>7</c:v>
                </c:pt>
                <c:pt idx="3">
                  <c:v>90</c:v>
                </c:pt>
                <c:pt idx="4">
                  <c:v>65</c:v>
                </c:pt>
                <c:pt idx="5">
                  <c:v>25</c:v>
                </c:pt>
                <c:pt idx="6">
                  <c:v>5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3-48CF-AF81-48C833EA1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10.2'!$U$8:$Y$8</c:f>
              <c:numCache>
                <c:formatCode>#,##0</c:formatCode>
                <c:ptCount val="5"/>
                <c:pt idx="1">
                  <c:v>44583.45</c:v>
                </c:pt>
                <c:pt idx="2">
                  <c:v>45365</c:v>
                </c:pt>
                <c:pt idx="3">
                  <c:v>46969</c:v>
                </c:pt>
                <c:pt idx="4">
                  <c:v>47287.45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D-4B78-B286-DB17ECEA39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D-4B78-B286-DB17ECEA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10.15'!$V$8:$Z$8</c:f>
              <c:numCache>
                <c:formatCode>#,##0</c:formatCode>
                <c:ptCount val="5"/>
                <c:pt idx="0">
                  <c:v>36980</c:v>
                </c:pt>
                <c:pt idx="1">
                  <c:v>38046.550000000003</c:v>
                </c:pt>
                <c:pt idx="2">
                  <c:v>39263.57</c:v>
                </c:pt>
                <c:pt idx="3">
                  <c:v>42057.77</c:v>
                </c:pt>
                <c:pt idx="4">
                  <c:v>40473.5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6-46E4-A9C6-973A0B643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6-46E4-A9C6-973A0B64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10.16'!$U$4:$Y$4</c:f>
              <c:numCache>
                <c:formatCode>#,##0</c:formatCode>
                <c:ptCount val="5"/>
                <c:pt idx="1">
                  <c:v>8100</c:v>
                </c:pt>
                <c:pt idx="2">
                  <c:v>8527</c:v>
                </c:pt>
                <c:pt idx="3">
                  <c:v>8356</c:v>
                </c:pt>
                <c:pt idx="4">
                  <c:v>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D-4BDE-8C02-F6DFBB73AFC5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10.16'!$U$7:$Y$7</c:f>
              <c:numCache>
                <c:formatCode>#,##0</c:formatCode>
                <c:ptCount val="5"/>
                <c:pt idx="1">
                  <c:v>6095</c:v>
                </c:pt>
                <c:pt idx="2">
                  <c:v>6410</c:v>
                </c:pt>
                <c:pt idx="3">
                  <c:v>6200</c:v>
                </c:pt>
                <c:pt idx="4">
                  <c:v>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D-4BDE-8C02-F6DFBB73AFC5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10.16'!$U$11:$Y$11</c:f>
              <c:numCache>
                <c:formatCode>#,##0</c:formatCode>
                <c:ptCount val="5"/>
                <c:pt idx="1">
                  <c:v>6824</c:v>
                </c:pt>
                <c:pt idx="2">
                  <c:v>7110</c:v>
                </c:pt>
                <c:pt idx="3">
                  <c:v>7112</c:v>
                </c:pt>
                <c:pt idx="4">
                  <c:v>7169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D-4BDE-8C02-F6DFBB73AFC5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10.16'!$U$12:$Y$12</c:f>
              <c:numCache>
                <c:formatCode>#,##0</c:formatCode>
                <c:ptCount val="5"/>
                <c:pt idx="1">
                  <c:v>1275</c:v>
                </c:pt>
                <c:pt idx="2">
                  <c:v>1419</c:v>
                </c:pt>
                <c:pt idx="3">
                  <c:v>1243</c:v>
                </c:pt>
                <c:pt idx="4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AD-4BDE-8C02-F6DFBB73A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3.6357644991212655E-2</c:v>
                </c:pt>
                <c:pt idx="1">
                  <c:v>2.1309314586994726E-2</c:v>
                </c:pt>
                <c:pt idx="2">
                  <c:v>4.3387521968365553E-2</c:v>
                </c:pt>
                <c:pt idx="3">
                  <c:v>8.4578207381370823E-3</c:v>
                </c:pt>
                <c:pt idx="4">
                  <c:v>6.6454305799648505E-2</c:v>
                </c:pt>
                <c:pt idx="5">
                  <c:v>3.2073813708260103E-2</c:v>
                </c:pt>
                <c:pt idx="6">
                  <c:v>0.11511423550087874</c:v>
                </c:pt>
                <c:pt idx="7">
                  <c:v>9.1168717047451664E-2</c:v>
                </c:pt>
                <c:pt idx="8">
                  <c:v>4.8769771528998244E-2</c:v>
                </c:pt>
                <c:pt idx="9">
                  <c:v>1.4279437609841829E-3</c:v>
                </c:pt>
                <c:pt idx="10">
                  <c:v>2.9437609841827767E-2</c:v>
                </c:pt>
                <c:pt idx="11">
                  <c:v>1.7904217926186291E-2</c:v>
                </c:pt>
                <c:pt idx="12">
                  <c:v>3.8993848857644994E-2</c:v>
                </c:pt>
                <c:pt idx="13">
                  <c:v>6.7442882249560632E-2</c:v>
                </c:pt>
                <c:pt idx="14">
                  <c:v>4.3167838312829526E-2</c:v>
                </c:pt>
                <c:pt idx="15">
                  <c:v>7.8427065026362042E-2</c:v>
                </c:pt>
                <c:pt idx="16">
                  <c:v>0.13960896309314588</c:v>
                </c:pt>
                <c:pt idx="17">
                  <c:v>8.7873462214411256E-3</c:v>
                </c:pt>
                <c:pt idx="18">
                  <c:v>3.9543057996485061E-2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9-4D37-8CE9-73FC404F6A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9-4D37-8CE9-73FC404F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4</c:v>
                </c:pt>
                <c:pt idx="1">
                  <c:v>93</c:v>
                </c:pt>
                <c:pt idx="2">
                  <c:v>243</c:v>
                </c:pt>
                <c:pt idx="3">
                  <c:v>362</c:v>
                </c:pt>
                <c:pt idx="4">
                  <c:v>395</c:v>
                </c:pt>
                <c:pt idx="5">
                  <c:v>364</c:v>
                </c:pt>
                <c:pt idx="6">
                  <c:v>360</c:v>
                </c:pt>
                <c:pt idx="7">
                  <c:v>350</c:v>
                </c:pt>
                <c:pt idx="8">
                  <c:v>328</c:v>
                </c:pt>
                <c:pt idx="9">
                  <c:v>456</c:v>
                </c:pt>
                <c:pt idx="10">
                  <c:v>464</c:v>
                </c:pt>
                <c:pt idx="11">
                  <c:v>441</c:v>
                </c:pt>
                <c:pt idx="12">
                  <c:v>237</c:v>
                </c:pt>
                <c:pt idx="13">
                  <c:v>113</c:v>
                </c:pt>
                <c:pt idx="14">
                  <c:v>30</c:v>
                </c:pt>
                <c:pt idx="15">
                  <c:v>31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6-4436-8831-9CE8131A3C80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11</c:v>
                </c:pt>
                <c:pt idx="1">
                  <c:v>107</c:v>
                </c:pt>
                <c:pt idx="2">
                  <c:v>283</c:v>
                </c:pt>
                <c:pt idx="3">
                  <c:v>308</c:v>
                </c:pt>
                <c:pt idx="4">
                  <c:v>389</c:v>
                </c:pt>
                <c:pt idx="5">
                  <c:v>318</c:v>
                </c:pt>
                <c:pt idx="6">
                  <c:v>347</c:v>
                </c:pt>
                <c:pt idx="7">
                  <c:v>330</c:v>
                </c:pt>
                <c:pt idx="8">
                  <c:v>450</c:v>
                </c:pt>
                <c:pt idx="9">
                  <c:v>461</c:v>
                </c:pt>
                <c:pt idx="10">
                  <c:v>495</c:v>
                </c:pt>
                <c:pt idx="11">
                  <c:v>374</c:v>
                </c:pt>
                <c:pt idx="12">
                  <c:v>200</c:v>
                </c:pt>
                <c:pt idx="13">
                  <c:v>69</c:v>
                </c:pt>
                <c:pt idx="14">
                  <c:v>41</c:v>
                </c:pt>
                <c:pt idx="15">
                  <c:v>18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6-4436-8831-9CE8131A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245</c:v>
                </c:pt>
                <c:pt idx="1">
                  <c:v>215</c:v>
                </c:pt>
                <c:pt idx="2">
                  <c:v>579</c:v>
                </c:pt>
                <c:pt idx="3">
                  <c:v>178</c:v>
                </c:pt>
                <c:pt idx="4">
                  <c:v>99</c:v>
                </c:pt>
                <c:pt idx="5">
                  <c:v>203</c:v>
                </c:pt>
                <c:pt idx="6">
                  <c:v>419</c:v>
                </c:pt>
                <c:pt idx="7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0-42F9-8E9A-583102E21DB7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178</c:v>
                </c:pt>
                <c:pt idx="1">
                  <c:v>493</c:v>
                </c:pt>
                <c:pt idx="2">
                  <c:v>102</c:v>
                </c:pt>
                <c:pt idx="3">
                  <c:v>660</c:v>
                </c:pt>
                <c:pt idx="4">
                  <c:v>438</c:v>
                </c:pt>
                <c:pt idx="5">
                  <c:v>381</c:v>
                </c:pt>
                <c:pt idx="6">
                  <c:v>21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0-42F9-8E9A-583102E2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10.16'!$U$8:$Y$8</c:f>
              <c:numCache>
                <c:formatCode>#,##0</c:formatCode>
                <c:ptCount val="5"/>
                <c:pt idx="1">
                  <c:v>35139.550000000003</c:v>
                </c:pt>
                <c:pt idx="2">
                  <c:v>36007.5</c:v>
                </c:pt>
                <c:pt idx="3">
                  <c:v>37747</c:v>
                </c:pt>
                <c:pt idx="4">
                  <c:v>37695.79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7-4B03-AD5C-ED38B22CCB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7-4B03-AD5C-ED38B22CC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10.16'!$V$4:$Z$4</c:f>
              <c:numCache>
                <c:formatCode>#,##0</c:formatCode>
                <c:ptCount val="5"/>
                <c:pt idx="0">
                  <c:v>8100</c:v>
                </c:pt>
                <c:pt idx="1">
                  <c:v>8527</c:v>
                </c:pt>
                <c:pt idx="2">
                  <c:v>8356</c:v>
                </c:pt>
                <c:pt idx="3">
                  <c:v>8493</c:v>
                </c:pt>
                <c:pt idx="4">
                  <c:v>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F-4990-BA57-FB0F1A1FD39C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10.16'!$V$7:$Z$7</c:f>
              <c:numCache>
                <c:formatCode>#,##0</c:formatCode>
                <c:ptCount val="5"/>
                <c:pt idx="0">
                  <c:v>6095</c:v>
                </c:pt>
                <c:pt idx="1">
                  <c:v>6410</c:v>
                </c:pt>
                <c:pt idx="2">
                  <c:v>6200</c:v>
                </c:pt>
                <c:pt idx="3">
                  <c:v>6401</c:v>
                </c:pt>
                <c:pt idx="4">
                  <c:v>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F-4990-BA57-FB0F1A1FD39C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10.16'!$V$11:$Z$11</c:f>
              <c:numCache>
                <c:formatCode>#,##0</c:formatCode>
                <c:ptCount val="5"/>
                <c:pt idx="0">
                  <c:v>6824</c:v>
                </c:pt>
                <c:pt idx="1">
                  <c:v>7110</c:v>
                </c:pt>
                <c:pt idx="2">
                  <c:v>7112</c:v>
                </c:pt>
                <c:pt idx="3">
                  <c:v>7169</c:v>
                </c:pt>
                <c:pt idx="4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F-4990-BA57-FB0F1A1FD39C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10.16'!$V$12:$Z$12</c:f>
              <c:numCache>
                <c:formatCode>#,##0</c:formatCode>
                <c:ptCount val="5"/>
                <c:pt idx="0">
                  <c:v>1275</c:v>
                </c:pt>
                <c:pt idx="1">
                  <c:v>1419</c:v>
                </c:pt>
                <c:pt idx="2">
                  <c:v>1243</c:v>
                </c:pt>
                <c:pt idx="3">
                  <c:v>1324</c:v>
                </c:pt>
                <c:pt idx="4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F-4990-BA57-FB0F1A1F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3.6357644991212655E-2</c:v>
                </c:pt>
                <c:pt idx="1">
                  <c:v>2.1309314586994726E-2</c:v>
                </c:pt>
                <c:pt idx="2">
                  <c:v>4.3387521968365553E-2</c:v>
                </c:pt>
                <c:pt idx="3">
                  <c:v>8.4578207381370823E-3</c:v>
                </c:pt>
                <c:pt idx="4">
                  <c:v>6.6454305799648505E-2</c:v>
                </c:pt>
                <c:pt idx="5">
                  <c:v>3.2073813708260103E-2</c:v>
                </c:pt>
                <c:pt idx="6">
                  <c:v>0.11511423550087874</c:v>
                </c:pt>
                <c:pt idx="7">
                  <c:v>9.1168717047451664E-2</c:v>
                </c:pt>
                <c:pt idx="8">
                  <c:v>4.8769771528998244E-2</c:v>
                </c:pt>
                <c:pt idx="9">
                  <c:v>1.4279437609841829E-3</c:v>
                </c:pt>
                <c:pt idx="10">
                  <c:v>2.9437609841827767E-2</c:v>
                </c:pt>
                <c:pt idx="11">
                  <c:v>1.7904217926186291E-2</c:v>
                </c:pt>
                <c:pt idx="12">
                  <c:v>3.8993848857644994E-2</c:v>
                </c:pt>
                <c:pt idx="13">
                  <c:v>6.7442882249560632E-2</c:v>
                </c:pt>
                <c:pt idx="14">
                  <c:v>4.3167838312829526E-2</c:v>
                </c:pt>
                <c:pt idx="15">
                  <c:v>7.8427065026362042E-2</c:v>
                </c:pt>
                <c:pt idx="16">
                  <c:v>0.13960896309314588</c:v>
                </c:pt>
                <c:pt idx="17">
                  <c:v>8.7873462214411256E-3</c:v>
                </c:pt>
                <c:pt idx="18">
                  <c:v>3.9543057996485061E-2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A-4559-837A-4024907E4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A-4559-837A-4024907E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10.16'!$Z$44:$Z$60</c:f>
              <c:numCache>
                <c:formatCode>#,##0</c:formatCode>
                <c:ptCount val="17"/>
                <c:pt idx="0">
                  <c:v>11</c:v>
                </c:pt>
                <c:pt idx="1">
                  <c:v>152</c:v>
                </c:pt>
                <c:pt idx="2">
                  <c:v>294</c:v>
                </c:pt>
                <c:pt idx="3">
                  <c:v>365</c:v>
                </c:pt>
                <c:pt idx="4">
                  <c:v>417</c:v>
                </c:pt>
                <c:pt idx="5">
                  <c:v>395</c:v>
                </c:pt>
                <c:pt idx="6">
                  <c:v>373</c:v>
                </c:pt>
                <c:pt idx="7">
                  <c:v>388</c:v>
                </c:pt>
                <c:pt idx="8">
                  <c:v>337</c:v>
                </c:pt>
                <c:pt idx="9">
                  <c:v>452</c:v>
                </c:pt>
                <c:pt idx="10">
                  <c:v>475</c:v>
                </c:pt>
                <c:pt idx="11">
                  <c:v>444</c:v>
                </c:pt>
                <c:pt idx="12">
                  <c:v>264</c:v>
                </c:pt>
                <c:pt idx="13">
                  <c:v>115</c:v>
                </c:pt>
                <c:pt idx="14">
                  <c:v>32</c:v>
                </c:pt>
                <c:pt idx="15">
                  <c:v>31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D-4A76-9E04-6E9BA52E8C68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10.16'!$Z$63:$Z$79</c:f>
              <c:numCache>
                <c:formatCode>#,##0</c:formatCode>
                <c:ptCount val="17"/>
                <c:pt idx="0">
                  <c:v>20</c:v>
                </c:pt>
                <c:pt idx="1">
                  <c:v>169</c:v>
                </c:pt>
                <c:pt idx="2">
                  <c:v>297</c:v>
                </c:pt>
                <c:pt idx="3">
                  <c:v>330</c:v>
                </c:pt>
                <c:pt idx="4">
                  <c:v>406</c:v>
                </c:pt>
                <c:pt idx="5">
                  <c:v>341</c:v>
                </c:pt>
                <c:pt idx="6">
                  <c:v>382</c:v>
                </c:pt>
                <c:pt idx="7">
                  <c:v>340</c:v>
                </c:pt>
                <c:pt idx="8">
                  <c:v>425</c:v>
                </c:pt>
                <c:pt idx="9">
                  <c:v>533</c:v>
                </c:pt>
                <c:pt idx="10">
                  <c:v>540</c:v>
                </c:pt>
                <c:pt idx="11">
                  <c:v>394</c:v>
                </c:pt>
                <c:pt idx="12">
                  <c:v>225</c:v>
                </c:pt>
                <c:pt idx="13">
                  <c:v>72</c:v>
                </c:pt>
                <c:pt idx="14">
                  <c:v>30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D-4A76-9E04-6E9BA52E8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10.16'!$Z$83:$Z$90</c:f>
              <c:numCache>
                <c:formatCode>#,##0</c:formatCode>
                <c:ptCount val="8"/>
                <c:pt idx="0">
                  <c:v>265</c:v>
                </c:pt>
                <c:pt idx="1">
                  <c:v>228</c:v>
                </c:pt>
                <c:pt idx="2">
                  <c:v>573</c:v>
                </c:pt>
                <c:pt idx="3">
                  <c:v>183</c:v>
                </c:pt>
                <c:pt idx="4">
                  <c:v>107</c:v>
                </c:pt>
                <c:pt idx="5">
                  <c:v>214</c:v>
                </c:pt>
                <c:pt idx="6">
                  <c:v>423</c:v>
                </c:pt>
                <c:pt idx="7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9-461D-8772-F1AA1C67F90C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10.16'!$Z$93:$Z$100</c:f>
              <c:numCache>
                <c:formatCode>#,##0</c:formatCode>
                <c:ptCount val="8"/>
                <c:pt idx="0">
                  <c:v>174</c:v>
                </c:pt>
                <c:pt idx="1">
                  <c:v>506</c:v>
                </c:pt>
                <c:pt idx="2">
                  <c:v>108</c:v>
                </c:pt>
                <c:pt idx="3">
                  <c:v>726</c:v>
                </c:pt>
                <c:pt idx="4">
                  <c:v>448</c:v>
                </c:pt>
                <c:pt idx="5">
                  <c:v>404</c:v>
                </c:pt>
                <c:pt idx="6">
                  <c:v>25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9-461D-8772-F1AA1C67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10.2'!$V$4:$Z$4</c:f>
              <c:numCache>
                <c:formatCode>#,##0</c:formatCode>
                <c:ptCount val="5"/>
                <c:pt idx="0">
                  <c:v>30045</c:v>
                </c:pt>
                <c:pt idx="1">
                  <c:v>31761</c:v>
                </c:pt>
                <c:pt idx="2">
                  <c:v>31201</c:v>
                </c:pt>
                <c:pt idx="3">
                  <c:v>31906</c:v>
                </c:pt>
                <c:pt idx="4">
                  <c:v>32825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F-4E83-ACBB-F4780CA5772A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10.2'!$V$7:$Z$7</c:f>
              <c:numCache>
                <c:formatCode>#,##0</c:formatCode>
                <c:ptCount val="5"/>
                <c:pt idx="0">
                  <c:v>21777</c:v>
                </c:pt>
                <c:pt idx="1">
                  <c:v>23006</c:v>
                </c:pt>
                <c:pt idx="2">
                  <c:v>22559</c:v>
                </c:pt>
                <c:pt idx="3">
                  <c:v>23259</c:v>
                </c:pt>
                <c:pt idx="4">
                  <c:v>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F-4E83-ACBB-F4780CA5772A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10.2'!$V$11:$Z$11</c:f>
              <c:numCache>
                <c:formatCode>#,##0</c:formatCode>
                <c:ptCount val="5"/>
                <c:pt idx="0">
                  <c:v>25574</c:v>
                </c:pt>
                <c:pt idx="1">
                  <c:v>26961</c:v>
                </c:pt>
                <c:pt idx="2">
                  <c:v>26566</c:v>
                </c:pt>
                <c:pt idx="3">
                  <c:v>27018</c:v>
                </c:pt>
                <c:pt idx="4">
                  <c:v>27882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E83-ACBB-F4780CA5772A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10.2'!$V$12:$Z$12</c:f>
              <c:numCache>
                <c:formatCode>#,##0</c:formatCode>
                <c:ptCount val="5"/>
                <c:pt idx="0">
                  <c:v>4472</c:v>
                </c:pt>
                <c:pt idx="1">
                  <c:v>4802</c:v>
                </c:pt>
                <c:pt idx="2">
                  <c:v>4637</c:v>
                </c:pt>
                <c:pt idx="3">
                  <c:v>4884</c:v>
                </c:pt>
                <c:pt idx="4">
                  <c:v>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F-4E83-ACBB-F4780CA5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10.16'!$V$8:$Z$8</c:f>
              <c:numCache>
                <c:formatCode>#,##0</c:formatCode>
                <c:ptCount val="5"/>
                <c:pt idx="0">
                  <c:v>35139.550000000003</c:v>
                </c:pt>
                <c:pt idx="1">
                  <c:v>36007.5</c:v>
                </c:pt>
                <c:pt idx="2">
                  <c:v>37747</c:v>
                </c:pt>
                <c:pt idx="3">
                  <c:v>37695.79</c:v>
                </c:pt>
                <c:pt idx="4">
                  <c:v>40253.67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4-4CCA-9AA5-5A55ECC03D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4-4CCA-9AA5-5A55ECC03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10.17'!$U$4:$Y$4</c:f>
              <c:numCache>
                <c:formatCode>#,##0</c:formatCode>
                <c:ptCount val="5"/>
                <c:pt idx="1">
                  <c:v>749</c:v>
                </c:pt>
                <c:pt idx="2">
                  <c:v>918</c:v>
                </c:pt>
                <c:pt idx="3">
                  <c:v>756</c:v>
                </c:pt>
                <c:pt idx="4">
                  <c:v>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9-4D41-BB82-16176274EF32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10.17'!$U$7:$Y$7</c:f>
              <c:numCache>
                <c:formatCode>#,##0</c:formatCode>
                <c:ptCount val="5"/>
                <c:pt idx="1">
                  <c:v>434</c:v>
                </c:pt>
                <c:pt idx="2">
                  <c:v>570</c:v>
                </c:pt>
                <c:pt idx="3">
                  <c:v>461</c:v>
                </c:pt>
                <c:pt idx="4">
                  <c:v>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9-4D41-BB82-16176274EF32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10.17'!$U$11:$Y$11</c:f>
              <c:numCache>
                <c:formatCode>#,##0</c:formatCode>
                <c:ptCount val="5"/>
                <c:pt idx="1">
                  <c:v>581</c:v>
                </c:pt>
                <c:pt idx="2">
                  <c:v>649</c:v>
                </c:pt>
                <c:pt idx="3">
                  <c:v>546</c:v>
                </c:pt>
                <c:pt idx="4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D41-BB82-16176274EF32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10.17'!$U$12:$Y$12</c:f>
              <c:numCache>
                <c:formatCode>#,##0</c:formatCode>
                <c:ptCount val="5"/>
                <c:pt idx="1">
                  <c:v>170</c:v>
                </c:pt>
                <c:pt idx="2">
                  <c:v>267</c:v>
                </c:pt>
                <c:pt idx="3">
                  <c:v>203</c:v>
                </c:pt>
                <c:pt idx="4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9-4D41-BB82-16176274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0.24200913242009131</c:v>
                </c:pt>
                <c:pt idx="1">
                  <c:v>3.4246575342465752E-3</c:v>
                </c:pt>
                <c:pt idx="2">
                  <c:v>1.8264840182648401E-2</c:v>
                </c:pt>
                <c:pt idx="3">
                  <c:v>3.4246575342465752E-3</c:v>
                </c:pt>
                <c:pt idx="4">
                  <c:v>4.5662100456621002E-2</c:v>
                </c:pt>
                <c:pt idx="5">
                  <c:v>6.8493150684931503E-3</c:v>
                </c:pt>
                <c:pt idx="6">
                  <c:v>5.9360730593607303E-2</c:v>
                </c:pt>
                <c:pt idx="7">
                  <c:v>8.1050228310502279E-2</c:v>
                </c:pt>
                <c:pt idx="8">
                  <c:v>4.1095890410958902E-2</c:v>
                </c:pt>
                <c:pt idx="9">
                  <c:v>0</c:v>
                </c:pt>
                <c:pt idx="10">
                  <c:v>1.7123287671232876E-2</c:v>
                </c:pt>
                <c:pt idx="11">
                  <c:v>1.5981735159817351E-2</c:v>
                </c:pt>
                <c:pt idx="12">
                  <c:v>1.7123287671232876E-2</c:v>
                </c:pt>
                <c:pt idx="13">
                  <c:v>5.0228310502283102E-2</c:v>
                </c:pt>
                <c:pt idx="14">
                  <c:v>3.0821917808219176E-2</c:v>
                </c:pt>
                <c:pt idx="15">
                  <c:v>7.3059360730593603E-2</c:v>
                </c:pt>
                <c:pt idx="16">
                  <c:v>9.1324200913242004E-2</c:v>
                </c:pt>
                <c:pt idx="17">
                  <c:v>7.9908675799086754E-3</c:v>
                </c:pt>
                <c:pt idx="18">
                  <c:v>2.6255707762557076E-2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6-4E0F-B7ED-9C3F0FF38A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6-4E0F-B7ED-9C3F0FF3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25</c:v>
                </c:pt>
                <c:pt idx="3">
                  <c:v>45</c:v>
                </c:pt>
                <c:pt idx="4">
                  <c:v>51</c:v>
                </c:pt>
                <c:pt idx="5">
                  <c:v>46</c:v>
                </c:pt>
                <c:pt idx="6">
                  <c:v>29</c:v>
                </c:pt>
                <c:pt idx="7">
                  <c:v>42</c:v>
                </c:pt>
                <c:pt idx="8">
                  <c:v>36</c:v>
                </c:pt>
                <c:pt idx="9">
                  <c:v>36</c:v>
                </c:pt>
                <c:pt idx="10">
                  <c:v>67</c:v>
                </c:pt>
                <c:pt idx="11">
                  <c:v>46</c:v>
                </c:pt>
                <c:pt idx="12">
                  <c:v>35</c:v>
                </c:pt>
                <c:pt idx="13">
                  <c:v>11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6-4457-A1E3-D5D1A0805F6B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23</c:v>
                </c:pt>
                <c:pt idx="3">
                  <c:v>20</c:v>
                </c:pt>
                <c:pt idx="4">
                  <c:v>34</c:v>
                </c:pt>
                <c:pt idx="5">
                  <c:v>40</c:v>
                </c:pt>
                <c:pt idx="6">
                  <c:v>38</c:v>
                </c:pt>
                <c:pt idx="7">
                  <c:v>25</c:v>
                </c:pt>
                <c:pt idx="8">
                  <c:v>31</c:v>
                </c:pt>
                <c:pt idx="9">
                  <c:v>31</c:v>
                </c:pt>
                <c:pt idx="10">
                  <c:v>55</c:v>
                </c:pt>
                <c:pt idx="11">
                  <c:v>43</c:v>
                </c:pt>
                <c:pt idx="12">
                  <c:v>18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6-4457-A1E3-D5D1A080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17</c:v>
                </c:pt>
                <c:pt idx="1">
                  <c:v>13</c:v>
                </c:pt>
                <c:pt idx="2">
                  <c:v>36</c:v>
                </c:pt>
                <c:pt idx="3">
                  <c:v>9</c:v>
                </c:pt>
                <c:pt idx="4">
                  <c:v>6</c:v>
                </c:pt>
                <c:pt idx="5">
                  <c:v>0</c:v>
                </c:pt>
                <c:pt idx="6">
                  <c:v>23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7-4C18-9824-FFD85BF25C54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5</c:v>
                </c:pt>
                <c:pt idx="1">
                  <c:v>50</c:v>
                </c:pt>
                <c:pt idx="2">
                  <c:v>5</c:v>
                </c:pt>
                <c:pt idx="3">
                  <c:v>39</c:v>
                </c:pt>
                <c:pt idx="4">
                  <c:v>33</c:v>
                </c:pt>
                <c:pt idx="5">
                  <c:v>7</c:v>
                </c:pt>
                <c:pt idx="6">
                  <c:v>12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7-4C18-9824-FFD85BF2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10.17'!$U$8:$Y$8</c:f>
              <c:numCache>
                <c:formatCode>#,##0</c:formatCode>
                <c:ptCount val="5"/>
                <c:pt idx="1">
                  <c:v>21836.57</c:v>
                </c:pt>
                <c:pt idx="2">
                  <c:v>22353.48</c:v>
                </c:pt>
                <c:pt idx="3">
                  <c:v>22878.81</c:v>
                </c:pt>
                <c:pt idx="4">
                  <c:v>21457.49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3-4A8D-BD84-F90960FEA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3-4A8D-BD84-F90960FE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10.17'!$V$4:$Z$4</c:f>
              <c:numCache>
                <c:formatCode>#,##0</c:formatCode>
                <c:ptCount val="5"/>
                <c:pt idx="0">
                  <c:v>749</c:v>
                </c:pt>
                <c:pt idx="1">
                  <c:v>918</c:v>
                </c:pt>
                <c:pt idx="2">
                  <c:v>756</c:v>
                </c:pt>
                <c:pt idx="3">
                  <c:v>873</c:v>
                </c:pt>
                <c:pt idx="4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0-4550-9675-771621BE9F56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10.17'!$V$7:$Z$7</c:f>
              <c:numCache>
                <c:formatCode>#,##0</c:formatCode>
                <c:ptCount val="5"/>
                <c:pt idx="0">
                  <c:v>434</c:v>
                </c:pt>
                <c:pt idx="1">
                  <c:v>570</c:v>
                </c:pt>
                <c:pt idx="2">
                  <c:v>461</c:v>
                </c:pt>
                <c:pt idx="3">
                  <c:v>578</c:v>
                </c:pt>
                <c:pt idx="4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0-4550-9675-771621BE9F56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10.17'!$V$11:$Z$11</c:f>
              <c:numCache>
                <c:formatCode>#,##0</c:formatCode>
                <c:ptCount val="5"/>
                <c:pt idx="0">
                  <c:v>581</c:v>
                </c:pt>
                <c:pt idx="1">
                  <c:v>649</c:v>
                </c:pt>
                <c:pt idx="2">
                  <c:v>546</c:v>
                </c:pt>
                <c:pt idx="3">
                  <c:v>604</c:v>
                </c:pt>
                <c:pt idx="4">
                  <c:v>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0-4550-9675-771621BE9F56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10.17'!$V$12:$Z$12</c:f>
              <c:numCache>
                <c:formatCode>#,##0</c:formatCode>
                <c:ptCount val="5"/>
                <c:pt idx="0">
                  <c:v>170</c:v>
                </c:pt>
                <c:pt idx="1">
                  <c:v>267</c:v>
                </c:pt>
                <c:pt idx="2">
                  <c:v>203</c:v>
                </c:pt>
                <c:pt idx="3">
                  <c:v>275</c:v>
                </c:pt>
                <c:pt idx="4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0-4550-9675-771621BE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0.24200913242009131</c:v>
                </c:pt>
                <c:pt idx="1">
                  <c:v>3.4246575342465752E-3</c:v>
                </c:pt>
                <c:pt idx="2">
                  <c:v>1.8264840182648401E-2</c:v>
                </c:pt>
                <c:pt idx="3">
                  <c:v>3.4246575342465752E-3</c:v>
                </c:pt>
                <c:pt idx="4">
                  <c:v>4.5662100456621002E-2</c:v>
                </c:pt>
                <c:pt idx="5">
                  <c:v>6.8493150684931503E-3</c:v>
                </c:pt>
                <c:pt idx="6">
                  <c:v>5.9360730593607303E-2</c:v>
                </c:pt>
                <c:pt idx="7">
                  <c:v>8.1050228310502279E-2</c:v>
                </c:pt>
                <c:pt idx="8">
                  <c:v>4.1095890410958902E-2</c:v>
                </c:pt>
                <c:pt idx="9">
                  <c:v>0</c:v>
                </c:pt>
                <c:pt idx="10">
                  <c:v>1.7123287671232876E-2</c:v>
                </c:pt>
                <c:pt idx="11">
                  <c:v>1.5981735159817351E-2</c:v>
                </c:pt>
                <c:pt idx="12">
                  <c:v>1.7123287671232876E-2</c:v>
                </c:pt>
                <c:pt idx="13">
                  <c:v>5.0228310502283102E-2</c:v>
                </c:pt>
                <c:pt idx="14">
                  <c:v>3.0821917808219176E-2</c:v>
                </c:pt>
                <c:pt idx="15">
                  <c:v>7.3059360730593603E-2</c:v>
                </c:pt>
                <c:pt idx="16">
                  <c:v>9.1324200913242004E-2</c:v>
                </c:pt>
                <c:pt idx="17">
                  <c:v>7.9908675799086754E-3</c:v>
                </c:pt>
                <c:pt idx="18">
                  <c:v>2.6255707762557076E-2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9-4514-A3EC-E48954B424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9-4514-A3EC-E48954B42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10.17'!$Z$44:$Z$60</c:f>
              <c:numCache>
                <c:formatCode>#,##0</c:formatCode>
                <c:ptCount val="17"/>
                <c:pt idx="0">
                  <c:v>3</c:v>
                </c:pt>
                <c:pt idx="1">
                  <c:v>12</c:v>
                </c:pt>
                <c:pt idx="2">
                  <c:v>31</c:v>
                </c:pt>
                <c:pt idx="3">
                  <c:v>33</c:v>
                </c:pt>
                <c:pt idx="4">
                  <c:v>34</c:v>
                </c:pt>
                <c:pt idx="5">
                  <c:v>37</c:v>
                </c:pt>
                <c:pt idx="6">
                  <c:v>29</c:v>
                </c:pt>
                <c:pt idx="7">
                  <c:v>47</c:v>
                </c:pt>
                <c:pt idx="8">
                  <c:v>36</c:v>
                </c:pt>
                <c:pt idx="9">
                  <c:v>48</c:v>
                </c:pt>
                <c:pt idx="10">
                  <c:v>48</c:v>
                </c:pt>
                <c:pt idx="11">
                  <c:v>50</c:v>
                </c:pt>
                <c:pt idx="12">
                  <c:v>41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C-414E-8EF7-5B9DB6476002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10.17'!$Z$63:$Z$79</c:f>
              <c:numCache>
                <c:formatCode>#,##0</c:formatCode>
                <c:ptCount val="17"/>
                <c:pt idx="0">
                  <c:v>1</c:v>
                </c:pt>
                <c:pt idx="1">
                  <c:v>8</c:v>
                </c:pt>
                <c:pt idx="2">
                  <c:v>39</c:v>
                </c:pt>
                <c:pt idx="3">
                  <c:v>11</c:v>
                </c:pt>
                <c:pt idx="4">
                  <c:v>36</c:v>
                </c:pt>
                <c:pt idx="5">
                  <c:v>61</c:v>
                </c:pt>
                <c:pt idx="6">
                  <c:v>33</c:v>
                </c:pt>
                <c:pt idx="7">
                  <c:v>36</c:v>
                </c:pt>
                <c:pt idx="8">
                  <c:v>26</c:v>
                </c:pt>
                <c:pt idx="9">
                  <c:v>39</c:v>
                </c:pt>
                <c:pt idx="10">
                  <c:v>48</c:v>
                </c:pt>
                <c:pt idx="11">
                  <c:v>53</c:v>
                </c:pt>
                <c:pt idx="12">
                  <c:v>18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C-414E-8EF7-5B9DB647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10.17'!$Z$83:$Z$90</c:f>
              <c:numCache>
                <c:formatCode>#,##0</c:formatCode>
                <c:ptCount val="8"/>
                <c:pt idx="0">
                  <c:v>26</c:v>
                </c:pt>
                <c:pt idx="1">
                  <c:v>12</c:v>
                </c:pt>
                <c:pt idx="2">
                  <c:v>32</c:v>
                </c:pt>
                <c:pt idx="3">
                  <c:v>5</c:v>
                </c:pt>
                <c:pt idx="4">
                  <c:v>6</c:v>
                </c:pt>
                <c:pt idx="5">
                  <c:v>0</c:v>
                </c:pt>
                <c:pt idx="6">
                  <c:v>25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0-423C-B01C-BC0839D0B96A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10.17'!$Z$93:$Z$100</c:f>
              <c:numCache>
                <c:formatCode>#,##0</c:formatCode>
                <c:ptCount val="8"/>
                <c:pt idx="0">
                  <c:v>10</c:v>
                </c:pt>
                <c:pt idx="1">
                  <c:v>38</c:v>
                </c:pt>
                <c:pt idx="2">
                  <c:v>4</c:v>
                </c:pt>
                <c:pt idx="3">
                  <c:v>35</c:v>
                </c:pt>
                <c:pt idx="4">
                  <c:v>38</c:v>
                </c:pt>
                <c:pt idx="5">
                  <c:v>16</c:v>
                </c:pt>
                <c:pt idx="6">
                  <c:v>8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0-423C-B01C-BC0839D0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3.4150799695354152E-2</c:v>
                </c:pt>
                <c:pt idx="1">
                  <c:v>9.5963442498095963E-3</c:v>
                </c:pt>
                <c:pt idx="2">
                  <c:v>6.0045696877380046E-2</c:v>
                </c:pt>
                <c:pt idx="3">
                  <c:v>7.9512566641279508E-3</c:v>
                </c:pt>
                <c:pt idx="4">
                  <c:v>6.7783701447067787E-2</c:v>
                </c:pt>
                <c:pt idx="5">
                  <c:v>3.0921553693830921E-2</c:v>
                </c:pt>
                <c:pt idx="6">
                  <c:v>6.7296268088347294E-2</c:v>
                </c:pt>
                <c:pt idx="7">
                  <c:v>6.8728103579588723E-2</c:v>
                </c:pt>
                <c:pt idx="8">
                  <c:v>2.1538461538461538E-2</c:v>
                </c:pt>
                <c:pt idx="9">
                  <c:v>1.2185833968012186E-2</c:v>
                </c:pt>
                <c:pt idx="10">
                  <c:v>3.3084539223153082E-2</c:v>
                </c:pt>
                <c:pt idx="11">
                  <c:v>1.6694592536176694E-2</c:v>
                </c:pt>
                <c:pt idx="12">
                  <c:v>9.3221629855293225E-2</c:v>
                </c:pt>
                <c:pt idx="13">
                  <c:v>6.5620715917745626E-2</c:v>
                </c:pt>
                <c:pt idx="14">
                  <c:v>5.946686976389947E-2</c:v>
                </c:pt>
                <c:pt idx="15">
                  <c:v>0.1061995430312262</c:v>
                </c:pt>
                <c:pt idx="16">
                  <c:v>0.13837014470677836</c:v>
                </c:pt>
                <c:pt idx="17">
                  <c:v>2.4798172124904799E-2</c:v>
                </c:pt>
                <c:pt idx="18">
                  <c:v>3.6191926884996194E-2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9-41F7-94A2-11AFFD1251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9-41F7-94A2-11AFFD12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10.17'!$V$8:$Z$8</c:f>
              <c:numCache>
                <c:formatCode>#,##0</c:formatCode>
                <c:ptCount val="5"/>
                <c:pt idx="0">
                  <c:v>21836.57</c:v>
                </c:pt>
                <c:pt idx="1">
                  <c:v>22353.48</c:v>
                </c:pt>
                <c:pt idx="2">
                  <c:v>22878.81</c:v>
                </c:pt>
                <c:pt idx="3">
                  <c:v>21457.49</c:v>
                </c:pt>
                <c:pt idx="4">
                  <c:v>23411.22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F-4EA7-897D-EAB3CC8BB6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F-4EA7-897D-EAB3CC8B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10.18'!$U$4:$Y$4</c:f>
              <c:numCache>
                <c:formatCode>#,##0</c:formatCode>
                <c:ptCount val="5"/>
                <c:pt idx="1">
                  <c:v>1114</c:v>
                </c:pt>
                <c:pt idx="2">
                  <c:v>1401</c:v>
                </c:pt>
                <c:pt idx="3">
                  <c:v>1337</c:v>
                </c:pt>
                <c:pt idx="4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1-4E84-9B49-290BA2077B1E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10.18'!$U$7:$Y$7</c:f>
              <c:numCache>
                <c:formatCode>#,##0</c:formatCode>
                <c:ptCount val="5"/>
                <c:pt idx="1">
                  <c:v>747</c:v>
                </c:pt>
                <c:pt idx="2">
                  <c:v>905</c:v>
                </c:pt>
                <c:pt idx="3">
                  <c:v>833</c:v>
                </c:pt>
                <c:pt idx="4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1-4E84-9B49-290BA2077B1E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10.18'!$U$11:$Y$11</c:f>
              <c:numCache>
                <c:formatCode>#,##0</c:formatCode>
                <c:ptCount val="5"/>
                <c:pt idx="1">
                  <c:v>960</c:v>
                </c:pt>
                <c:pt idx="2">
                  <c:v>1186</c:v>
                </c:pt>
                <c:pt idx="3">
                  <c:v>1148</c:v>
                </c:pt>
                <c:pt idx="4">
                  <c:v>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1-4E84-9B49-290BA2077B1E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10.18'!$U$12:$Y$12</c:f>
              <c:numCache>
                <c:formatCode>#,##0</c:formatCode>
                <c:ptCount val="5"/>
                <c:pt idx="1">
                  <c:v>161</c:v>
                </c:pt>
                <c:pt idx="2">
                  <c:v>212</c:v>
                </c:pt>
                <c:pt idx="3">
                  <c:v>183</c:v>
                </c:pt>
                <c:pt idx="4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11-4E84-9B49-290BA207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0.12198303979125896</c:v>
                </c:pt>
                <c:pt idx="1">
                  <c:v>3.9791258969341159E-2</c:v>
                </c:pt>
                <c:pt idx="2">
                  <c:v>1.7612524461839529E-2</c:v>
                </c:pt>
                <c:pt idx="3">
                  <c:v>8.4801043705153289E-3</c:v>
                </c:pt>
                <c:pt idx="4">
                  <c:v>6.6536203522504889E-2</c:v>
                </c:pt>
                <c:pt idx="5">
                  <c:v>1.5003261578604044E-2</c:v>
                </c:pt>
                <c:pt idx="6">
                  <c:v>6.6536203522504889E-2</c:v>
                </c:pt>
                <c:pt idx="7">
                  <c:v>0.11024135681669928</c:v>
                </c:pt>
                <c:pt idx="8">
                  <c:v>3.5225048923679059E-2</c:v>
                </c:pt>
                <c:pt idx="9">
                  <c:v>2.4135681669928244E-2</c:v>
                </c:pt>
                <c:pt idx="10">
                  <c:v>2.8701891715590344E-2</c:v>
                </c:pt>
                <c:pt idx="11">
                  <c:v>1.3046314416177429E-2</c:v>
                </c:pt>
                <c:pt idx="12">
                  <c:v>2.6092628832354858E-2</c:v>
                </c:pt>
                <c:pt idx="13">
                  <c:v>8.4148727984344418E-2</c:v>
                </c:pt>
                <c:pt idx="14">
                  <c:v>6.1969993476842788E-2</c:v>
                </c:pt>
                <c:pt idx="15">
                  <c:v>6.0665362035225046E-2</c:v>
                </c:pt>
                <c:pt idx="16">
                  <c:v>0.1050228310502283</c:v>
                </c:pt>
                <c:pt idx="17">
                  <c:v>1.0437051532941943E-2</c:v>
                </c:pt>
                <c:pt idx="18">
                  <c:v>2.2831050228310501E-2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A79-B1EA-9CB1E2965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A79-B1EA-9CB1E296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0</c:v>
                </c:pt>
                <c:pt idx="1">
                  <c:v>21</c:v>
                </c:pt>
                <c:pt idx="2">
                  <c:v>23</c:v>
                </c:pt>
                <c:pt idx="3">
                  <c:v>59</c:v>
                </c:pt>
                <c:pt idx="4">
                  <c:v>67</c:v>
                </c:pt>
                <c:pt idx="5">
                  <c:v>76</c:v>
                </c:pt>
                <c:pt idx="6">
                  <c:v>53</c:v>
                </c:pt>
                <c:pt idx="7">
                  <c:v>70</c:v>
                </c:pt>
                <c:pt idx="8">
                  <c:v>63</c:v>
                </c:pt>
                <c:pt idx="9">
                  <c:v>82</c:v>
                </c:pt>
                <c:pt idx="10">
                  <c:v>76</c:v>
                </c:pt>
                <c:pt idx="11">
                  <c:v>83</c:v>
                </c:pt>
                <c:pt idx="12">
                  <c:v>42</c:v>
                </c:pt>
                <c:pt idx="13">
                  <c:v>18</c:v>
                </c:pt>
                <c:pt idx="14">
                  <c:v>7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2-416A-AF96-C1B26FE83260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51</c:v>
                </c:pt>
                <c:pt idx="3">
                  <c:v>50</c:v>
                </c:pt>
                <c:pt idx="4">
                  <c:v>69</c:v>
                </c:pt>
                <c:pt idx="5">
                  <c:v>51</c:v>
                </c:pt>
                <c:pt idx="6">
                  <c:v>54</c:v>
                </c:pt>
                <c:pt idx="7">
                  <c:v>45</c:v>
                </c:pt>
                <c:pt idx="8">
                  <c:v>83</c:v>
                </c:pt>
                <c:pt idx="9">
                  <c:v>89</c:v>
                </c:pt>
                <c:pt idx="10">
                  <c:v>88</c:v>
                </c:pt>
                <c:pt idx="11">
                  <c:v>43</c:v>
                </c:pt>
                <c:pt idx="12">
                  <c:v>51</c:v>
                </c:pt>
                <c:pt idx="13">
                  <c:v>21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2-416A-AF96-C1B26FE8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30</c:v>
                </c:pt>
                <c:pt idx="1">
                  <c:v>36</c:v>
                </c:pt>
                <c:pt idx="2">
                  <c:v>96</c:v>
                </c:pt>
                <c:pt idx="3">
                  <c:v>27</c:v>
                </c:pt>
                <c:pt idx="4">
                  <c:v>6</c:v>
                </c:pt>
                <c:pt idx="5">
                  <c:v>19</c:v>
                </c:pt>
                <c:pt idx="6">
                  <c:v>70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0-41D3-8100-69C7F049FA3E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28</c:v>
                </c:pt>
                <c:pt idx="1">
                  <c:v>77</c:v>
                </c:pt>
                <c:pt idx="2">
                  <c:v>20</c:v>
                </c:pt>
                <c:pt idx="3">
                  <c:v>90</c:v>
                </c:pt>
                <c:pt idx="4">
                  <c:v>49</c:v>
                </c:pt>
                <c:pt idx="5">
                  <c:v>29</c:v>
                </c:pt>
                <c:pt idx="6">
                  <c:v>6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0-41D3-8100-69C7F049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10.18'!$U$8:$Y$8</c:f>
              <c:numCache>
                <c:formatCode>#,##0</c:formatCode>
                <c:ptCount val="5"/>
                <c:pt idx="1">
                  <c:v>41634.89</c:v>
                </c:pt>
                <c:pt idx="2">
                  <c:v>37210.620000000003</c:v>
                </c:pt>
                <c:pt idx="3">
                  <c:v>36953.72</c:v>
                </c:pt>
                <c:pt idx="4">
                  <c:v>34500.080000000002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4-4FC2-AE20-3FCA8C926E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4-4FC2-AE20-3FCA8C926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10.18'!$V$4:$Z$4</c:f>
              <c:numCache>
                <c:formatCode>#,##0</c:formatCode>
                <c:ptCount val="5"/>
                <c:pt idx="0">
                  <c:v>1114</c:v>
                </c:pt>
                <c:pt idx="1">
                  <c:v>1401</c:v>
                </c:pt>
                <c:pt idx="2">
                  <c:v>1337</c:v>
                </c:pt>
                <c:pt idx="3">
                  <c:v>1479</c:v>
                </c:pt>
                <c:pt idx="4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B-441D-B1AE-6AB45C3515D5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10.18'!$V$7:$Z$7</c:f>
              <c:numCache>
                <c:formatCode>#,##0</c:formatCode>
                <c:ptCount val="5"/>
                <c:pt idx="0">
                  <c:v>747</c:v>
                </c:pt>
                <c:pt idx="1">
                  <c:v>905</c:v>
                </c:pt>
                <c:pt idx="2">
                  <c:v>833</c:v>
                </c:pt>
                <c:pt idx="3">
                  <c:v>925</c:v>
                </c:pt>
                <c:pt idx="4">
                  <c:v>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B-441D-B1AE-6AB45C3515D5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10.18'!$V$11:$Z$11</c:f>
              <c:numCache>
                <c:formatCode>#,##0</c:formatCode>
                <c:ptCount val="5"/>
                <c:pt idx="0">
                  <c:v>960</c:v>
                </c:pt>
                <c:pt idx="1">
                  <c:v>1186</c:v>
                </c:pt>
                <c:pt idx="2">
                  <c:v>1148</c:v>
                </c:pt>
                <c:pt idx="3">
                  <c:v>1237</c:v>
                </c:pt>
                <c:pt idx="4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B-441D-B1AE-6AB45C3515D5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10.18'!$V$12:$Z$12</c:f>
              <c:numCache>
                <c:formatCode>#,##0</c:formatCode>
                <c:ptCount val="5"/>
                <c:pt idx="0">
                  <c:v>161</c:v>
                </c:pt>
                <c:pt idx="1">
                  <c:v>212</c:v>
                </c:pt>
                <c:pt idx="2">
                  <c:v>183</c:v>
                </c:pt>
                <c:pt idx="3">
                  <c:v>247</c:v>
                </c:pt>
                <c:pt idx="4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B-441D-B1AE-6AB45C351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0.12198303979125896</c:v>
                </c:pt>
                <c:pt idx="1">
                  <c:v>3.9791258969341159E-2</c:v>
                </c:pt>
                <c:pt idx="2">
                  <c:v>1.7612524461839529E-2</c:v>
                </c:pt>
                <c:pt idx="3">
                  <c:v>8.4801043705153289E-3</c:v>
                </c:pt>
                <c:pt idx="4">
                  <c:v>6.6536203522504889E-2</c:v>
                </c:pt>
                <c:pt idx="5">
                  <c:v>1.5003261578604044E-2</c:v>
                </c:pt>
                <c:pt idx="6">
                  <c:v>6.6536203522504889E-2</c:v>
                </c:pt>
                <c:pt idx="7">
                  <c:v>0.11024135681669928</c:v>
                </c:pt>
                <c:pt idx="8">
                  <c:v>3.5225048923679059E-2</c:v>
                </c:pt>
                <c:pt idx="9">
                  <c:v>2.4135681669928244E-2</c:v>
                </c:pt>
                <c:pt idx="10">
                  <c:v>2.8701891715590344E-2</c:v>
                </c:pt>
                <c:pt idx="11">
                  <c:v>1.3046314416177429E-2</c:v>
                </c:pt>
                <c:pt idx="12">
                  <c:v>2.6092628832354858E-2</c:v>
                </c:pt>
                <c:pt idx="13">
                  <c:v>8.4148727984344418E-2</c:v>
                </c:pt>
                <c:pt idx="14">
                  <c:v>6.1969993476842788E-2</c:v>
                </c:pt>
                <c:pt idx="15">
                  <c:v>6.0665362035225046E-2</c:v>
                </c:pt>
                <c:pt idx="16">
                  <c:v>0.1050228310502283</c:v>
                </c:pt>
                <c:pt idx="17">
                  <c:v>1.0437051532941943E-2</c:v>
                </c:pt>
                <c:pt idx="18">
                  <c:v>2.2831050228310501E-2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5-43BA-BE77-7A3260B78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5-43BA-BE77-7A3260B7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10.18'!$Z$44:$Z$60</c:f>
              <c:numCache>
                <c:formatCode>#,##0</c:formatCode>
                <c:ptCount val="17"/>
                <c:pt idx="0">
                  <c:v>5</c:v>
                </c:pt>
                <c:pt idx="1">
                  <c:v>23</c:v>
                </c:pt>
                <c:pt idx="2">
                  <c:v>40</c:v>
                </c:pt>
                <c:pt idx="3">
                  <c:v>46</c:v>
                </c:pt>
                <c:pt idx="4">
                  <c:v>69</c:v>
                </c:pt>
                <c:pt idx="5">
                  <c:v>74</c:v>
                </c:pt>
                <c:pt idx="6">
                  <c:v>51</c:v>
                </c:pt>
                <c:pt idx="7">
                  <c:v>87</c:v>
                </c:pt>
                <c:pt idx="8">
                  <c:v>53</c:v>
                </c:pt>
                <c:pt idx="9">
                  <c:v>76</c:v>
                </c:pt>
                <c:pt idx="10">
                  <c:v>82</c:v>
                </c:pt>
                <c:pt idx="11">
                  <c:v>82</c:v>
                </c:pt>
                <c:pt idx="12">
                  <c:v>65</c:v>
                </c:pt>
                <c:pt idx="13">
                  <c:v>23</c:v>
                </c:pt>
                <c:pt idx="14">
                  <c:v>11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4-4EE3-9BDC-FDA3E19220B7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10.18'!$Z$63:$Z$79</c:f>
              <c:numCache>
                <c:formatCode>#,##0</c:formatCode>
                <c:ptCount val="17"/>
                <c:pt idx="0">
                  <c:v>5</c:v>
                </c:pt>
                <c:pt idx="1">
                  <c:v>19</c:v>
                </c:pt>
                <c:pt idx="2">
                  <c:v>45</c:v>
                </c:pt>
                <c:pt idx="3">
                  <c:v>44</c:v>
                </c:pt>
                <c:pt idx="4">
                  <c:v>77</c:v>
                </c:pt>
                <c:pt idx="5">
                  <c:v>59</c:v>
                </c:pt>
                <c:pt idx="6">
                  <c:v>57</c:v>
                </c:pt>
                <c:pt idx="7">
                  <c:v>52</c:v>
                </c:pt>
                <c:pt idx="8">
                  <c:v>72</c:v>
                </c:pt>
                <c:pt idx="9">
                  <c:v>85</c:v>
                </c:pt>
                <c:pt idx="10">
                  <c:v>89</c:v>
                </c:pt>
                <c:pt idx="11">
                  <c:v>52</c:v>
                </c:pt>
                <c:pt idx="12">
                  <c:v>46</c:v>
                </c:pt>
                <c:pt idx="13">
                  <c:v>24</c:v>
                </c:pt>
                <c:pt idx="14">
                  <c:v>12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4-4EE3-9BDC-FDA3E192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10.18'!$Z$83:$Z$90</c:f>
              <c:numCache>
                <c:formatCode>#,##0</c:formatCode>
                <c:ptCount val="8"/>
                <c:pt idx="0">
                  <c:v>32</c:v>
                </c:pt>
                <c:pt idx="1">
                  <c:v>24</c:v>
                </c:pt>
                <c:pt idx="2">
                  <c:v>100</c:v>
                </c:pt>
                <c:pt idx="3">
                  <c:v>29</c:v>
                </c:pt>
                <c:pt idx="4">
                  <c:v>8</c:v>
                </c:pt>
                <c:pt idx="5">
                  <c:v>19</c:v>
                </c:pt>
                <c:pt idx="6">
                  <c:v>79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A-4B1B-8AB6-B3D5C5871471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10.18'!$Z$93:$Z$100</c:f>
              <c:numCache>
                <c:formatCode>#,##0</c:formatCode>
                <c:ptCount val="8"/>
                <c:pt idx="0">
                  <c:v>22</c:v>
                </c:pt>
                <c:pt idx="1">
                  <c:v>82</c:v>
                </c:pt>
                <c:pt idx="2">
                  <c:v>19</c:v>
                </c:pt>
                <c:pt idx="3">
                  <c:v>74</c:v>
                </c:pt>
                <c:pt idx="4">
                  <c:v>50</c:v>
                </c:pt>
                <c:pt idx="5">
                  <c:v>29</c:v>
                </c:pt>
                <c:pt idx="6">
                  <c:v>5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A-4B1B-8AB6-B3D5C587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10.2'!$Z$44:$Z$60</c:f>
              <c:numCache>
                <c:formatCode>#,##0</c:formatCode>
                <c:ptCount val="17"/>
                <c:pt idx="0">
                  <c:v>33</c:v>
                </c:pt>
                <c:pt idx="1">
                  <c:v>394</c:v>
                </c:pt>
                <c:pt idx="2">
                  <c:v>1054</c:v>
                </c:pt>
                <c:pt idx="3">
                  <c:v>1375</c:v>
                </c:pt>
                <c:pt idx="4">
                  <c:v>1270</c:v>
                </c:pt>
                <c:pt idx="5">
                  <c:v>1230</c:v>
                </c:pt>
                <c:pt idx="6">
                  <c:v>1421</c:v>
                </c:pt>
                <c:pt idx="7">
                  <c:v>1466</c:v>
                </c:pt>
                <c:pt idx="8">
                  <c:v>1653</c:v>
                </c:pt>
                <c:pt idx="9">
                  <c:v>1811</c:v>
                </c:pt>
                <c:pt idx="10">
                  <c:v>1651</c:v>
                </c:pt>
                <c:pt idx="11">
                  <c:v>1363</c:v>
                </c:pt>
                <c:pt idx="12">
                  <c:v>810</c:v>
                </c:pt>
                <c:pt idx="13">
                  <c:v>447</c:v>
                </c:pt>
                <c:pt idx="14">
                  <c:v>143</c:v>
                </c:pt>
                <c:pt idx="15">
                  <c:v>61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4-46C2-A296-DD80A0C10935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10.2'!$Z$63:$Z$79</c:f>
              <c:numCache>
                <c:formatCode>#,##0</c:formatCode>
                <c:ptCount val="17"/>
                <c:pt idx="0">
                  <c:v>35</c:v>
                </c:pt>
                <c:pt idx="1">
                  <c:v>504</c:v>
                </c:pt>
                <c:pt idx="2">
                  <c:v>1209</c:v>
                </c:pt>
                <c:pt idx="3">
                  <c:v>1480</c:v>
                </c:pt>
                <c:pt idx="4">
                  <c:v>1285</c:v>
                </c:pt>
                <c:pt idx="5">
                  <c:v>1298</c:v>
                </c:pt>
                <c:pt idx="6">
                  <c:v>1472</c:v>
                </c:pt>
                <c:pt idx="7">
                  <c:v>1598</c:v>
                </c:pt>
                <c:pt idx="8">
                  <c:v>1883</c:v>
                </c:pt>
                <c:pt idx="9">
                  <c:v>1790</c:v>
                </c:pt>
                <c:pt idx="10">
                  <c:v>1585</c:v>
                </c:pt>
                <c:pt idx="11">
                  <c:v>1307</c:v>
                </c:pt>
                <c:pt idx="12">
                  <c:v>697</c:v>
                </c:pt>
                <c:pt idx="13">
                  <c:v>281</c:v>
                </c:pt>
                <c:pt idx="14">
                  <c:v>111</c:v>
                </c:pt>
                <c:pt idx="15">
                  <c:v>30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4-46C2-A296-DD80A0C1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10.18'!$V$8:$Z$8</c:f>
              <c:numCache>
                <c:formatCode>#,##0</c:formatCode>
                <c:ptCount val="5"/>
                <c:pt idx="0">
                  <c:v>41634.89</c:v>
                </c:pt>
                <c:pt idx="1">
                  <c:v>37210.620000000003</c:v>
                </c:pt>
                <c:pt idx="2">
                  <c:v>36953.72</c:v>
                </c:pt>
                <c:pt idx="3">
                  <c:v>34500.080000000002</c:v>
                </c:pt>
                <c:pt idx="4">
                  <c:v>33523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6-4C5F-8F6A-3F73FF74B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6-4C5F-8F6A-3F73FF74B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10.19'!$U$4:$Y$4</c:f>
              <c:numCache>
                <c:formatCode>#,##0</c:formatCode>
                <c:ptCount val="5"/>
                <c:pt idx="1">
                  <c:v>798</c:v>
                </c:pt>
                <c:pt idx="2">
                  <c:v>944</c:v>
                </c:pt>
                <c:pt idx="3">
                  <c:v>851</c:v>
                </c:pt>
                <c:pt idx="4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B-4581-951E-4FE87F01511E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10.19'!$U$7:$Y$7</c:f>
              <c:numCache>
                <c:formatCode>#,##0</c:formatCode>
                <c:ptCount val="5"/>
                <c:pt idx="1">
                  <c:v>538</c:v>
                </c:pt>
                <c:pt idx="2">
                  <c:v>643</c:v>
                </c:pt>
                <c:pt idx="3">
                  <c:v>574</c:v>
                </c:pt>
                <c:pt idx="4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B-4581-951E-4FE87F01511E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10.19'!$U$11:$Y$11</c:f>
              <c:numCache>
                <c:formatCode>#,##0</c:formatCode>
                <c:ptCount val="5"/>
                <c:pt idx="1">
                  <c:v>643</c:v>
                </c:pt>
                <c:pt idx="2">
                  <c:v>718</c:v>
                </c:pt>
                <c:pt idx="3">
                  <c:v>685</c:v>
                </c:pt>
                <c:pt idx="4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B-4581-951E-4FE87F01511E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10.19'!$U$12:$Y$12</c:f>
              <c:numCache>
                <c:formatCode>#,##0</c:formatCode>
                <c:ptCount val="5"/>
                <c:pt idx="1">
                  <c:v>155</c:v>
                </c:pt>
                <c:pt idx="2">
                  <c:v>226</c:v>
                </c:pt>
                <c:pt idx="3">
                  <c:v>167</c:v>
                </c:pt>
                <c:pt idx="4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B-4581-951E-4FE87F01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0.16729678638941398</c:v>
                </c:pt>
                <c:pt idx="1">
                  <c:v>1.5122873345935728E-2</c:v>
                </c:pt>
                <c:pt idx="2">
                  <c:v>2.835538752362949E-2</c:v>
                </c:pt>
                <c:pt idx="3">
                  <c:v>3.780718336483932E-3</c:v>
                </c:pt>
                <c:pt idx="4">
                  <c:v>0.10396975425330812</c:v>
                </c:pt>
                <c:pt idx="5">
                  <c:v>2.0793950850661626E-2</c:v>
                </c:pt>
                <c:pt idx="6">
                  <c:v>5.6710775047258979E-2</c:v>
                </c:pt>
                <c:pt idx="7">
                  <c:v>4.2533081285444231E-2</c:v>
                </c:pt>
                <c:pt idx="8">
                  <c:v>3.8752362948960305E-2</c:v>
                </c:pt>
                <c:pt idx="9">
                  <c:v>1.890359168241966E-3</c:v>
                </c:pt>
                <c:pt idx="10">
                  <c:v>6.7107750472589794E-2</c:v>
                </c:pt>
                <c:pt idx="11">
                  <c:v>1.5122873345935728E-2</c:v>
                </c:pt>
                <c:pt idx="12">
                  <c:v>1.7013232514177693E-2</c:v>
                </c:pt>
                <c:pt idx="13">
                  <c:v>5.4820415879017016E-2</c:v>
                </c:pt>
                <c:pt idx="14">
                  <c:v>2.9300567107750471E-2</c:v>
                </c:pt>
                <c:pt idx="15">
                  <c:v>6.3327032136105854E-2</c:v>
                </c:pt>
                <c:pt idx="16">
                  <c:v>9.2627599243856329E-2</c:v>
                </c:pt>
                <c:pt idx="17">
                  <c:v>1.890359168241966E-3</c:v>
                </c:pt>
                <c:pt idx="18">
                  <c:v>4.0642722117202268E-2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6-4F81-B0D6-85C81D30A7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6-4F81-B0D6-85C81D30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18</c:v>
                </c:pt>
                <c:pt idx="3">
                  <c:v>47</c:v>
                </c:pt>
                <c:pt idx="4">
                  <c:v>53</c:v>
                </c:pt>
                <c:pt idx="5">
                  <c:v>52</c:v>
                </c:pt>
                <c:pt idx="6">
                  <c:v>31</c:v>
                </c:pt>
                <c:pt idx="7">
                  <c:v>37</c:v>
                </c:pt>
                <c:pt idx="8">
                  <c:v>35</c:v>
                </c:pt>
                <c:pt idx="9">
                  <c:v>89</c:v>
                </c:pt>
                <c:pt idx="10">
                  <c:v>57</c:v>
                </c:pt>
                <c:pt idx="11">
                  <c:v>47</c:v>
                </c:pt>
                <c:pt idx="12">
                  <c:v>40</c:v>
                </c:pt>
                <c:pt idx="13">
                  <c:v>15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E2F-87E3-D0EB29E8409A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38</c:v>
                </c:pt>
                <c:pt idx="4">
                  <c:v>35</c:v>
                </c:pt>
                <c:pt idx="5">
                  <c:v>43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58</c:v>
                </c:pt>
                <c:pt idx="10">
                  <c:v>50</c:v>
                </c:pt>
                <c:pt idx="11">
                  <c:v>46</c:v>
                </c:pt>
                <c:pt idx="12">
                  <c:v>30</c:v>
                </c:pt>
                <c:pt idx="13">
                  <c:v>12</c:v>
                </c:pt>
                <c:pt idx="14">
                  <c:v>8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0-4E2F-87E3-D0EB29E8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40</c:v>
                </c:pt>
                <c:pt idx="1">
                  <c:v>15</c:v>
                </c:pt>
                <c:pt idx="2">
                  <c:v>47</c:v>
                </c:pt>
                <c:pt idx="3">
                  <c:v>11</c:v>
                </c:pt>
                <c:pt idx="4">
                  <c:v>4</c:v>
                </c:pt>
                <c:pt idx="5">
                  <c:v>8</c:v>
                </c:pt>
                <c:pt idx="6">
                  <c:v>53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1-421C-AA39-16DDD13D727F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20</c:v>
                </c:pt>
                <c:pt idx="1">
                  <c:v>56</c:v>
                </c:pt>
                <c:pt idx="2">
                  <c:v>11</c:v>
                </c:pt>
                <c:pt idx="3">
                  <c:v>56</c:v>
                </c:pt>
                <c:pt idx="4">
                  <c:v>44</c:v>
                </c:pt>
                <c:pt idx="5">
                  <c:v>27</c:v>
                </c:pt>
                <c:pt idx="6">
                  <c:v>6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1-421C-AA39-16DDD13D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10.19'!$U$8:$Y$8</c:f>
              <c:numCache>
                <c:formatCode>#,##0</c:formatCode>
                <c:ptCount val="5"/>
                <c:pt idx="1">
                  <c:v>30162</c:v>
                </c:pt>
                <c:pt idx="2">
                  <c:v>31516.5</c:v>
                </c:pt>
                <c:pt idx="3">
                  <c:v>37021.43</c:v>
                </c:pt>
                <c:pt idx="4">
                  <c:v>36665.550000000003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3-4C3E-98CC-34AC681726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3-4C3E-98CC-34AC68172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10.19'!$V$4:$Z$4</c:f>
              <c:numCache>
                <c:formatCode>#,##0</c:formatCode>
                <c:ptCount val="5"/>
                <c:pt idx="0">
                  <c:v>798</c:v>
                </c:pt>
                <c:pt idx="1">
                  <c:v>944</c:v>
                </c:pt>
                <c:pt idx="2">
                  <c:v>851</c:v>
                </c:pt>
                <c:pt idx="3">
                  <c:v>1000</c:v>
                </c:pt>
                <c:pt idx="4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F-4BEA-A2EC-A2B16BB94E74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10.19'!$V$7:$Z$7</c:f>
              <c:numCache>
                <c:formatCode>#,##0</c:formatCode>
                <c:ptCount val="5"/>
                <c:pt idx="0">
                  <c:v>538</c:v>
                </c:pt>
                <c:pt idx="1">
                  <c:v>643</c:v>
                </c:pt>
                <c:pt idx="2">
                  <c:v>574</c:v>
                </c:pt>
                <c:pt idx="3">
                  <c:v>669</c:v>
                </c:pt>
                <c:pt idx="4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F-4BEA-A2EC-A2B16BB94E74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10.19'!$V$11:$Z$11</c:f>
              <c:numCache>
                <c:formatCode>#,##0</c:formatCode>
                <c:ptCount val="5"/>
                <c:pt idx="0">
                  <c:v>643</c:v>
                </c:pt>
                <c:pt idx="1">
                  <c:v>718</c:v>
                </c:pt>
                <c:pt idx="2">
                  <c:v>685</c:v>
                </c:pt>
                <c:pt idx="3">
                  <c:v>773</c:v>
                </c:pt>
                <c:pt idx="4">
                  <c:v>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F-4BEA-A2EC-A2B16BB94E74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10.19'!$V$12:$Z$12</c:f>
              <c:numCache>
                <c:formatCode>#,##0</c:formatCode>
                <c:ptCount val="5"/>
                <c:pt idx="0">
                  <c:v>155</c:v>
                </c:pt>
                <c:pt idx="1">
                  <c:v>226</c:v>
                </c:pt>
                <c:pt idx="2">
                  <c:v>167</c:v>
                </c:pt>
                <c:pt idx="3">
                  <c:v>224</c:v>
                </c:pt>
                <c:pt idx="4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F-4BEA-A2EC-A2B16BB94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0.16729678638941398</c:v>
                </c:pt>
                <c:pt idx="1">
                  <c:v>1.5122873345935728E-2</c:v>
                </c:pt>
                <c:pt idx="2">
                  <c:v>2.835538752362949E-2</c:v>
                </c:pt>
                <c:pt idx="3">
                  <c:v>3.780718336483932E-3</c:v>
                </c:pt>
                <c:pt idx="4">
                  <c:v>0.10396975425330812</c:v>
                </c:pt>
                <c:pt idx="5">
                  <c:v>2.0793950850661626E-2</c:v>
                </c:pt>
                <c:pt idx="6">
                  <c:v>5.6710775047258979E-2</c:v>
                </c:pt>
                <c:pt idx="7">
                  <c:v>4.2533081285444231E-2</c:v>
                </c:pt>
                <c:pt idx="8">
                  <c:v>3.8752362948960305E-2</c:v>
                </c:pt>
                <c:pt idx="9">
                  <c:v>1.890359168241966E-3</c:v>
                </c:pt>
                <c:pt idx="10">
                  <c:v>6.7107750472589794E-2</c:v>
                </c:pt>
                <c:pt idx="11">
                  <c:v>1.5122873345935728E-2</c:v>
                </c:pt>
                <c:pt idx="12">
                  <c:v>1.7013232514177693E-2</c:v>
                </c:pt>
                <c:pt idx="13">
                  <c:v>5.4820415879017016E-2</c:v>
                </c:pt>
                <c:pt idx="14">
                  <c:v>2.9300567107750471E-2</c:v>
                </c:pt>
                <c:pt idx="15">
                  <c:v>6.3327032136105854E-2</c:v>
                </c:pt>
                <c:pt idx="16">
                  <c:v>9.2627599243856329E-2</c:v>
                </c:pt>
                <c:pt idx="17">
                  <c:v>1.890359168241966E-3</c:v>
                </c:pt>
                <c:pt idx="18">
                  <c:v>4.0642722117202268E-2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0-44C6-991E-AE0E05D806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0-44C6-991E-AE0E05D8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10.19'!$Z$44:$Z$60</c:f>
              <c:numCache>
                <c:formatCode>#,##0</c:formatCode>
                <c:ptCount val="17"/>
                <c:pt idx="0">
                  <c:v>3</c:v>
                </c:pt>
                <c:pt idx="1">
                  <c:v>10</c:v>
                </c:pt>
                <c:pt idx="2">
                  <c:v>22</c:v>
                </c:pt>
                <c:pt idx="3">
                  <c:v>26</c:v>
                </c:pt>
                <c:pt idx="4">
                  <c:v>70</c:v>
                </c:pt>
                <c:pt idx="5">
                  <c:v>74</c:v>
                </c:pt>
                <c:pt idx="6">
                  <c:v>35</c:v>
                </c:pt>
                <c:pt idx="7">
                  <c:v>48</c:v>
                </c:pt>
                <c:pt idx="8">
                  <c:v>37</c:v>
                </c:pt>
                <c:pt idx="9">
                  <c:v>86</c:v>
                </c:pt>
                <c:pt idx="10">
                  <c:v>67</c:v>
                </c:pt>
                <c:pt idx="11">
                  <c:v>67</c:v>
                </c:pt>
                <c:pt idx="12">
                  <c:v>31</c:v>
                </c:pt>
                <c:pt idx="13">
                  <c:v>20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F-4B91-AF21-787AEECE00F0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10.19'!$Z$63:$Z$79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21</c:v>
                </c:pt>
                <c:pt idx="3">
                  <c:v>35</c:v>
                </c:pt>
                <c:pt idx="4">
                  <c:v>32</c:v>
                </c:pt>
                <c:pt idx="5">
                  <c:v>53</c:v>
                </c:pt>
                <c:pt idx="6">
                  <c:v>25</c:v>
                </c:pt>
                <c:pt idx="7">
                  <c:v>33</c:v>
                </c:pt>
                <c:pt idx="8">
                  <c:v>41</c:v>
                </c:pt>
                <c:pt idx="9">
                  <c:v>56</c:v>
                </c:pt>
                <c:pt idx="10">
                  <c:v>53</c:v>
                </c:pt>
                <c:pt idx="11">
                  <c:v>45</c:v>
                </c:pt>
                <c:pt idx="12">
                  <c:v>27</c:v>
                </c:pt>
                <c:pt idx="13">
                  <c:v>9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F-4B91-AF21-787AEEC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10.19'!$Z$83:$Z$90</c:f>
              <c:numCache>
                <c:formatCode>#,##0</c:formatCode>
                <c:ptCount val="8"/>
                <c:pt idx="0">
                  <c:v>41</c:v>
                </c:pt>
                <c:pt idx="1">
                  <c:v>15</c:v>
                </c:pt>
                <c:pt idx="2">
                  <c:v>58</c:v>
                </c:pt>
                <c:pt idx="3">
                  <c:v>14</c:v>
                </c:pt>
                <c:pt idx="4">
                  <c:v>3</c:v>
                </c:pt>
                <c:pt idx="5">
                  <c:v>7</c:v>
                </c:pt>
                <c:pt idx="6">
                  <c:v>51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3-48CF-A089-52B79843720A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10.19'!$Z$93:$Z$100</c:f>
              <c:numCache>
                <c:formatCode>#,##0</c:formatCode>
                <c:ptCount val="8"/>
                <c:pt idx="0">
                  <c:v>18</c:v>
                </c:pt>
                <c:pt idx="1">
                  <c:v>53</c:v>
                </c:pt>
                <c:pt idx="2">
                  <c:v>10</c:v>
                </c:pt>
                <c:pt idx="3">
                  <c:v>53</c:v>
                </c:pt>
                <c:pt idx="4">
                  <c:v>37</c:v>
                </c:pt>
                <c:pt idx="5">
                  <c:v>34</c:v>
                </c:pt>
                <c:pt idx="6">
                  <c:v>5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3-48CF-A089-52B79843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10.2'!$Z$83:$Z$90</c:f>
              <c:numCache>
                <c:formatCode>#,##0</c:formatCode>
                <c:ptCount val="8"/>
                <c:pt idx="0">
                  <c:v>1758</c:v>
                </c:pt>
                <c:pt idx="1">
                  <c:v>2380</c:v>
                </c:pt>
                <c:pt idx="2">
                  <c:v>1747</c:v>
                </c:pt>
                <c:pt idx="3">
                  <c:v>760</c:v>
                </c:pt>
                <c:pt idx="4">
                  <c:v>549</c:v>
                </c:pt>
                <c:pt idx="5">
                  <c:v>573</c:v>
                </c:pt>
                <c:pt idx="6">
                  <c:v>574</c:v>
                </c:pt>
                <c:pt idx="7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A-4AD9-99A6-CA5B06A84DC7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10.2'!$Z$93:$Z$100</c:f>
              <c:numCache>
                <c:formatCode>#,##0</c:formatCode>
                <c:ptCount val="8"/>
                <c:pt idx="0">
                  <c:v>1077</c:v>
                </c:pt>
                <c:pt idx="1">
                  <c:v>3286</c:v>
                </c:pt>
                <c:pt idx="2">
                  <c:v>328</c:v>
                </c:pt>
                <c:pt idx="3">
                  <c:v>1514</c:v>
                </c:pt>
                <c:pt idx="4">
                  <c:v>1816</c:v>
                </c:pt>
                <c:pt idx="5">
                  <c:v>898</c:v>
                </c:pt>
                <c:pt idx="6">
                  <c:v>58</c:v>
                </c:pt>
                <c:pt idx="7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A-4AD9-99A6-CA5B06A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10.19'!$V$8:$Z$8</c:f>
              <c:numCache>
                <c:formatCode>#,##0</c:formatCode>
                <c:ptCount val="5"/>
                <c:pt idx="0">
                  <c:v>30162</c:v>
                </c:pt>
                <c:pt idx="1">
                  <c:v>31516.5</c:v>
                </c:pt>
                <c:pt idx="2">
                  <c:v>37021.43</c:v>
                </c:pt>
                <c:pt idx="3">
                  <c:v>36665.550000000003</c:v>
                </c:pt>
                <c:pt idx="4">
                  <c:v>41844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4-4FA1-8E34-86DCADEE88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4-4FA1-8E34-86DCADEE8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10.20'!$U$4:$Y$4</c:f>
              <c:numCache>
                <c:formatCode>#,##0</c:formatCode>
                <c:ptCount val="5"/>
                <c:pt idx="1">
                  <c:v>16240</c:v>
                </c:pt>
                <c:pt idx="2">
                  <c:v>16875</c:v>
                </c:pt>
                <c:pt idx="3">
                  <c:v>17197</c:v>
                </c:pt>
                <c:pt idx="4">
                  <c:v>17425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7-4B67-80E1-AB4D489078E0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10.20'!$U$7:$Y$7</c:f>
              <c:numCache>
                <c:formatCode>#,##0</c:formatCode>
                <c:ptCount val="5"/>
                <c:pt idx="1">
                  <c:v>11959</c:v>
                </c:pt>
                <c:pt idx="2">
                  <c:v>12419</c:v>
                </c:pt>
                <c:pt idx="3">
                  <c:v>12617</c:v>
                </c:pt>
                <c:pt idx="4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7-4B67-80E1-AB4D489078E0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10.20'!$U$11:$Y$11</c:f>
              <c:numCache>
                <c:formatCode>#,##0</c:formatCode>
                <c:ptCount val="5"/>
                <c:pt idx="1">
                  <c:v>14830</c:v>
                </c:pt>
                <c:pt idx="2">
                  <c:v>15403</c:v>
                </c:pt>
                <c:pt idx="3">
                  <c:v>15719</c:v>
                </c:pt>
                <c:pt idx="4">
                  <c:v>15913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7-4B67-80E1-AB4D489078E0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10.20'!$U$12:$Y$12</c:f>
              <c:numCache>
                <c:formatCode>#,##0</c:formatCode>
                <c:ptCount val="5"/>
                <c:pt idx="1">
                  <c:v>1408</c:v>
                </c:pt>
                <c:pt idx="2">
                  <c:v>1478</c:v>
                </c:pt>
                <c:pt idx="3">
                  <c:v>1481</c:v>
                </c:pt>
                <c:pt idx="4">
                  <c:v>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7-4B67-80E1-AB4D4890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1.9917012448132779E-2</c:v>
                </c:pt>
                <c:pt idx="1">
                  <c:v>6.5283540802213002E-3</c:v>
                </c:pt>
                <c:pt idx="2">
                  <c:v>7.8727524204702623E-2</c:v>
                </c:pt>
                <c:pt idx="3">
                  <c:v>6.5836791147994471E-3</c:v>
                </c:pt>
                <c:pt idx="4">
                  <c:v>7.9280774550484087E-2</c:v>
                </c:pt>
                <c:pt idx="5">
                  <c:v>3.8118948824343017E-2</c:v>
                </c:pt>
                <c:pt idx="6">
                  <c:v>0.10323651452282158</c:v>
                </c:pt>
                <c:pt idx="7">
                  <c:v>6.2130013831258643E-2</c:v>
                </c:pt>
                <c:pt idx="8">
                  <c:v>4.3983402489626559E-2</c:v>
                </c:pt>
                <c:pt idx="9">
                  <c:v>5.3665283540802215E-3</c:v>
                </c:pt>
                <c:pt idx="10">
                  <c:v>3.0318118948824344E-2</c:v>
                </c:pt>
                <c:pt idx="11">
                  <c:v>1.7759336099585063E-2</c:v>
                </c:pt>
                <c:pt idx="12">
                  <c:v>5.1562932226832642E-2</c:v>
                </c:pt>
                <c:pt idx="13">
                  <c:v>9.0290456431535271E-2</c:v>
                </c:pt>
                <c:pt idx="14">
                  <c:v>6.1355463347164595E-2</c:v>
                </c:pt>
                <c:pt idx="15">
                  <c:v>7.8506224066390046E-2</c:v>
                </c:pt>
                <c:pt idx="16">
                  <c:v>0.14445366528354081</c:v>
                </c:pt>
                <c:pt idx="17">
                  <c:v>1.4384508990318118E-2</c:v>
                </c:pt>
                <c:pt idx="18">
                  <c:v>4.265560165975104E-2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B-4BEA-9C1C-61A620D377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B-4BEA-9C1C-61A620D37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8</c:v>
                </c:pt>
                <c:pt idx="1">
                  <c:v>176</c:v>
                </c:pt>
                <c:pt idx="2">
                  <c:v>544</c:v>
                </c:pt>
                <c:pt idx="3">
                  <c:v>844</c:v>
                </c:pt>
                <c:pt idx="4">
                  <c:v>1090</c:v>
                </c:pt>
                <c:pt idx="5">
                  <c:v>997</c:v>
                </c:pt>
                <c:pt idx="6">
                  <c:v>887</c:v>
                </c:pt>
                <c:pt idx="7">
                  <c:v>783</c:v>
                </c:pt>
                <c:pt idx="8">
                  <c:v>762</c:v>
                </c:pt>
                <c:pt idx="9">
                  <c:v>811</c:v>
                </c:pt>
                <c:pt idx="10">
                  <c:v>812</c:v>
                </c:pt>
                <c:pt idx="11">
                  <c:v>644</c:v>
                </c:pt>
                <c:pt idx="12">
                  <c:v>298</c:v>
                </c:pt>
                <c:pt idx="13">
                  <c:v>106</c:v>
                </c:pt>
                <c:pt idx="14">
                  <c:v>43</c:v>
                </c:pt>
                <c:pt idx="15">
                  <c:v>19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0-44FD-A943-EC495DAE811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17</c:v>
                </c:pt>
                <c:pt idx="1">
                  <c:v>209</c:v>
                </c:pt>
                <c:pt idx="2">
                  <c:v>528</c:v>
                </c:pt>
                <c:pt idx="3">
                  <c:v>916</c:v>
                </c:pt>
                <c:pt idx="4">
                  <c:v>951</c:v>
                </c:pt>
                <c:pt idx="5">
                  <c:v>774</c:v>
                </c:pt>
                <c:pt idx="6">
                  <c:v>823</c:v>
                </c:pt>
                <c:pt idx="7">
                  <c:v>753</c:v>
                </c:pt>
                <c:pt idx="8">
                  <c:v>885</c:v>
                </c:pt>
                <c:pt idx="9">
                  <c:v>913</c:v>
                </c:pt>
                <c:pt idx="10">
                  <c:v>878</c:v>
                </c:pt>
                <c:pt idx="11">
                  <c:v>573</c:v>
                </c:pt>
                <c:pt idx="12">
                  <c:v>244</c:v>
                </c:pt>
                <c:pt idx="13">
                  <c:v>82</c:v>
                </c:pt>
                <c:pt idx="14">
                  <c:v>23</c:v>
                </c:pt>
                <c:pt idx="15">
                  <c:v>13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0-44FD-A943-EC495DAE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659</c:v>
                </c:pt>
                <c:pt idx="1">
                  <c:v>594</c:v>
                </c:pt>
                <c:pt idx="2">
                  <c:v>1322</c:v>
                </c:pt>
                <c:pt idx="3">
                  <c:v>413</c:v>
                </c:pt>
                <c:pt idx="4">
                  <c:v>317</c:v>
                </c:pt>
                <c:pt idx="5">
                  <c:v>372</c:v>
                </c:pt>
                <c:pt idx="6">
                  <c:v>845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1-4BDB-84E2-8D61DA8F00FD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499</c:v>
                </c:pt>
                <c:pt idx="1">
                  <c:v>1135</c:v>
                </c:pt>
                <c:pt idx="2">
                  <c:v>258</c:v>
                </c:pt>
                <c:pt idx="3">
                  <c:v>1183</c:v>
                </c:pt>
                <c:pt idx="4">
                  <c:v>1159</c:v>
                </c:pt>
                <c:pt idx="5">
                  <c:v>720</c:v>
                </c:pt>
                <c:pt idx="6">
                  <c:v>65</c:v>
                </c:pt>
                <c:pt idx="7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1-4BDB-84E2-8D61DA8F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10.20'!$U$8:$Y$8</c:f>
              <c:numCache>
                <c:formatCode>#,##0</c:formatCode>
                <c:ptCount val="5"/>
                <c:pt idx="1">
                  <c:v>43851</c:v>
                </c:pt>
                <c:pt idx="2">
                  <c:v>45130.77</c:v>
                </c:pt>
                <c:pt idx="3">
                  <c:v>46134.48</c:v>
                </c:pt>
                <c:pt idx="4">
                  <c:v>46552.46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4EC-8AD4-31DCD8616A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4EC-8AD4-31DCD861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10.20'!$V$4:$Z$4</c:f>
              <c:numCache>
                <c:formatCode>#,##0</c:formatCode>
                <c:ptCount val="5"/>
                <c:pt idx="0">
                  <c:v>16240</c:v>
                </c:pt>
                <c:pt idx="1">
                  <c:v>16875</c:v>
                </c:pt>
                <c:pt idx="2">
                  <c:v>17197</c:v>
                </c:pt>
                <c:pt idx="3">
                  <c:v>17425</c:v>
                </c:pt>
                <c:pt idx="4">
                  <c:v>18075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2-4306-967D-A63718B3C72A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10.20'!$V$7:$Z$7</c:f>
              <c:numCache>
                <c:formatCode>#,##0</c:formatCode>
                <c:ptCount val="5"/>
                <c:pt idx="0">
                  <c:v>11959</c:v>
                </c:pt>
                <c:pt idx="1">
                  <c:v>12419</c:v>
                </c:pt>
                <c:pt idx="2">
                  <c:v>12617</c:v>
                </c:pt>
                <c:pt idx="3">
                  <c:v>12922</c:v>
                </c:pt>
                <c:pt idx="4">
                  <c:v>13086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306-967D-A63718B3C72A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10.20'!$V$11:$Z$11</c:f>
              <c:numCache>
                <c:formatCode>#,##0</c:formatCode>
                <c:ptCount val="5"/>
                <c:pt idx="0">
                  <c:v>14830</c:v>
                </c:pt>
                <c:pt idx="1">
                  <c:v>15403</c:v>
                </c:pt>
                <c:pt idx="2">
                  <c:v>15719</c:v>
                </c:pt>
                <c:pt idx="3">
                  <c:v>15913</c:v>
                </c:pt>
                <c:pt idx="4">
                  <c:v>16499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2-4306-967D-A63718B3C72A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10.20'!$V$12:$Z$12</c:f>
              <c:numCache>
                <c:formatCode>#,##0</c:formatCode>
                <c:ptCount val="5"/>
                <c:pt idx="0">
                  <c:v>1408</c:v>
                </c:pt>
                <c:pt idx="1">
                  <c:v>1478</c:v>
                </c:pt>
                <c:pt idx="2">
                  <c:v>1481</c:v>
                </c:pt>
                <c:pt idx="3">
                  <c:v>1506</c:v>
                </c:pt>
                <c:pt idx="4">
                  <c:v>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2-4306-967D-A63718B3C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1.9917012448132779E-2</c:v>
                </c:pt>
                <c:pt idx="1">
                  <c:v>6.5283540802213002E-3</c:v>
                </c:pt>
                <c:pt idx="2">
                  <c:v>7.8727524204702623E-2</c:v>
                </c:pt>
                <c:pt idx="3">
                  <c:v>6.5836791147994471E-3</c:v>
                </c:pt>
                <c:pt idx="4">
                  <c:v>7.9280774550484087E-2</c:v>
                </c:pt>
                <c:pt idx="5">
                  <c:v>3.8118948824343017E-2</c:v>
                </c:pt>
                <c:pt idx="6">
                  <c:v>0.10323651452282158</c:v>
                </c:pt>
                <c:pt idx="7">
                  <c:v>6.2130013831258643E-2</c:v>
                </c:pt>
                <c:pt idx="8">
                  <c:v>4.3983402489626559E-2</c:v>
                </c:pt>
                <c:pt idx="9">
                  <c:v>5.3665283540802215E-3</c:v>
                </c:pt>
                <c:pt idx="10">
                  <c:v>3.0318118948824344E-2</c:v>
                </c:pt>
                <c:pt idx="11">
                  <c:v>1.7759336099585063E-2</c:v>
                </c:pt>
                <c:pt idx="12">
                  <c:v>5.1562932226832642E-2</c:v>
                </c:pt>
                <c:pt idx="13">
                  <c:v>9.0290456431535271E-2</c:v>
                </c:pt>
                <c:pt idx="14">
                  <c:v>6.1355463347164595E-2</c:v>
                </c:pt>
                <c:pt idx="15">
                  <c:v>7.8506224066390046E-2</c:v>
                </c:pt>
                <c:pt idx="16">
                  <c:v>0.14445366528354081</c:v>
                </c:pt>
                <c:pt idx="17">
                  <c:v>1.4384508990318118E-2</c:v>
                </c:pt>
                <c:pt idx="18">
                  <c:v>4.265560165975104E-2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F-4FFA-B1EA-F0B82DB83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F-4FFA-B1EA-F0B82DB83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10.20'!$Z$44:$Z$60</c:f>
              <c:numCache>
                <c:formatCode>#,##0</c:formatCode>
                <c:ptCount val="17"/>
                <c:pt idx="0">
                  <c:v>15</c:v>
                </c:pt>
                <c:pt idx="1">
                  <c:v>239</c:v>
                </c:pt>
                <c:pt idx="2">
                  <c:v>524</c:v>
                </c:pt>
                <c:pt idx="3">
                  <c:v>864</c:v>
                </c:pt>
                <c:pt idx="4">
                  <c:v>1134</c:v>
                </c:pt>
                <c:pt idx="5">
                  <c:v>1019</c:v>
                </c:pt>
                <c:pt idx="6">
                  <c:v>928</c:v>
                </c:pt>
                <c:pt idx="7">
                  <c:v>767</c:v>
                </c:pt>
                <c:pt idx="8">
                  <c:v>733</c:v>
                </c:pt>
                <c:pt idx="9">
                  <c:v>846</c:v>
                </c:pt>
                <c:pt idx="10">
                  <c:v>765</c:v>
                </c:pt>
                <c:pt idx="11">
                  <c:v>664</c:v>
                </c:pt>
                <c:pt idx="12">
                  <c:v>308</c:v>
                </c:pt>
                <c:pt idx="13">
                  <c:v>112</c:v>
                </c:pt>
                <c:pt idx="14">
                  <c:v>37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D-498C-BFC9-ECF7DEB2090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10.20'!$Z$63:$Z$79</c:f>
              <c:numCache>
                <c:formatCode>#,##0</c:formatCode>
                <c:ptCount val="17"/>
                <c:pt idx="0">
                  <c:v>25</c:v>
                </c:pt>
                <c:pt idx="1">
                  <c:v>255</c:v>
                </c:pt>
                <c:pt idx="2">
                  <c:v>618</c:v>
                </c:pt>
                <c:pt idx="3">
                  <c:v>951</c:v>
                </c:pt>
                <c:pt idx="4">
                  <c:v>1097</c:v>
                </c:pt>
                <c:pt idx="5">
                  <c:v>857</c:v>
                </c:pt>
                <c:pt idx="6">
                  <c:v>843</c:v>
                </c:pt>
                <c:pt idx="7">
                  <c:v>776</c:v>
                </c:pt>
                <c:pt idx="8">
                  <c:v>869</c:v>
                </c:pt>
                <c:pt idx="9">
                  <c:v>905</c:v>
                </c:pt>
                <c:pt idx="10">
                  <c:v>835</c:v>
                </c:pt>
                <c:pt idx="11">
                  <c:v>660</c:v>
                </c:pt>
                <c:pt idx="12">
                  <c:v>261</c:v>
                </c:pt>
                <c:pt idx="13">
                  <c:v>70</c:v>
                </c:pt>
                <c:pt idx="14">
                  <c:v>27</c:v>
                </c:pt>
                <c:pt idx="15">
                  <c:v>12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98C-BFC9-ECF7DEB20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10.20'!$Z$83:$Z$90</c:f>
              <c:numCache>
                <c:formatCode>#,##0</c:formatCode>
                <c:ptCount val="8"/>
                <c:pt idx="0">
                  <c:v>663</c:v>
                </c:pt>
                <c:pt idx="1">
                  <c:v>608</c:v>
                </c:pt>
                <c:pt idx="2">
                  <c:v>1306</c:v>
                </c:pt>
                <c:pt idx="3">
                  <c:v>421</c:v>
                </c:pt>
                <c:pt idx="4">
                  <c:v>310</c:v>
                </c:pt>
                <c:pt idx="5">
                  <c:v>397</c:v>
                </c:pt>
                <c:pt idx="6">
                  <c:v>861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484-89B0-67A77B4EB02F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10.20'!$Z$93:$Z$100</c:f>
              <c:numCache>
                <c:formatCode>#,##0</c:formatCode>
                <c:ptCount val="8"/>
                <c:pt idx="0">
                  <c:v>529</c:v>
                </c:pt>
                <c:pt idx="1">
                  <c:v>1130</c:v>
                </c:pt>
                <c:pt idx="2">
                  <c:v>281</c:v>
                </c:pt>
                <c:pt idx="3">
                  <c:v>1226</c:v>
                </c:pt>
                <c:pt idx="4">
                  <c:v>1196</c:v>
                </c:pt>
                <c:pt idx="5">
                  <c:v>715</c:v>
                </c:pt>
                <c:pt idx="6">
                  <c:v>70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484-89B0-67A77B4E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1.5957446808510637E-2</c:v>
                </c:pt>
                <c:pt idx="1">
                  <c:v>6.9419401370357011E-3</c:v>
                </c:pt>
                <c:pt idx="2">
                  <c:v>3.5340786152181752E-2</c:v>
                </c:pt>
                <c:pt idx="3">
                  <c:v>4.417598269022719E-3</c:v>
                </c:pt>
                <c:pt idx="4">
                  <c:v>3.2410746483952396E-2</c:v>
                </c:pt>
                <c:pt idx="5">
                  <c:v>2.2673999278759467E-2</c:v>
                </c:pt>
                <c:pt idx="6">
                  <c:v>6.8472773169852147E-2</c:v>
                </c:pt>
                <c:pt idx="7">
                  <c:v>0.15930400288496213</c:v>
                </c:pt>
                <c:pt idx="8">
                  <c:v>1.875225387666787E-2</c:v>
                </c:pt>
                <c:pt idx="9">
                  <c:v>2.289938694554634E-2</c:v>
                </c:pt>
                <c:pt idx="10">
                  <c:v>3.5971871619184997E-2</c:v>
                </c:pt>
                <c:pt idx="11">
                  <c:v>1.866209880995312E-2</c:v>
                </c:pt>
                <c:pt idx="12">
                  <c:v>0.11697619906238731</c:v>
                </c:pt>
                <c:pt idx="13">
                  <c:v>9.425712225027047E-2</c:v>
                </c:pt>
                <c:pt idx="14">
                  <c:v>5.0036062026685903E-2</c:v>
                </c:pt>
                <c:pt idx="15">
                  <c:v>9.1282005048683737E-2</c:v>
                </c:pt>
                <c:pt idx="16">
                  <c:v>0.12540569780021638</c:v>
                </c:pt>
                <c:pt idx="17">
                  <c:v>2.8128380815001804E-2</c:v>
                </c:pt>
                <c:pt idx="18">
                  <c:v>3.0337179949513161E-2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F-4286-BD7A-4C7B9E0CA4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F-4286-BD7A-4C7B9E0C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10.2'!$V$8:$Z$8</c:f>
              <c:numCache>
                <c:formatCode>#,##0</c:formatCode>
                <c:ptCount val="5"/>
                <c:pt idx="0">
                  <c:v>44583.45</c:v>
                </c:pt>
                <c:pt idx="1">
                  <c:v>45365</c:v>
                </c:pt>
                <c:pt idx="2">
                  <c:v>46969</c:v>
                </c:pt>
                <c:pt idx="3">
                  <c:v>47287.45</c:v>
                </c:pt>
                <c:pt idx="4">
                  <c:v>49417.84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3-4EC7-BB70-A8DB688F0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3-4EC7-BB70-A8DB688F0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10.20'!$V$8:$Z$8</c:f>
              <c:numCache>
                <c:formatCode>#,##0</c:formatCode>
                <c:ptCount val="5"/>
                <c:pt idx="0">
                  <c:v>43851</c:v>
                </c:pt>
                <c:pt idx="1">
                  <c:v>45130.77</c:v>
                </c:pt>
                <c:pt idx="2">
                  <c:v>46134.48</c:v>
                </c:pt>
                <c:pt idx="3">
                  <c:v>46552.46</c:v>
                </c:pt>
                <c:pt idx="4">
                  <c:v>48009.58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0-412E-ABD9-48D1ECF73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0-412E-ABD9-48D1ECF7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10.21'!$U$4:$Y$4</c:f>
              <c:numCache>
                <c:formatCode>#,##0</c:formatCode>
                <c:ptCount val="5"/>
                <c:pt idx="1">
                  <c:v>2758</c:v>
                </c:pt>
                <c:pt idx="2">
                  <c:v>3266</c:v>
                </c:pt>
                <c:pt idx="3">
                  <c:v>2883</c:v>
                </c:pt>
                <c:pt idx="4">
                  <c:v>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0-4737-8C67-1205FC0EF845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10.21'!$U$7:$Y$7</c:f>
              <c:numCache>
                <c:formatCode>#,##0</c:formatCode>
                <c:ptCount val="5"/>
                <c:pt idx="1">
                  <c:v>1767</c:v>
                </c:pt>
                <c:pt idx="2">
                  <c:v>2065</c:v>
                </c:pt>
                <c:pt idx="3">
                  <c:v>1854</c:v>
                </c:pt>
                <c:pt idx="4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0-4737-8C67-1205FC0EF845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10.21'!$U$11:$Y$11</c:f>
              <c:numCache>
                <c:formatCode>#,##0</c:formatCode>
                <c:ptCount val="5"/>
                <c:pt idx="1">
                  <c:v>2153</c:v>
                </c:pt>
                <c:pt idx="2">
                  <c:v>2485</c:v>
                </c:pt>
                <c:pt idx="3">
                  <c:v>2279</c:v>
                </c:pt>
                <c:pt idx="4">
                  <c:v>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0-4737-8C67-1205FC0EF845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10.21'!$U$12:$Y$12</c:f>
              <c:numCache>
                <c:formatCode>#,##0</c:formatCode>
                <c:ptCount val="5"/>
                <c:pt idx="1">
                  <c:v>607</c:v>
                </c:pt>
                <c:pt idx="2">
                  <c:v>784</c:v>
                </c:pt>
                <c:pt idx="3">
                  <c:v>608</c:v>
                </c:pt>
                <c:pt idx="4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0-4737-8C67-1205FC0E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0.25445058317986496</c:v>
                </c:pt>
                <c:pt idx="1">
                  <c:v>8.5942295887047274E-3</c:v>
                </c:pt>
                <c:pt idx="2">
                  <c:v>7.7961939840392874E-2</c:v>
                </c:pt>
                <c:pt idx="3">
                  <c:v>3.9901780233271948E-3</c:v>
                </c:pt>
                <c:pt idx="4">
                  <c:v>3.7446286065070597E-2</c:v>
                </c:pt>
                <c:pt idx="5">
                  <c:v>2.4248004910988337E-2</c:v>
                </c:pt>
                <c:pt idx="6">
                  <c:v>7.0902394106813996E-2</c:v>
                </c:pt>
                <c:pt idx="7">
                  <c:v>3.3763044812768567E-2</c:v>
                </c:pt>
                <c:pt idx="8">
                  <c:v>3.4069981583793742E-2</c:v>
                </c:pt>
                <c:pt idx="9">
                  <c:v>7.6734192756292207E-3</c:v>
                </c:pt>
                <c:pt idx="10">
                  <c:v>1.5346838551258441E-2</c:v>
                </c:pt>
                <c:pt idx="11">
                  <c:v>1.0435850214855739E-2</c:v>
                </c:pt>
                <c:pt idx="12">
                  <c:v>3.0386740331491711E-2</c:v>
                </c:pt>
                <c:pt idx="13">
                  <c:v>5.6476365868631064E-2</c:v>
                </c:pt>
                <c:pt idx="14">
                  <c:v>2.6396562308164517E-2</c:v>
                </c:pt>
                <c:pt idx="15">
                  <c:v>5.9852670349907919E-2</c:v>
                </c:pt>
                <c:pt idx="16">
                  <c:v>7.4278698588090858E-2</c:v>
                </c:pt>
                <c:pt idx="17">
                  <c:v>6.4456721915285451E-3</c:v>
                </c:pt>
                <c:pt idx="18">
                  <c:v>2.7317372621240024E-2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3-43CC-B182-0BE5DF947B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3-43CC-B182-0BE5DF94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0</c:v>
                </c:pt>
                <c:pt idx="1">
                  <c:v>38</c:v>
                </c:pt>
                <c:pt idx="2">
                  <c:v>103</c:v>
                </c:pt>
                <c:pt idx="3">
                  <c:v>170</c:v>
                </c:pt>
                <c:pt idx="4">
                  <c:v>150</c:v>
                </c:pt>
                <c:pt idx="5">
                  <c:v>156</c:v>
                </c:pt>
                <c:pt idx="6">
                  <c:v>135</c:v>
                </c:pt>
                <c:pt idx="7">
                  <c:v>145</c:v>
                </c:pt>
                <c:pt idx="8">
                  <c:v>143</c:v>
                </c:pt>
                <c:pt idx="9">
                  <c:v>174</c:v>
                </c:pt>
                <c:pt idx="10">
                  <c:v>172</c:v>
                </c:pt>
                <c:pt idx="11">
                  <c:v>169</c:v>
                </c:pt>
                <c:pt idx="12">
                  <c:v>120</c:v>
                </c:pt>
                <c:pt idx="13">
                  <c:v>51</c:v>
                </c:pt>
                <c:pt idx="14">
                  <c:v>25</c:v>
                </c:pt>
                <c:pt idx="15">
                  <c:v>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7-4555-ABD4-0E88DFE9DBEE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6</c:v>
                </c:pt>
                <c:pt idx="1">
                  <c:v>37</c:v>
                </c:pt>
                <c:pt idx="2">
                  <c:v>70</c:v>
                </c:pt>
                <c:pt idx="3">
                  <c:v>107</c:v>
                </c:pt>
                <c:pt idx="4">
                  <c:v>114</c:v>
                </c:pt>
                <c:pt idx="5">
                  <c:v>96</c:v>
                </c:pt>
                <c:pt idx="6">
                  <c:v>97</c:v>
                </c:pt>
                <c:pt idx="7">
                  <c:v>153</c:v>
                </c:pt>
                <c:pt idx="8">
                  <c:v>123</c:v>
                </c:pt>
                <c:pt idx="9">
                  <c:v>147</c:v>
                </c:pt>
                <c:pt idx="10">
                  <c:v>146</c:v>
                </c:pt>
                <c:pt idx="11">
                  <c:v>144</c:v>
                </c:pt>
                <c:pt idx="12">
                  <c:v>68</c:v>
                </c:pt>
                <c:pt idx="13">
                  <c:v>15</c:v>
                </c:pt>
                <c:pt idx="14">
                  <c:v>20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7-4555-ABD4-0E88DFE9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111</c:v>
                </c:pt>
                <c:pt idx="1">
                  <c:v>37</c:v>
                </c:pt>
                <c:pt idx="2">
                  <c:v>171</c:v>
                </c:pt>
                <c:pt idx="3">
                  <c:v>25</c:v>
                </c:pt>
                <c:pt idx="4">
                  <c:v>14</c:v>
                </c:pt>
                <c:pt idx="5">
                  <c:v>32</c:v>
                </c:pt>
                <c:pt idx="6">
                  <c:v>130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2-4ABF-B208-9F6FEAD1EE36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47</c:v>
                </c:pt>
                <c:pt idx="1">
                  <c:v>125</c:v>
                </c:pt>
                <c:pt idx="2">
                  <c:v>41</c:v>
                </c:pt>
                <c:pt idx="3">
                  <c:v>122</c:v>
                </c:pt>
                <c:pt idx="4">
                  <c:v>118</c:v>
                </c:pt>
                <c:pt idx="5">
                  <c:v>87</c:v>
                </c:pt>
                <c:pt idx="6">
                  <c:v>6</c:v>
                </c:pt>
                <c:pt idx="7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2-4ABF-B208-9F6FEAD1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10.21'!$U$8:$Y$8</c:f>
              <c:numCache>
                <c:formatCode>#,##0</c:formatCode>
                <c:ptCount val="5"/>
                <c:pt idx="1">
                  <c:v>25830.240000000002</c:v>
                </c:pt>
                <c:pt idx="2">
                  <c:v>28041.51</c:v>
                </c:pt>
                <c:pt idx="3">
                  <c:v>29962</c:v>
                </c:pt>
                <c:pt idx="4">
                  <c:v>26766.02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A-4FE1-9BFE-FF4AC24DC4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A-4FE1-9BFE-FF4AC24D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10.21'!$V$4:$Z$4</c:f>
              <c:numCache>
                <c:formatCode>#,##0</c:formatCode>
                <c:ptCount val="5"/>
                <c:pt idx="0">
                  <c:v>2758</c:v>
                </c:pt>
                <c:pt idx="1">
                  <c:v>3266</c:v>
                </c:pt>
                <c:pt idx="2">
                  <c:v>2883</c:v>
                </c:pt>
                <c:pt idx="3">
                  <c:v>3142</c:v>
                </c:pt>
                <c:pt idx="4">
                  <c:v>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B-4F74-8802-611913260FB0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10.21'!$V$7:$Z$7</c:f>
              <c:numCache>
                <c:formatCode>#,##0</c:formatCode>
                <c:ptCount val="5"/>
                <c:pt idx="0">
                  <c:v>1767</c:v>
                </c:pt>
                <c:pt idx="1">
                  <c:v>2065</c:v>
                </c:pt>
                <c:pt idx="2">
                  <c:v>1854</c:v>
                </c:pt>
                <c:pt idx="3">
                  <c:v>2049</c:v>
                </c:pt>
                <c:pt idx="4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B-4F74-8802-611913260FB0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10.21'!$V$11:$Z$11</c:f>
              <c:numCache>
                <c:formatCode>#,##0</c:formatCode>
                <c:ptCount val="5"/>
                <c:pt idx="0">
                  <c:v>2153</c:v>
                </c:pt>
                <c:pt idx="1">
                  <c:v>2485</c:v>
                </c:pt>
                <c:pt idx="2">
                  <c:v>2279</c:v>
                </c:pt>
                <c:pt idx="3">
                  <c:v>2417</c:v>
                </c:pt>
                <c:pt idx="4">
                  <c:v>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B-4F74-8802-611913260FB0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10.21'!$V$12:$Z$12</c:f>
              <c:numCache>
                <c:formatCode>#,##0</c:formatCode>
                <c:ptCount val="5"/>
                <c:pt idx="0">
                  <c:v>607</c:v>
                </c:pt>
                <c:pt idx="1">
                  <c:v>784</c:v>
                </c:pt>
                <c:pt idx="2">
                  <c:v>608</c:v>
                </c:pt>
                <c:pt idx="3">
                  <c:v>730</c:v>
                </c:pt>
                <c:pt idx="4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B-4F74-8802-61191326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0.25445058317986496</c:v>
                </c:pt>
                <c:pt idx="1">
                  <c:v>8.5942295887047274E-3</c:v>
                </c:pt>
                <c:pt idx="2">
                  <c:v>7.7961939840392874E-2</c:v>
                </c:pt>
                <c:pt idx="3">
                  <c:v>3.9901780233271948E-3</c:v>
                </c:pt>
                <c:pt idx="4">
                  <c:v>3.7446286065070597E-2</c:v>
                </c:pt>
                <c:pt idx="5">
                  <c:v>2.4248004910988337E-2</c:v>
                </c:pt>
                <c:pt idx="6">
                  <c:v>7.0902394106813996E-2</c:v>
                </c:pt>
                <c:pt idx="7">
                  <c:v>3.3763044812768567E-2</c:v>
                </c:pt>
                <c:pt idx="8">
                  <c:v>3.4069981583793742E-2</c:v>
                </c:pt>
                <c:pt idx="9">
                  <c:v>7.6734192756292207E-3</c:v>
                </c:pt>
                <c:pt idx="10">
                  <c:v>1.5346838551258441E-2</c:v>
                </c:pt>
                <c:pt idx="11">
                  <c:v>1.0435850214855739E-2</c:v>
                </c:pt>
                <c:pt idx="12">
                  <c:v>3.0386740331491711E-2</c:v>
                </c:pt>
                <c:pt idx="13">
                  <c:v>5.6476365868631064E-2</c:v>
                </c:pt>
                <c:pt idx="14">
                  <c:v>2.6396562308164517E-2</c:v>
                </c:pt>
                <c:pt idx="15">
                  <c:v>5.9852670349907919E-2</c:v>
                </c:pt>
                <c:pt idx="16">
                  <c:v>7.4278698588090858E-2</c:v>
                </c:pt>
                <c:pt idx="17">
                  <c:v>6.4456721915285451E-3</c:v>
                </c:pt>
                <c:pt idx="18">
                  <c:v>2.7317372621240024E-2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8-460A-9274-5854D0AA14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8-460A-9274-5854D0AA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10.21'!$Z$44:$Z$60</c:f>
              <c:numCache>
                <c:formatCode>#,##0</c:formatCode>
                <c:ptCount val="17"/>
                <c:pt idx="0">
                  <c:v>3</c:v>
                </c:pt>
                <c:pt idx="1">
                  <c:v>45</c:v>
                </c:pt>
                <c:pt idx="2">
                  <c:v>94</c:v>
                </c:pt>
                <c:pt idx="3">
                  <c:v>160</c:v>
                </c:pt>
                <c:pt idx="4">
                  <c:v>179</c:v>
                </c:pt>
                <c:pt idx="5">
                  <c:v>169</c:v>
                </c:pt>
                <c:pt idx="6">
                  <c:v>128</c:v>
                </c:pt>
                <c:pt idx="7">
                  <c:v>130</c:v>
                </c:pt>
                <c:pt idx="8">
                  <c:v>147</c:v>
                </c:pt>
                <c:pt idx="9">
                  <c:v>164</c:v>
                </c:pt>
                <c:pt idx="10">
                  <c:v>184</c:v>
                </c:pt>
                <c:pt idx="11">
                  <c:v>193</c:v>
                </c:pt>
                <c:pt idx="12">
                  <c:v>114</c:v>
                </c:pt>
                <c:pt idx="13">
                  <c:v>51</c:v>
                </c:pt>
                <c:pt idx="14">
                  <c:v>23</c:v>
                </c:pt>
                <c:pt idx="15">
                  <c:v>17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ACE-8BA7-EA82AE67EE01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10.21'!$Z$63:$Z$79</c:f>
              <c:numCache>
                <c:formatCode>#,##0</c:formatCode>
                <c:ptCount val="17"/>
                <c:pt idx="0">
                  <c:v>3</c:v>
                </c:pt>
                <c:pt idx="1">
                  <c:v>47</c:v>
                </c:pt>
                <c:pt idx="2">
                  <c:v>112</c:v>
                </c:pt>
                <c:pt idx="3">
                  <c:v>113</c:v>
                </c:pt>
                <c:pt idx="4">
                  <c:v>102</c:v>
                </c:pt>
                <c:pt idx="5">
                  <c:v>102</c:v>
                </c:pt>
                <c:pt idx="6">
                  <c:v>107</c:v>
                </c:pt>
                <c:pt idx="7">
                  <c:v>163</c:v>
                </c:pt>
                <c:pt idx="8">
                  <c:v>126</c:v>
                </c:pt>
                <c:pt idx="9">
                  <c:v>158</c:v>
                </c:pt>
                <c:pt idx="10">
                  <c:v>147</c:v>
                </c:pt>
                <c:pt idx="11">
                  <c:v>141</c:v>
                </c:pt>
                <c:pt idx="12">
                  <c:v>78</c:v>
                </c:pt>
                <c:pt idx="13">
                  <c:v>19</c:v>
                </c:pt>
                <c:pt idx="14">
                  <c:v>17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5-4ACE-8BA7-EA82AE67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10.21'!$Z$83:$Z$90</c:f>
              <c:numCache>
                <c:formatCode>#,##0</c:formatCode>
                <c:ptCount val="8"/>
                <c:pt idx="0">
                  <c:v>105</c:v>
                </c:pt>
                <c:pt idx="1">
                  <c:v>35</c:v>
                </c:pt>
                <c:pt idx="2">
                  <c:v>180</c:v>
                </c:pt>
                <c:pt idx="3">
                  <c:v>30</c:v>
                </c:pt>
                <c:pt idx="4">
                  <c:v>20</c:v>
                </c:pt>
                <c:pt idx="5">
                  <c:v>32</c:v>
                </c:pt>
                <c:pt idx="6">
                  <c:v>129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6-49C5-A978-05B009BAE727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10.21'!$Z$93:$Z$100</c:f>
              <c:numCache>
                <c:formatCode>#,##0</c:formatCode>
                <c:ptCount val="8"/>
                <c:pt idx="0">
                  <c:v>48</c:v>
                </c:pt>
                <c:pt idx="1">
                  <c:v>129</c:v>
                </c:pt>
                <c:pt idx="2">
                  <c:v>46</c:v>
                </c:pt>
                <c:pt idx="3">
                  <c:v>122</c:v>
                </c:pt>
                <c:pt idx="4">
                  <c:v>120</c:v>
                </c:pt>
                <c:pt idx="5">
                  <c:v>98</c:v>
                </c:pt>
                <c:pt idx="6">
                  <c:v>7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6-49C5-A978-05B009BA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10.3'!$U$4:$Y$4</c:f>
              <c:numCache>
                <c:formatCode>#,##0</c:formatCode>
                <c:ptCount val="5"/>
                <c:pt idx="1">
                  <c:v>6489</c:v>
                </c:pt>
                <c:pt idx="2">
                  <c:v>6340</c:v>
                </c:pt>
                <c:pt idx="3">
                  <c:v>6791</c:v>
                </c:pt>
                <c:pt idx="4">
                  <c:v>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4-4B23-A151-6B291A5834F2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10.3'!$U$7:$Y$7</c:f>
              <c:numCache>
                <c:formatCode>#,##0</c:formatCode>
                <c:ptCount val="5"/>
                <c:pt idx="1">
                  <c:v>4889</c:v>
                </c:pt>
                <c:pt idx="2">
                  <c:v>4662</c:v>
                </c:pt>
                <c:pt idx="3">
                  <c:v>5063</c:v>
                </c:pt>
                <c:pt idx="4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4-4B23-A151-6B291A5834F2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10.3'!$U$11:$Y$11</c:f>
              <c:numCache>
                <c:formatCode>#,##0</c:formatCode>
                <c:ptCount val="5"/>
                <c:pt idx="1">
                  <c:v>5627</c:v>
                </c:pt>
                <c:pt idx="2">
                  <c:v>5407</c:v>
                </c:pt>
                <c:pt idx="3">
                  <c:v>5949</c:v>
                </c:pt>
                <c:pt idx="4">
                  <c:v>6165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4-4B23-A151-6B291A5834F2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10.3'!$U$12:$Y$12</c:f>
              <c:numCache>
                <c:formatCode>#,##0</c:formatCode>
                <c:ptCount val="5"/>
                <c:pt idx="1">
                  <c:v>864</c:v>
                </c:pt>
                <c:pt idx="2">
                  <c:v>930</c:v>
                </c:pt>
                <c:pt idx="3">
                  <c:v>839</c:v>
                </c:pt>
                <c:pt idx="4">
                  <c:v>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4-4B23-A151-6B291A583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10.21'!$V$8:$Z$8</c:f>
              <c:numCache>
                <c:formatCode>#,##0</c:formatCode>
                <c:ptCount val="5"/>
                <c:pt idx="0">
                  <c:v>25830.240000000002</c:v>
                </c:pt>
                <c:pt idx="1">
                  <c:v>28041.51</c:v>
                </c:pt>
                <c:pt idx="2">
                  <c:v>29962</c:v>
                </c:pt>
                <c:pt idx="3">
                  <c:v>26766.02</c:v>
                </c:pt>
                <c:pt idx="4">
                  <c:v>28143.66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C-4EA7-9995-4F1F7C9FFE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C-4EA7-9995-4F1F7C9F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10.22'!$U$4:$Y$4</c:f>
              <c:numCache>
                <c:formatCode>#,##0</c:formatCode>
                <c:ptCount val="5"/>
                <c:pt idx="1">
                  <c:v>5211</c:v>
                </c:pt>
                <c:pt idx="2">
                  <c:v>5945</c:v>
                </c:pt>
                <c:pt idx="3">
                  <c:v>6035</c:v>
                </c:pt>
                <c:pt idx="4">
                  <c:v>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8-45CF-A0A6-87C5BA8BCF3E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10.22'!$U$7:$Y$7</c:f>
              <c:numCache>
                <c:formatCode>#,##0</c:formatCode>
                <c:ptCount val="5"/>
                <c:pt idx="1">
                  <c:v>3532</c:v>
                </c:pt>
                <c:pt idx="2">
                  <c:v>4066</c:v>
                </c:pt>
                <c:pt idx="3">
                  <c:v>4090</c:v>
                </c:pt>
                <c:pt idx="4">
                  <c:v>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8-45CF-A0A6-87C5BA8BCF3E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10.22'!$U$11:$Y$11</c:f>
              <c:numCache>
                <c:formatCode>#,##0</c:formatCode>
                <c:ptCount val="5"/>
                <c:pt idx="1">
                  <c:v>4168</c:v>
                </c:pt>
                <c:pt idx="2">
                  <c:v>4698</c:v>
                </c:pt>
                <c:pt idx="3">
                  <c:v>4856</c:v>
                </c:pt>
                <c:pt idx="4">
                  <c:v>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5CF-A0A6-87C5BA8BCF3E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10.22'!$U$12:$Y$12</c:f>
              <c:numCache>
                <c:formatCode>#,##0</c:formatCode>
                <c:ptCount val="5"/>
                <c:pt idx="1">
                  <c:v>1045</c:v>
                </c:pt>
                <c:pt idx="2">
                  <c:v>1248</c:v>
                </c:pt>
                <c:pt idx="3">
                  <c:v>1178</c:v>
                </c:pt>
                <c:pt idx="4">
                  <c:v>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5CF-A0A6-87C5BA8B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0.16193308550185873</c:v>
                </c:pt>
                <c:pt idx="1">
                  <c:v>5.3531598513011152E-3</c:v>
                </c:pt>
                <c:pt idx="2">
                  <c:v>6.8996282527881037E-2</c:v>
                </c:pt>
                <c:pt idx="3">
                  <c:v>5.50185873605948E-3</c:v>
                </c:pt>
                <c:pt idx="4">
                  <c:v>6.6765799256505581E-2</c:v>
                </c:pt>
                <c:pt idx="5">
                  <c:v>3.7769516728624539E-2</c:v>
                </c:pt>
                <c:pt idx="6">
                  <c:v>7.2267657992565057E-2</c:v>
                </c:pt>
                <c:pt idx="7">
                  <c:v>6.6617100371747215E-2</c:v>
                </c:pt>
                <c:pt idx="8">
                  <c:v>3.3308550185873607E-2</c:v>
                </c:pt>
                <c:pt idx="9">
                  <c:v>5.0557620817843867E-3</c:v>
                </c:pt>
                <c:pt idx="10">
                  <c:v>2.1263940520446098E-2</c:v>
                </c:pt>
                <c:pt idx="11">
                  <c:v>1.9776951672862454E-2</c:v>
                </c:pt>
                <c:pt idx="12">
                  <c:v>3.1375464684014871E-2</c:v>
                </c:pt>
                <c:pt idx="13">
                  <c:v>5.3977695167286247E-2</c:v>
                </c:pt>
                <c:pt idx="14">
                  <c:v>2.7509293680297399E-2</c:v>
                </c:pt>
                <c:pt idx="15">
                  <c:v>6.245353159851301E-2</c:v>
                </c:pt>
                <c:pt idx="16">
                  <c:v>9.4275092936802973E-2</c:v>
                </c:pt>
                <c:pt idx="17">
                  <c:v>2.1115241635687731E-2</c:v>
                </c:pt>
                <c:pt idx="18">
                  <c:v>3.0929368029739775E-2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A-49DF-9A7C-AD4935FF14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A-49DF-9A7C-AD4935FF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14</c:v>
                </c:pt>
                <c:pt idx="1">
                  <c:v>103</c:v>
                </c:pt>
                <c:pt idx="2">
                  <c:v>223</c:v>
                </c:pt>
                <c:pt idx="3">
                  <c:v>309</c:v>
                </c:pt>
                <c:pt idx="4">
                  <c:v>283</c:v>
                </c:pt>
                <c:pt idx="5">
                  <c:v>294</c:v>
                </c:pt>
                <c:pt idx="6">
                  <c:v>273</c:v>
                </c:pt>
                <c:pt idx="7">
                  <c:v>277</c:v>
                </c:pt>
                <c:pt idx="8">
                  <c:v>293</c:v>
                </c:pt>
                <c:pt idx="9">
                  <c:v>375</c:v>
                </c:pt>
                <c:pt idx="10">
                  <c:v>326</c:v>
                </c:pt>
                <c:pt idx="11">
                  <c:v>264</c:v>
                </c:pt>
                <c:pt idx="12">
                  <c:v>165</c:v>
                </c:pt>
                <c:pt idx="13">
                  <c:v>75</c:v>
                </c:pt>
                <c:pt idx="14">
                  <c:v>29</c:v>
                </c:pt>
                <c:pt idx="15">
                  <c:v>17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0-4429-B499-CB89EC360F81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11</c:v>
                </c:pt>
                <c:pt idx="1">
                  <c:v>117</c:v>
                </c:pt>
                <c:pt idx="2">
                  <c:v>222</c:v>
                </c:pt>
                <c:pt idx="3">
                  <c:v>243</c:v>
                </c:pt>
                <c:pt idx="4">
                  <c:v>254</c:v>
                </c:pt>
                <c:pt idx="5">
                  <c:v>272</c:v>
                </c:pt>
                <c:pt idx="6">
                  <c:v>256</c:v>
                </c:pt>
                <c:pt idx="7">
                  <c:v>294</c:v>
                </c:pt>
                <c:pt idx="8">
                  <c:v>313</c:v>
                </c:pt>
                <c:pt idx="9">
                  <c:v>358</c:v>
                </c:pt>
                <c:pt idx="10">
                  <c:v>257</c:v>
                </c:pt>
                <c:pt idx="11">
                  <c:v>196</c:v>
                </c:pt>
                <c:pt idx="12">
                  <c:v>104</c:v>
                </c:pt>
                <c:pt idx="13">
                  <c:v>64</c:v>
                </c:pt>
                <c:pt idx="14">
                  <c:v>28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0-4429-B499-CB89EC36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223</c:v>
                </c:pt>
                <c:pt idx="1">
                  <c:v>135</c:v>
                </c:pt>
                <c:pt idx="2">
                  <c:v>431</c:v>
                </c:pt>
                <c:pt idx="3">
                  <c:v>72</c:v>
                </c:pt>
                <c:pt idx="4">
                  <c:v>40</c:v>
                </c:pt>
                <c:pt idx="5">
                  <c:v>86</c:v>
                </c:pt>
                <c:pt idx="6">
                  <c:v>261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5-4C3D-8872-3BD59CFF2151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142</c:v>
                </c:pt>
                <c:pt idx="1">
                  <c:v>289</c:v>
                </c:pt>
                <c:pt idx="2">
                  <c:v>76</c:v>
                </c:pt>
                <c:pt idx="3">
                  <c:v>326</c:v>
                </c:pt>
                <c:pt idx="4">
                  <c:v>337</c:v>
                </c:pt>
                <c:pt idx="5">
                  <c:v>224</c:v>
                </c:pt>
                <c:pt idx="6">
                  <c:v>20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5-4C3D-8872-3BD59CFF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10.22'!$U$8:$Y$8</c:f>
              <c:numCache>
                <c:formatCode>#,##0</c:formatCode>
                <c:ptCount val="5"/>
                <c:pt idx="1">
                  <c:v>35219.620000000003</c:v>
                </c:pt>
                <c:pt idx="2">
                  <c:v>37742.769999999997</c:v>
                </c:pt>
                <c:pt idx="3">
                  <c:v>37055.370000000003</c:v>
                </c:pt>
                <c:pt idx="4">
                  <c:v>37522.199999999997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7-45E5-AC18-697DD30E84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7-45E5-AC18-697DD30E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10.22'!$V$4:$Z$4</c:f>
              <c:numCache>
                <c:formatCode>#,##0</c:formatCode>
                <c:ptCount val="5"/>
                <c:pt idx="0">
                  <c:v>5211</c:v>
                </c:pt>
                <c:pt idx="1">
                  <c:v>5945</c:v>
                </c:pt>
                <c:pt idx="2">
                  <c:v>6035</c:v>
                </c:pt>
                <c:pt idx="3">
                  <c:v>6365</c:v>
                </c:pt>
                <c:pt idx="4">
                  <c:v>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0-435C-8583-745704FD7A8D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10.22'!$V$7:$Z$7</c:f>
              <c:numCache>
                <c:formatCode>#,##0</c:formatCode>
                <c:ptCount val="5"/>
                <c:pt idx="0">
                  <c:v>3532</c:v>
                </c:pt>
                <c:pt idx="1">
                  <c:v>4066</c:v>
                </c:pt>
                <c:pt idx="2">
                  <c:v>4090</c:v>
                </c:pt>
                <c:pt idx="3">
                  <c:v>4333</c:v>
                </c:pt>
                <c:pt idx="4">
                  <c:v>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0-435C-8583-745704FD7A8D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10.22'!$V$11:$Z$11</c:f>
              <c:numCache>
                <c:formatCode>#,##0</c:formatCode>
                <c:ptCount val="5"/>
                <c:pt idx="0">
                  <c:v>4168</c:v>
                </c:pt>
                <c:pt idx="1">
                  <c:v>4698</c:v>
                </c:pt>
                <c:pt idx="2">
                  <c:v>4856</c:v>
                </c:pt>
                <c:pt idx="3">
                  <c:v>5088</c:v>
                </c:pt>
                <c:pt idx="4">
                  <c:v>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0-435C-8583-745704FD7A8D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10.22'!$V$12:$Z$12</c:f>
              <c:numCache>
                <c:formatCode>#,##0</c:formatCode>
                <c:ptCount val="5"/>
                <c:pt idx="0">
                  <c:v>1045</c:v>
                </c:pt>
                <c:pt idx="1">
                  <c:v>1248</c:v>
                </c:pt>
                <c:pt idx="2">
                  <c:v>1178</c:v>
                </c:pt>
                <c:pt idx="3">
                  <c:v>1278</c:v>
                </c:pt>
                <c:pt idx="4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0-435C-8583-745704FD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0.16193308550185873</c:v>
                </c:pt>
                <c:pt idx="1">
                  <c:v>5.3531598513011152E-3</c:v>
                </c:pt>
                <c:pt idx="2">
                  <c:v>6.8996282527881037E-2</c:v>
                </c:pt>
                <c:pt idx="3">
                  <c:v>5.50185873605948E-3</c:v>
                </c:pt>
                <c:pt idx="4">
                  <c:v>6.6765799256505581E-2</c:v>
                </c:pt>
                <c:pt idx="5">
                  <c:v>3.7769516728624539E-2</c:v>
                </c:pt>
                <c:pt idx="6">
                  <c:v>7.2267657992565057E-2</c:v>
                </c:pt>
                <c:pt idx="7">
                  <c:v>6.6617100371747215E-2</c:v>
                </c:pt>
                <c:pt idx="8">
                  <c:v>3.3308550185873607E-2</c:v>
                </c:pt>
                <c:pt idx="9">
                  <c:v>5.0557620817843867E-3</c:v>
                </c:pt>
                <c:pt idx="10">
                  <c:v>2.1263940520446098E-2</c:v>
                </c:pt>
                <c:pt idx="11">
                  <c:v>1.9776951672862454E-2</c:v>
                </c:pt>
                <c:pt idx="12">
                  <c:v>3.1375464684014871E-2</c:v>
                </c:pt>
                <c:pt idx="13">
                  <c:v>5.3977695167286247E-2</c:v>
                </c:pt>
                <c:pt idx="14">
                  <c:v>2.7509293680297399E-2</c:v>
                </c:pt>
                <c:pt idx="15">
                  <c:v>6.245353159851301E-2</c:v>
                </c:pt>
                <c:pt idx="16">
                  <c:v>9.4275092936802973E-2</c:v>
                </c:pt>
                <c:pt idx="17">
                  <c:v>2.1115241635687731E-2</c:v>
                </c:pt>
                <c:pt idx="18">
                  <c:v>3.0929368029739775E-2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E-4367-9F02-4F1431C09B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E-4367-9F02-4F1431C0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10.22'!$Z$44:$Z$60</c:f>
              <c:numCache>
                <c:formatCode>#,##0</c:formatCode>
                <c:ptCount val="17"/>
                <c:pt idx="0">
                  <c:v>17</c:v>
                </c:pt>
                <c:pt idx="1">
                  <c:v>160</c:v>
                </c:pt>
                <c:pt idx="2">
                  <c:v>208</c:v>
                </c:pt>
                <c:pt idx="3">
                  <c:v>292</c:v>
                </c:pt>
                <c:pt idx="4">
                  <c:v>292</c:v>
                </c:pt>
                <c:pt idx="5">
                  <c:v>277</c:v>
                </c:pt>
                <c:pt idx="6">
                  <c:v>272</c:v>
                </c:pt>
                <c:pt idx="7">
                  <c:v>292</c:v>
                </c:pt>
                <c:pt idx="8">
                  <c:v>338</c:v>
                </c:pt>
                <c:pt idx="9">
                  <c:v>387</c:v>
                </c:pt>
                <c:pt idx="10">
                  <c:v>353</c:v>
                </c:pt>
                <c:pt idx="11">
                  <c:v>285</c:v>
                </c:pt>
                <c:pt idx="12">
                  <c:v>166</c:v>
                </c:pt>
                <c:pt idx="13">
                  <c:v>90</c:v>
                </c:pt>
                <c:pt idx="14">
                  <c:v>29</c:v>
                </c:pt>
                <c:pt idx="15">
                  <c:v>14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1-41C6-B994-E3201B1C2253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10.22'!$Z$63:$Z$79</c:f>
              <c:numCache>
                <c:formatCode>#,##0</c:formatCode>
                <c:ptCount val="17"/>
                <c:pt idx="0">
                  <c:v>12</c:v>
                </c:pt>
                <c:pt idx="1">
                  <c:v>151</c:v>
                </c:pt>
                <c:pt idx="2">
                  <c:v>294</c:v>
                </c:pt>
                <c:pt idx="3">
                  <c:v>248</c:v>
                </c:pt>
                <c:pt idx="4">
                  <c:v>271</c:v>
                </c:pt>
                <c:pt idx="5">
                  <c:v>259</c:v>
                </c:pt>
                <c:pt idx="6">
                  <c:v>270</c:v>
                </c:pt>
                <c:pt idx="7">
                  <c:v>333</c:v>
                </c:pt>
                <c:pt idx="8">
                  <c:v>298</c:v>
                </c:pt>
                <c:pt idx="9">
                  <c:v>382</c:v>
                </c:pt>
                <c:pt idx="10">
                  <c:v>274</c:v>
                </c:pt>
                <c:pt idx="11">
                  <c:v>221</c:v>
                </c:pt>
                <c:pt idx="12">
                  <c:v>101</c:v>
                </c:pt>
                <c:pt idx="13">
                  <c:v>66</c:v>
                </c:pt>
                <c:pt idx="14">
                  <c:v>34</c:v>
                </c:pt>
                <c:pt idx="15">
                  <c:v>15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1-41C6-B994-E3201B1C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10.22'!$Z$83:$Z$90</c:f>
              <c:numCache>
                <c:formatCode>#,##0</c:formatCode>
                <c:ptCount val="8"/>
                <c:pt idx="0">
                  <c:v>215</c:v>
                </c:pt>
                <c:pt idx="1">
                  <c:v>149</c:v>
                </c:pt>
                <c:pt idx="2">
                  <c:v>451</c:v>
                </c:pt>
                <c:pt idx="3">
                  <c:v>79</c:v>
                </c:pt>
                <c:pt idx="4">
                  <c:v>41</c:v>
                </c:pt>
                <c:pt idx="5">
                  <c:v>88</c:v>
                </c:pt>
                <c:pt idx="6">
                  <c:v>274</c:v>
                </c:pt>
                <c:pt idx="7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4-4E84-B116-CD289AB750B3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10.22'!$Z$93:$Z$100</c:f>
              <c:numCache>
                <c:formatCode>#,##0</c:formatCode>
                <c:ptCount val="8"/>
                <c:pt idx="0">
                  <c:v>142</c:v>
                </c:pt>
                <c:pt idx="1">
                  <c:v>315</c:v>
                </c:pt>
                <c:pt idx="2">
                  <c:v>77</c:v>
                </c:pt>
                <c:pt idx="3">
                  <c:v>363</c:v>
                </c:pt>
                <c:pt idx="4">
                  <c:v>350</c:v>
                </c:pt>
                <c:pt idx="5">
                  <c:v>237</c:v>
                </c:pt>
                <c:pt idx="6">
                  <c:v>21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4-4E84-B116-CD289AB7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4.9234863606121095E-2</c:v>
                </c:pt>
                <c:pt idx="1">
                  <c:v>1.0113107119095143E-2</c:v>
                </c:pt>
                <c:pt idx="2">
                  <c:v>8.0505655355954761E-2</c:v>
                </c:pt>
                <c:pt idx="3">
                  <c:v>8.1170991350632063E-3</c:v>
                </c:pt>
                <c:pt idx="4">
                  <c:v>9.7937458416500339E-2</c:v>
                </c:pt>
                <c:pt idx="5">
                  <c:v>5.4025282767797736E-2</c:v>
                </c:pt>
                <c:pt idx="6">
                  <c:v>8.6360612109115109E-2</c:v>
                </c:pt>
                <c:pt idx="7">
                  <c:v>4.2049234863606122E-2</c:v>
                </c:pt>
                <c:pt idx="8">
                  <c:v>7.265469061876248E-2</c:v>
                </c:pt>
                <c:pt idx="9">
                  <c:v>4.1250831669993344E-3</c:v>
                </c:pt>
                <c:pt idx="10">
                  <c:v>2.9940119760479042E-2</c:v>
                </c:pt>
                <c:pt idx="11">
                  <c:v>1.383898868928809E-2</c:v>
                </c:pt>
                <c:pt idx="12">
                  <c:v>4.5508982035928146E-2</c:v>
                </c:pt>
                <c:pt idx="13">
                  <c:v>0.10033266799733866</c:v>
                </c:pt>
                <c:pt idx="14">
                  <c:v>4.6440452428476379E-2</c:v>
                </c:pt>
                <c:pt idx="15">
                  <c:v>5.3359946773120427E-2</c:v>
                </c:pt>
                <c:pt idx="16">
                  <c:v>0.10299401197604791</c:v>
                </c:pt>
                <c:pt idx="17">
                  <c:v>1.4637391882900865E-2</c:v>
                </c:pt>
                <c:pt idx="18">
                  <c:v>3.4065202927478375E-2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5-4873-8FAB-BCC91617B2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5-4873-8FAB-BCC91617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10.22'!$V$8:$Z$8</c:f>
              <c:numCache>
                <c:formatCode>#,##0</c:formatCode>
                <c:ptCount val="5"/>
                <c:pt idx="0">
                  <c:v>35219.620000000003</c:v>
                </c:pt>
                <c:pt idx="1">
                  <c:v>37742.769999999997</c:v>
                </c:pt>
                <c:pt idx="2">
                  <c:v>37055.370000000003</c:v>
                </c:pt>
                <c:pt idx="3">
                  <c:v>37522.199999999997</c:v>
                </c:pt>
                <c:pt idx="4">
                  <c:v>39636.519999999997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A-4020-83C8-FFEBCDFDF8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A-4020-83C8-FFEBCDFD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10.23'!$U$4:$Y$4</c:f>
              <c:numCache>
                <c:formatCode>#,##0</c:formatCode>
                <c:ptCount val="5"/>
                <c:pt idx="1">
                  <c:v>28297</c:v>
                </c:pt>
                <c:pt idx="2">
                  <c:v>28910</c:v>
                </c:pt>
                <c:pt idx="3">
                  <c:v>29089</c:v>
                </c:pt>
                <c:pt idx="4">
                  <c:v>29058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D-4518-B19A-D865AB9E6167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10.23'!$U$7:$Y$7</c:f>
              <c:numCache>
                <c:formatCode>#,##0</c:formatCode>
                <c:ptCount val="5"/>
                <c:pt idx="1">
                  <c:v>20192</c:v>
                </c:pt>
                <c:pt idx="2">
                  <c:v>20521</c:v>
                </c:pt>
                <c:pt idx="3">
                  <c:v>20591</c:v>
                </c:pt>
                <c:pt idx="4">
                  <c:v>20769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D-4518-B19A-D865AB9E6167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10.23'!$U$11:$Y$11</c:f>
              <c:numCache>
                <c:formatCode>#,##0</c:formatCode>
                <c:ptCount val="5"/>
                <c:pt idx="1">
                  <c:v>25281</c:v>
                </c:pt>
                <c:pt idx="2">
                  <c:v>25854</c:v>
                </c:pt>
                <c:pt idx="3">
                  <c:v>25857</c:v>
                </c:pt>
                <c:pt idx="4">
                  <c:v>25798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D-4518-B19A-D865AB9E6167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10.23'!$U$12:$Y$12</c:f>
              <c:numCache>
                <c:formatCode>#,##0</c:formatCode>
                <c:ptCount val="5"/>
                <c:pt idx="1">
                  <c:v>3015</c:v>
                </c:pt>
                <c:pt idx="2">
                  <c:v>3054</c:v>
                </c:pt>
                <c:pt idx="3">
                  <c:v>3227</c:v>
                </c:pt>
                <c:pt idx="4">
                  <c:v>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D-4518-B19A-D865AB9E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5.246767314332137E-3</c:v>
                </c:pt>
                <c:pt idx="1">
                  <c:v>1.0121183399905219E-2</c:v>
                </c:pt>
                <c:pt idx="2">
                  <c:v>4.2312639631710787E-2</c:v>
                </c:pt>
                <c:pt idx="3">
                  <c:v>6.7361722293683571E-3</c:v>
                </c:pt>
                <c:pt idx="4">
                  <c:v>6.235190576128901E-2</c:v>
                </c:pt>
                <c:pt idx="5">
                  <c:v>3.0194299641188815E-2</c:v>
                </c:pt>
                <c:pt idx="6">
                  <c:v>7.7347505246767312E-2</c:v>
                </c:pt>
                <c:pt idx="7">
                  <c:v>7.8769209938392801E-2</c:v>
                </c:pt>
                <c:pt idx="8">
                  <c:v>3.0160449529483446E-2</c:v>
                </c:pt>
                <c:pt idx="9">
                  <c:v>1.2964592783156184E-2</c:v>
                </c:pt>
                <c:pt idx="10">
                  <c:v>4.417439577550606E-2</c:v>
                </c:pt>
                <c:pt idx="11">
                  <c:v>2.0377767246631914E-2</c:v>
                </c:pt>
                <c:pt idx="12">
                  <c:v>8.5437681944350419E-2</c:v>
                </c:pt>
                <c:pt idx="13">
                  <c:v>8.2594272561099455E-2</c:v>
                </c:pt>
                <c:pt idx="14">
                  <c:v>6.1099451628190374E-2</c:v>
                </c:pt>
                <c:pt idx="15">
                  <c:v>0.10239658790874009</c:v>
                </c:pt>
                <c:pt idx="16">
                  <c:v>0.15608286507345473</c:v>
                </c:pt>
                <c:pt idx="17">
                  <c:v>2.664003791212511E-2</c:v>
                </c:pt>
                <c:pt idx="18">
                  <c:v>3.7302823099316228E-2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4999-AD71-9167FA9E3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4999-AD71-9167FA9E3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13</c:v>
                </c:pt>
                <c:pt idx="1">
                  <c:v>255</c:v>
                </c:pt>
                <c:pt idx="2">
                  <c:v>731</c:v>
                </c:pt>
                <c:pt idx="3">
                  <c:v>1134</c:v>
                </c:pt>
                <c:pt idx="4">
                  <c:v>1681</c:v>
                </c:pt>
                <c:pt idx="5">
                  <c:v>1586</c:v>
                </c:pt>
                <c:pt idx="6">
                  <c:v>1442</c:v>
                </c:pt>
                <c:pt idx="7">
                  <c:v>1204</c:v>
                </c:pt>
                <c:pt idx="8">
                  <c:v>1317</c:v>
                </c:pt>
                <c:pt idx="9">
                  <c:v>1202</c:v>
                </c:pt>
                <c:pt idx="10">
                  <c:v>1314</c:v>
                </c:pt>
                <c:pt idx="11">
                  <c:v>1120</c:v>
                </c:pt>
                <c:pt idx="12">
                  <c:v>646</c:v>
                </c:pt>
                <c:pt idx="13">
                  <c:v>306</c:v>
                </c:pt>
                <c:pt idx="14">
                  <c:v>123</c:v>
                </c:pt>
                <c:pt idx="15">
                  <c:v>47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B-40D4-97C9-E469213AF4F5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20</c:v>
                </c:pt>
                <c:pt idx="1">
                  <c:v>295</c:v>
                </c:pt>
                <c:pt idx="2">
                  <c:v>788</c:v>
                </c:pt>
                <c:pt idx="3">
                  <c:v>1435</c:v>
                </c:pt>
                <c:pt idx="4">
                  <c:v>1705</c:v>
                </c:pt>
                <c:pt idx="5">
                  <c:v>1472</c:v>
                </c:pt>
                <c:pt idx="6">
                  <c:v>1454</c:v>
                </c:pt>
                <c:pt idx="7">
                  <c:v>1337</c:v>
                </c:pt>
                <c:pt idx="8">
                  <c:v>1468</c:v>
                </c:pt>
                <c:pt idx="9">
                  <c:v>1381</c:v>
                </c:pt>
                <c:pt idx="10">
                  <c:v>1412</c:v>
                </c:pt>
                <c:pt idx="11">
                  <c:v>1112</c:v>
                </c:pt>
                <c:pt idx="12">
                  <c:v>583</c:v>
                </c:pt>
                <c:pt idx="13">
                  <c:v>231</c:v>
                </c:pt>
                <c:pt idx="14">
                  <c:v>89</c:v>
                </c:pt>
                <c:pt idx="15">
                  <c:v>63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B-40D4-97C9-E469213AF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1660</c:v>
                </c:pt>
                <c:pt idx="1">
                  <c:v>2179</c:v>
                </c:pt>
                <c:pt idx="2">
                  <c:v>1334</c:v>
                </c:pt>
                <c:pt idx="3">
                  <c:v>906</c:v>
                </c:pt>
                <c:pt idx="4">
                  <c:v>634</c:v>
                </c:pt>
                <c:pt idx="5">
                  <c:v>557</c:v>
                </c:pt>
                <c:pt idx="6">
                  <c:v>381</c:v>
                </c:pt>
                <c:pt idx="7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C-438E-B2B6-8CAE68A21BE7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1151</c:v>
                </c:pt>
                <c:pt idx="1">
                  <c:v>2922</c:v>
                </c:pt>
                <c:pt idx="2">
                  <c:v>265</c:v>
                </c:pt>
                <c:pt idx="3">
                  <c:v>1477</c:v>
                </c:pt>
                <c:pt idx="4">
                  <c:v>1834</c:v>
                </c:pt>
                <c:pt idx="5">
                  <c:v>891</c:v>
                </c:pt>
                <c:pt idx="6">
                  <c:v>34</c:v>
                </c:pt>
                <c:pt idx="7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C-438E-B2B6-8CAE68A2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10.23'!$U$8:$Y$8</c:f>
              <c:numCache>
                <c:formatCode>#,##0</c:formatCode>
                <c:ptCount val="5"/>
                <c:pt idx="1">
                  <c:v>44342.48</c:v>
                </c:pt>
                <c:pt idx="2">
                  <c:v>46674.38</c:v>
                </c:pt>
                <c:pt idx="3">
                  <c:v>47920.5</c:v>
                </c:pt>
                <c:pt idx="4">
                  <c:v>48047.360000000001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D-404F-80D9-5D1FEE76D0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D-404F-80D9-5D1FEE76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10.23'!$V$4:$Z$4</c:f>
              <c:numCache>
                <c:formatCode>#,##0</c:formatCode>
                <c:ptCount val="5"/>
                <c:pt idx="0">
                  <c:v>28297</c:v>
                </c:pt>
                <c:pt idx="1">
                  <c:v>28910</c:v>
                </c:pt>
                <c:pt idx="2">
                  <c:v>29089</c:v>
                </c:pt>
                <c:pt idx="3">
                  <c:v>29058</c:v>
                </c:pt>
                <c:pt idx="4">
                  <c:v>29542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A1E-90F0-952AAB770824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10.23'!$V$7:$Z$7</c:f>
              <c:numCache>
                <c:formatCode>#,##0</c:formatCode>
                <c:ptCount val="5"/>
                <c:pt idx="0">
                  <c:v>20192</c:v>
                </c:pt>
                <c:pt idx="1">
                  <c:v>20521</c:v>
                </c:pt>
                <c:pt idx="2">
                  <c:v>20591</c:v>
                </c:pt>
                <c:pt idx="3">
                  <c:v>20769</c:v>
                </c:pt>
                <c:pt idx="4">
                  <c:v>20696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A1E-90F0-952AAB770824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10.23'!$V$11:$Z$11</c:f>
              <c:numCache>
                <c:formatCode>#,##0</c:formatCode>
                <c:ptCount val="5"/>
                <c:pt idx="0">
                  <c:v>25281</c:v>
                </c:pt>
                <c:pt idx="1">
                  <c:v>25854</c:v>
                </c:pt>
                <c:pt idx="2">
                  <c:v>25857</c:v>
                </c:pt>
                <c:pt idx="3">
                  <c:v>25798</c:v>
                </c:pt>
                <c:pt idx="4">
                  <c:v>26269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0-4A1E-90F0-952AAB770824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10.23'!$V$12:$Z$12</c:f>
              <c:numCache>
                <c:formatCode>#,##0</c:formatCode>
                <c:ptCount val="5"/>
                <c:pt idx="0">
                  <c:v>3015</c:v>
                </c:pt>
                <c:pt idx="1">
                  <c:v>3054</c:v>
                </c:pt>
                <c:pt idx="2">
                  <c:v>3227</c:v>
                </c:pt>
                <c:pt idx="3">
                  <c:v>3265</c:v>
                </c:pt>
                <c:pt idx="4">
                  <c:v>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0-4A1E-90F0-952AAB77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5.246767314332137E-3</c:v>
                </c:pt>
                <c:pt idx="1">
                  <c:v>1.0121183399905219E-2</c:v>
                </c:pt>
                <c:pt idx="2">
                  <c:v>4.2312639631710787E-2</c:v>
                </c:pt>
                <c:pt idx="3">
                  <c:v>6.7361722293683571E-3</c:v>
                </c:pt>
                <c:pt idx="4">
                  <c:v>6.235190576128901E-2</c:v>
                </c:pt>
                <c:pt idx="5">
                  <c:v>3.0194299641188815E-2</c:v>
                </c:pt>
                <c:pt idx="6">
                  <c:v>7.7347505246767312E-2</c:v>
                </c:pt>
                <c:pt idx="7">
                  <c:v>7.8769209938392801E-2</c:v>
                </c:pt>
                <c:pt idx="8">
                  <c:v>3.0160449529483446E-2</c:v>
                </c:pt>
                <c:pt idx="9">
                  <c:v>1.2964592783156184E-2</c:v>
                </c:pt>
                <c:pt idx="10">
                  <c:v>4.417439577550606E-2</c:v>
                </c:pt>
                <c:pt idx="11">
                  <c:v>2.0377767246631914E-2</c:v>
                </c:pt>
                <c:pt idx="12">
                  <c:v>8.5437681944350419E-2</c:v>
                </c:pt>
                <c:pt idx="13">
                  <c:v>8.2594272561099455E-2</c:v>
                </c:pt>
                <c:pt idx="14">
                  <c:v>6.1099451628190374E-2</c:v>
                </c:pt>
                <c:pt idx="15">
                  <c:v>0.10239658790874009</c:v>
                </c:pt>
                <c:pt idx="16">
                  <c:v>0.15608286507345473</c:v>
                </c:pt>
                <c:pt idx="17">
                  <c:v>2.664003791212511E-2</c:v>
                </c:pt>
                <c:pt idx="18">
                  <c:v>3.7302823099316228E-2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A-474E-8E78-08D45E7E9F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A-474E-8E78-08D45E7E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10.23'!$Z$44:$Z$60</c:f>
              <c:numCache>
                <c:formatCode>#,##0</c:formatCode>
                <c:ptCount val="17"/>
                <c:pt idx="0">
                  <c:v>14</c:v>
                </c:pt>
                <c:pt idx="1">
                  <c:v>305</c:v>
                </c:pt>
                <c:pt idx="2">
                  <c:v>768</c:v>
                </c:pt>
                <c:pt idx="3">
                  <c:v>1214</c:v>
                </c:pt>
                <c:pt idx="4">
                  <c:v>1552</c:v>
                </c:pt>
                <c:pt idx="5">
                  <c:v>1620</c:v>
                </c:pt>
                <c:pt idx="6">
                  <c:v>1458</c:v>
                </c:pt>
                <c:pt idx="7">
                  <c:v>1305</c:v>
                </c:pt>
                <c:pt idx="8">
                  <c:v>1265</c:v>
                </c:pt>
                <c:pt idx="9">
                  <c:v>1251</c:v>
                </c:pt>
                <c:pt idx="10">
                  <c:v>1259</c:v>
                </c:pt>
                <c:pt idx="11">
                  <c:v>1095</c:v>
                </c:pt>
                <c:pt idx="12">
                  <c:v>674</c:v>
                </c:pt>
                <c:pt idx="13">
                  <c:v>320</c:v>
                </c:pt>
                <c:pt idx="14">
                  <c:v>123</c:v>
                </c:pt>
                <c:pt idx="15">
                  <c:v>42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3-42F9-8117-C87143282253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10.23'!$Z$63:$Z$79</c:f>
              <c:numCache>
                <c:formatCode>#,##0</c:formatCode>
                <c:ptCount val="17"/>
                <c:pt idx="0">
                  <c:v>30</c:v>
                </c:pt>
                <c:pt idx="1">
                  <c:v>388</c:v>
                </c:pt>
                <c:pt idx="2">
                  <c:v>876</c:v>
                </c:pt>
                <c:pt idx="3">
                  <c:v>1337</c:v>
                </c:pt>
                <c:pt idx="4">
                  <c:v>1719</c:v>
                </c:pt>
                <c:pt idx="5">
                  <c:v>1541</c:v>
                </c:pt>
                <c:pt idx="6">
                  <c:v>1490</c:v>
                </c:pt>
                <c:pt idx="7">
                  <c:v>1418</c:v>
                </c:pt>
                <c:pt idx="8">
                  <c:v>1506</c:v>
                </c:pt>
                <c:pt idx="9">
                  <c:v>1413</c:v>
                </c:pt>
                <c:pt idx="10">
                  <c:v>1427</c:v>
                </c:pt>
                <c:pt idx="11">
                  <c:v>1071</c:v>
                </c:pt>
                <c:pt idx="12">
                  <c:v>585</c:v>
                </c:pt>
                <c:pt idx="13">
                  <c:v>236</c:v>
                </c:pt>
                <c:pt idx="14">
                  <c:v>85</c:v>
                </c:pt>
                <c:pt idx="15">
                  <c:v>51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3-42F9-8117-C8714328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10.23'!$Z$83:$Z$90</c:f>
              <c:numCache>
                <c:formatCode>#,##0</c:formatCode>
                <c:ptCount val="8"/>
                <c:pt idx="0">
                  <c:v>1668</c:v>
                </c:pt>
                <c:pt idx="1">
                  <c:v>2103</c:v>
                </c:pt>
                <c:pt idx="2">
                  <c:v>1310</c:v>
                </c:pt>
                <c:pt idx="3">
                  <c:v>897</c:v>
                </c:pt>
                <c:pt idx="4">
                  <c:v>633</c:v>
                </c:pt>
                <c:pt idx="5">
                  <c:v>593</c:v>
                </c:pt>
                <c:pt idx="6">
                  <c:v>401</c:v>
                </c:pt>
                <c:pt idx="7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C-4A84-BD09-373F8A4B30A1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10.23'!$Z$93:$Z$100</c:f>
              <c:numCache>
                <c:formatCode>#,##0</c:formatCode>
                <c:ptCount val="8"/>
                <c:pt idx="0">
                  <c:v>1182</c:v>
                </c:pt>
                <c:pt idx="1">
                  <c:v>2889</c:v>
                </c:pt>
                <c:pt idx="2">
                  <c:v>286</c:v>
                </c:pt>
                <c:pt idx="3">
                  <c:v>1481</c:v>
                </c:pt>
                <c:pt idx="4">
                  <c:v>1827</c:v>
                </c:pt>
                <c:pt idx="5">
                  <c:v>898</c:v>
                </c:pt>
                <c:pt idx="6">
                  <c:v>43</c:v>
                </c:pt>
                <c:pt idx="7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C-4A84-BD09-373F8A4B3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8</c:v>
                </c:pt>
                <c:pt idx="1">
                  <c:v>66</c:v>
                </c:pt>
                <c:pt idx="2">
                  <c:v>192</c:v>
                </c:pt>
                <c:pt idx="3">
                  <c:v>286</c:v>
                </c:pt>
                <c:pt idx="4">
                  <c:v>474</c:v>
                </c:pt>
                <c:pt idx="5">
                  <c:v>404</c:v>
                </c:pt>
                <c:pt idx="6">
                  <c:v>357</c:v>
                </c:pt>
                <c:pt idx="7">
                  <c:v>327</c:v>
                </c:pt>
                <c:pt idx="8">
                  <c:v>420</c:v>
                </c:pt>
                <c:pt idx="9">
                  <c:v>429</c:v>
                </c:pt>
                <c:pt idx="10">
                  <c:v>395</c:v>
                </c:pt>
                <c:pt idx="11">
                  <c:v>289</c:v>
                </c:pt>
                <c:pt idx="12">
                  <c:v>118</c:v>
                </c:pt>
                <c:pt idx="13">
                  <c:v>69</c:v>
                </c:pt>
                <c:pt idx="14">
                  <c:v>16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3-45E1-98C3-70E7A2B7B9D0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4</c:v>
                </c:pt>
                <c:pt idx="1">
                  <c:v>69</c:v>
                </c:pt>
                <c:pt idx="2">
                  <c:v>232</c:v>
                </c:pt>
                <c:pt idx="3">
                  <c:v>292</c:v>
                </c:pt>
                <c:pt idx="4">
                  <c:v>291</c:v>
                </c:pt>
                <c:pt idx="5">
                  <c:v>308</c:v>
                </c:pt>
                <c:pt idx="6">
                  <c:v>304</c:v>
                </c:pt>
                <c:pt idx="7">
                  <c:v>301</c:v>
                </c:pt>
                <c:pt idx="8">
                  <c:v>377</c:v>
                </c:pt>
                <c:pt idx="9">
                  <c:v>381</c:v>
                </c:pt>
                <c:pt idx="10">
                  <c:v>323</c:v>
                </c:pt>
                <c:pt idx="11">
                  <c:v>223</c:v>
                </c:pt>
                <c:pt idx="12">
                  <c:v>88</c:v>
                </c:pt>
                <c:pt idx="13">
                  <c:v>34</c:v>
                </c:pt>
                <c:pt idx="14">
                  <c:v>14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3-45E1-98C3-70E7A2B7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10.23'!$V$8:$Z$8</c:f>
              <c:numCache>
                <c:formatCode>#,##0</c:formatCode>
                <c:ptCount val="5"/>
                <c:pt idx="0">
                  <c:v>44342.48</c:v>
                </c:pt>
                <c:pt idx="1">
                  <c:v>46674.38</c:v>
                </c:pt>
                <c:pt idx="2">
                  <c:v>47920.5</c:v>
                </c:pt>
                <c:pt idx="3">
                  <c:v>48047.360000000001</c:v>
                </c:pt>
                <c:pt idx="4">
                  <c:v>49881.5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3-4500-BEA0-5F8264164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3-4500-BEA0-5F8264164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10.24'!$U$4:$Y$4</c:f>
              <c:numCache>
                <c:formatCode>#,##0</c:formatCode>
                <c:ptCount val="5"/>
                <c:pt idx="1">
                  <c:v>3670</c:v>
                </c:pt>
                <c:pt idx="2">
                  <c:v>4313</c:v>
                </c:pt>
                <c:pt idx="3">
                  <c:v>4013</c:v>
                </c:pt>
                <c:pt idx="4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9-4495-B42F-89F532A904F8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10.24'!$U$7:$Y$7</c:f>
              <c:numCache>
                <c:formatCode>#,##0</c:formatCode>
                <c:ptCount val="5"/>
                <c:pt idx="1">
                  <c:v>2277</c:v>
                </c:pt>
                <c:pt idx="2">
                  <c:v>2744</c:v>
                </c:pt>
                <c:pt idx="3">
                  <c:v>2513</c:v>
                </c:pt>
                <c:pt idx="4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9-4495-B42F-89F532A904F8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10.24'!$U$11:$Y$11</c:f>
              <c:numCache>
                <c:formatCode>#,##0</c:formatCode>
                <c:ptCount val="5"/>
                <c:pt idx="1">
                  <c:v>2894</c:v>
                </c:pt>
                <c:pt idx="2">
                  <c:v>3302</c:v>
                </c:pt>
                <c:pt idx="3">
                  <c:v>3184</c:v>
                </c:pt>
                <c:pt idx="4">
                  <c:v>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9-4495-B42F-89F532A904F8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10.24'!$U$12:$Y$12</c:f>
              <c:numCache>
                <c:formatCode>#,##0</c:formatCode>
                <c:ptCount val="5"/>
                <c:pt idx="1">
                  <c:v>776</c:v>
                </c:pt>
                <c:pt idx="2">
                  <c:v>1007</c:v>
                </c:pt>
                <c:pt idx="3">
                  <c:v>830</c:v>
                </c:pt>
                <c:pt idx="4">
                  <c:v>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69-4495-B42F-89F532A9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0.22069262206926221</c:v>
                </c:pt>
                <c:pt idx="1">
                  <c:v>3.8718003871800388E-3</c:v>
                </c:pt>
                <c:pt idx="2">
                  <c:v>3.0759303075930309E-2</c:v>
                </c:pt>
                <c:pt idx="3">
                  <c:v>4.7322004732200471E-3</c:v>
                </c:pt>
                <c:pt idx="4">
                  <c:v>5.4635405463540544E-2</c:v>
                </c:pt>
                <c:pt idx="5">
                  <c:v>2.0219402021940201E-2</c:v>
                </c:pt>
                <c:pt idx="6">
                  <c:v>8.4534308453430851E-2</c:v>
                </c:pt>
                <c:pt idx="7">
                  <c:v>0.10195741019574102</c:v>
                </c:pt>
                <c:pt idx="8">
                  <c:v>5.0763605076360505E-2</c:v>
                </c:pt>
                <c:pt idx="9">
                  <c:v>4.0869004086900411E-3</c:v>
                </c:pt>
                <c:pt idx="10">
                  <c:v>1.6562701656270166E-2</c:v>
                </c:pt>
                <c:pt idx="11">
                  <c:v>1.2906001290600129E-2</c:v>
                </c:pt>
                <c:pt idx="12">
                  <c:v>3.2910303291030327E-2</c:v>
                </c:pt>
                <c:pt idx="13">
                  <c:v>5.8292105829210586E-2</c:v>
                </c:pt>
                <c:pt idx="14">
                  <c:v>3.5061303506130348E-2</c:v>
                </c:pt>
                <c:pt idx="15">
                  <c:v>5.8507205850720584E-2</c:v>
                </c:pt>
                <c:pt idx="16">
                  <c:v>6.8832006883200694E-2</c:v>
                </c:pt>
                <c:pt idx="17">
                  <c:v>1.0970101097010109E-2</c:v>
                </c:pt>
                <c:pt idx="18">
                  <c:v>2.4951602495160249E-2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24B-A56C-59AFF40045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24B-A56C-59AFF40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7</c:v>
                </c:pt>
                <c:pt idx="1">
                  <c:v>52</c:v>
                </c:pt>
                <c:pt idx="2">
                  <c:v>135</c:v>
                </c:pt>
                <c:pt idx="3">
                  <c:v>186</c:v>
                </c:pt>
                <c:pt idx="4">
                  <c:v>214</c:v>
                </c:pt>
                <c:pt idx="5">
                  <c:v>213</c:v>
                </c:pt>
                <c:pt idx="6">
                  <c:v>188</c:v>
                </c:pt>
                <c:pt idx="7">
                  <c:v>142</c:v>
                </c:pt>
                <c:pt idx="8">
                  <c:v>228</c:v>
                </c:pt>
                <c:pt idx="9">
                  <c:v>207</c:v>
                </c:pt>
                <c:pt idx="10">
                  <c:v>213</c:v>
                </c:pt>
                <c:pt idx="11">
                  <c:v>239</c:v>
                </c:pt>
                <c:pt idx="12">
                  <c:v>125</c:v>
                </c:pt>
                <c:pt idx="13">
                  <c:v>72</c:v>
                </c:pt>
                <c:pt idx="14">
                  <c:v>38</c:v>
                </c:pt>
                <c:pt idx="15">
                  <c:v>20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8-4858-AC1E-EEC20B0D0C7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4</c:v>
                </c:pt>
                <c:pt idx="1">
                  <c:v>43</c:v>
                </c:pt>
                <c:pt idx="2">
                  <c:v>128</c:v>
                </c:pt>
                <c:pt idx="3">
                  <c:v>156</c:v>
                </c:pt>
                <c:pt idx="4">
                  <c:v>221</c:v>
                </c:pt>
                <c:pt idx="5">
                  <c:v>177</c:v>
                </c:pt>
                <c:pt idx="6">
                  <c:v>201</c:v>
                </c:pt>
                <c:pt idx="7">
                  <c:v>169</c:v>
                </c:pt>
                <c:pt idx="8">
                  <c:v>222</c:v>
                </c:pt>
                <c:pt idx="9">
                  <c:v>224</c:v>
                </c:pt>
                <c:pt idx="10">
                  <c:v>234</c:v>
                </c:pt>
                <c:pt idx="11">
                  <c:v>203</c:v>
                </c:pt>
                <c:pt idx="12">
                  <c:v>105</c:v>
                </c:pt>
                <c:pt idx="13">
                  <c:v>57</c:v>
                </c:pt>
                <c:pt idx="14">
                  <c:v>22</c:v>
                </c:pt>
                <c:pt idx="15">
                  <c:v>11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8-4858-AC1E-EEC20B0D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131</c:v>
                </c:pt>
                <c:pt idx="1">
                  <c:v>98</c:v>
                </c:pt>
                <c:pt idx="2">
                  <c:v>192</c:v>
                </c:pt>
                <c:pt idx="3">
                  <c:v>80</c:v>
                </c:pt>
                <c:pt idx="4">
                  <c:v>30</c:v>
                </c:pt>
                <c:pt idx="5">
                  <c:v>54</c:v>
                </c:pt>
                <c:pt idx="6">
                  <c:v>100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7-4AD4-B154-68BA1B37298A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75</c:v>
                </c:pt>
                <c:pt idx="1">
                  <c:v>196</c:v>
                </c:pt>
                <c:pt idx="2">
                  <c:v>40</c:v>
                </c:pt>
                <c:pt idx="3">
                  <c:v>238</c:v>
                </c:pt>
                <c:pt idx="4">
                  <c:v>168</c:v>
                </c:pt>
                <c:pt idx="5">
                  <c:v>123</c:v>
                </c:pt>
                <c:pt idx="6">
                  <c:v>6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7-4AD4-B154-68BA1B37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10.24'!$U$8:$Y$8</c:f>
              <c:numCache>
                <c:formatCode>#,##0</c:formatCode>
                <c:ptCount val="5"/>
                <c:pt idx="1">
                  <c:v>26000</c:v>
                </c:pt>
                <c:pt idx="2">
                  <c:v>25550</c:v>
                </c:pt>
                <c:pt idx="3">
                  <c:v>26000</c:v>
                </c:pt>
                <c:pt idx="4">
                  <c:v>25892.59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A-4173-972D-60DDD30794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A-4173-972D-60DDD307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10.24'!$V$4:$Z$4</c:f>
              <c:numCache>
                <c:formatCode>#,##0</c:formatCode>
                <c:ptCount val="5"/>
                <c:pt idx="0">
                  <c:v>3670</c:v>
                </c:pt>
                <c:pt idx="1">
                  <c:v>4313</c:v>
                </c:pt>
                <c:pt idx="2">
                  <c:v>4013</c:v>
                </c:pt>
                <c:pt idx="3">
                  <c:v>4449</c:v>
                </c:pt>
                <c:pt idx="4">
                  <c:v>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E-4BBD-ABBD-8108B30E508C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10.24'!$V$7:$Z$7</c:f>
              <c:numCache>
                <c:formatCode>#,##0</c:formatCode>
                <c:ptCount val="5"/>
                <c:pt idx="0">
                  <c:v>2277</c:v>
                </c:pt>
                <c:pt idx="1">
                  <c:v>2744</c:v>
                </c:pt>
                <c:pt idx="2">
                  <c:v>2513</c:v>
                </c:pt>
                <c:pt idx="3">
                  <c:v>2828</c:v>
                </c:pt>
                <c:pt idx="4">
                  <c:v>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E-4BBD-ABBD-8108B30E508C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10.24'!$V$11:$Z$11</c:f>
              <c:numCache>
                <c:formatCode>#,##0</c:formatCode>
                <c:ptCount val="5"/>
                <c:pt idx="0">
                  <c:v>2894</c:v>
                </c:pt>
                <c:pt idx="1">
                  <c:v>3302</c:v>
                </c:pt>
                <c:pt idx="2">
                  <c:v>3184</c:v>
                </c:pt>
                <c:pt idx="3">
                  <c:v>3413</c:v>
                </c:pt>
                <c:pt idx="4">
                  <c:v>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E-4BBD-ABBD-8108B30E508C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10.24'!$V$12:$Z$12</c:f>
              <c:numCache>
                <c:formatCode>#,##0</c:formatCode>
                <c:ptCount val="5"/>
                <c:pt idx="0">
                  <c:v>776</c:v>
                </c:pt>
                <c:pt idx="1">
                  <c:v>1007</c:v>
                </c:pt>
                <c:pt idx="2">
                  <c:v>830</c:v>
                </c:pt>
                <c:pt idx="3">
                  <c:v>1036</c:v>
                </c:pt>
                <c:pt idx="4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E-4BBD-ABBD-8108B30E5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0.22069262206926221</c:v>
                </c:pt>
                <c:pt idx="1">
                  <c:v>3.8718003871800388E-3</c:v>
                </c:pt>
                <c:pt idx="2">
                  <c:v>3.0759303075930309E-2</c:v>
                </c:pt>
                <c:pt idx="3">
                  <c:v>4.7322004732200471E-3</c:v>
                </c:pt>
                <c:pt idx="4">
                  <c:v>5.4635405463540544E-2</c:v>
                </c:pt>
                <c:pt idx="5">
                  <c:v>2.0219402021940201E-2</c:v>
                </c:pt>
                <c:pt idx="6">
                  <c:v>8.4534308453430851E-2</c:v>
                </c:pt>
                <c:pt idx="7">
                  <c:v>0.10195741019574102</c:v>
                </c:pt>
                <c:pt idx="8">
                  <c:v>5.0763605076360505E-2</c:v>
                </c:pt>
                <c:pt idx="9">
                  <c:v>4.0869004086900411E-3</c:v>
                </c:pt>
                <c:pt idx="10">
                  <c:v>1.6562701656270166E-2</c:v>
                </c:pt>
                <c:pt idx="11">
                  <c:v>1.2906001290600129E-2</c:v>
                </c:pt>
                <c:pt idx="12">
                  <c:v>3.2910303291030327E-2</c:v>
                </c:pt>
                <c:pt idx="13">
                  <c:v>5.8292105829210586E-2</c:v>
                </c:pt>
                <c:pt idx="14">
                  <c:v>3.5061303506130348E-2</c:v>
                </c:pt>
                <c:pt idx="15">
                  <c:v>5.8507205850720584E-2</c:v>
                </c:pt>
                <c:pt idx="16">
                  <c:v>6.8832006883200694E-2</c:v>
                </c:pt>
                <c:pt idx="17">
                  <c:v>1.0970101097010109E-2</c:v>
                </c:pt>
                <c:pt idx="18">
                  <c:v>2.4951602495160249E-2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A-4723-89F3-117206892B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A-4723-89F3-117206892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10.24'!$Z$44:$Z$60</c:f>
              <c:numCache>
                <c:formatCode>#,##0</c:formatCode>
                <c:ptCount val="17"/>
                <c:pt idx="0">
                  <c:v>8</c:v>
                </c:pt>
                <c:pt idx="1">
                  <c:v>64</c:v>
                </c:pt>
                <c:pt idx="2">
                  <c:v>135</c:v>
                </c:pt>
                <c:pt idx="3">
                  <c:v>176</c:v>
                </c:pt>
                <c:pt idx="4">
                  <c:v>218</c:v>
                </c:pt>
                <c:pt idx="5">
                  <c:v>208</c:v>
                </c:pt>
                <c:pt idx="6">
                  <c:v>217</c:v>
                </c:pt>
                <c:pt idx="7">
                  <c:v>138</c:v>
                </c:pt>
                <c:pt idx="8">
                  <c:v>199</c:v>
                </c:pt>
                <c:pt idx="9">
                  <c:v>218</c:v>
                </c:pt>
                <c:pt idx="10">
                  <c:v>219</c:v>
                </c:pt>
                <c:pt idx="11">
                  <c:v>218</c:v>
                </c:pt>
                <c:pt idx="12">
                  <c:v>130</c:v>
                </c:pt>
                <c:pt idx="13">
                  <c:v>68</c:v>
                </c:pt>
                <c:pt idx="14">
                  <c:v>40</c:v>
                </c:pt>
                <c:pt idx="15">
                  <c:v>19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E-4852-8F19-81C1BDE9773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10.24'!$Z$63:$Z$79</c:f>
              <c:numCache>
                <c:formatCode>#,##0</c:formatCode>
                <c:ptCount val="17"/>
                <c:pt idx="0">
                  <c:v>4</c:v>
                </c:pt>
                <c:pt idx="1">
                  <c:v>62</c:v>
                </c:pt>
                <c:pt idx="2">
                  <c:v>160</c:v>
                </c:pt>
                <c:pt idx="3">
                  <c:v>187</c:v>
                </c:pt>
                <c:pt idx="4">
                  <c:v>194</c:v>
                </c:pt>
                <c:pt idx="5">
                  <c:v>204</c:v>
                </c:pt>
                <c:pt idx="6">
                  <c:v>225</c:v>
                </c:pt>
                <c:pt idx="7">
                  <c:v>175</c:v>
                </c:pt>
                <c:pt idx="8">
                  <c:v>215</c:v>
                </c:pt>
                <c:pt idx="9">
                  <c:v>243</c:v>
                </c:pt>
                <c:pt idx="10">
                  <c:v>256</c:v>
                </c:pt>
                <c:pt idx="11">
                  <c:v>227</c:v>
                </c:pt>
                <c:pt idx="12">
                  <c:v>106</c:v>
                </c:pt>
                <c:pt idx="13">
                  <c:v>66</c:v>
                </c:pt>
                <c:pt idx="14">
                  <c:v>21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E-4852-8F19-81C1BDE9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10.24'!$Z$83:$Z$90</c:f>
              <c:numCache>
                <c:formatCode>#,##0</c:formatCode>
                <c:ptCount val="8"/>
                <c:pt idx="0">
                  <c:v>123</c:v>
                </c:pt>
                <c:pt idx="1">
                  <c:v>110</c:v>
                </c:pt>
                <c:pt idx="2">
                  <c:v>165</c:v>
                </c:pt>
                <c:pt idx="3">
                  <c:v>63</c:v>
                </c:pt>
                <c:pt idx="4">
                  <c:v>35</c:v>
                </c:pt>
                <c:pt idx="5">
                  <c:v>59</c:v>
                </c:pt>
                <c:pt idx="6">
                  <c:v>96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4-457B-8154-6F72B1D14181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10.24'!$Z$93:$Z$100</c:f>
              <c:numCache>
                <c:formatCode>#,##0</c:formatCode>
                <c:ptCount val="8"/>
                <c:pt idx="0">
                  <c:v>83</c:v>
                </c:pt>
                <c:pt idx="1">
                  <c:v>213</c:v>
                </c:pt>
                <c:pt idx="2">
                  <c:v>50</c:v>
                </c:pt>
                <c:pt idx="3">
                  <c:v>227</c:v>
                </c:pt>
                <c:pt idx="4">
                  <c:v>166</c:v>
                </c:pt>
                <c:pt idx="5">
                  <c:v>142</c:v>
                </c:pt>
                <c:pt idx="6">
                  <c:v>7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4-457B-8154-6F72B1D1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275</c:v>
                </c:pt>
                <c:pt idx="1">
                  <c:v>118</c:v>
                </c:pt>
                <c:pt idx="2">
                  <c:v>592</c:v>
                </c:pt>
                <c:pt idx="3">
                  <c:v>100</c:v>
                </c:pt>
                <c:pt idx="4">
                  <c:v>95</c:v>
                </c:pt>
                <c:pt idx="5">
                  <c:v>92</c:v>
                </c:pt>
                <c:pt idx="6">
                  <c:v>482</c:v>
                </c:pt>
                <c:pt idx="7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ED-AD54-C352C9F95799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194</c:v>
                </c:pt>
                <c:pt idx="1">
                  <c:v>298</c:v>
                </c:pt>
                <c:pt idx="2">
                  <c:v>131</c:v>
                </c:pt>
                <c:pt idx="3">
                  <c:v>424</c:v>
                </c:pt>
                <c:pt idx="4">
                  <c:v>425</c:v>
                </c:pt>
                <c:pt idx="5">
                  <c:v>261</c:v>
                </c:pt>
                <c:pt idx="6">
                  <c:v>36</c:v>
                </c:pt>
                <c:pt idx="7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ED-AD54-C352C9F95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10.24'!$V$8:$Z$8</c:f>
              <c:numCache>
                <c:formatCode>#,##0</c:formatCode>
                <c:ptCount val="5"/>
                <c:pt idx="0">
                  <c:v>26000</c:v>
                </c:pt>
                <c:pt idx="1">
                  <c:v>25550</c:v>
                </c:pt>
                <c:pt idx="2">
                  <c:v>26000</c:v>
                </c:pt>
                <c:pt idx="3">
                  <c:v>25892.59</c:v>
                </c:pt>
                <c:pt idx="4">
                  <c:v>27736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A-4F60-A6F9-AE91EE8E74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A-4F60-A6F9-AE91EE8E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10.25'!$U$4:$Y$4</c:f>
              <c:numCache>
                <c:formatCode>#,##0</c:formatCode>
                <c:ptCount val="5"/>
                <c:pt idx="1">
                  <c:v>690</c:v>
                </c:pt>
                <c:pt idx="2">
                  <c:v>843</c:v>
                </c:pt>
                <c:pt idx="3">
                  <c:v>820</c:v>
                </c:pt>
                <c:pt idx="4">
                  <c:v>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B5-832D-D0F163A5AF02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10.25'!$U$7:$Y$7</c:f>
              <c:numCache>
                <c:formatCode>#,##0</c:formatCode>
                <c:ptCount val="5"/>
                <c:pt idx="1">
                  <c:v>450</c:v>
                </c:pt>
                <c:pt idx="2">
                  <c:v>535</c:v>
                </c:pt>
                <c:pt idx="3">
                  <c:v>520</c:v>
                </c:pt>
                <c:pt idx="4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B5-832D-D0F163A5AF02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10.25'!$U$11:$Y$11</c:f>
              <c:numCache>
                <c:formatCode>#,##0</c:formatCode>
                <c:ptCount val="5"/>
                <c:pt idx="1">
                  <c:v>462</c:v>
                </c:pt>
                <c:pt idx="2">
                  <c:v>567</c:v>
                </c:pt>
                <c:pt idx="3">
                  <c:v>553</c:v>
                </c:pt>
                <c:pt idx="4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B5-832D-D0F163A5AF02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10.25'!$U$12:$Y$12</c:f>
              <c:numCache>
                <c:formatCode>#,##0</c:formatCode>
                <c:ptCount val="5"/>
                <c:pt idx="1">
                  <c:v>228</c:v>
                </c:pt>
                <c:pt idx="2">
                  <c:v>277</c:v>
                </c:pt>
                <c:pt idx="3">
                  <c:v>267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9-41B5-832D-D0F163A5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0.31774580335731417</c:v>
                </c:pt>
                <c:pt idx="1">
                  <c:v>3.5971223021582736E-3</c:v>
                </c:pt>
                <c:pt idx="2">
                  <c:v>2.3980815347721823E-2</c:v>
                </c:pt>
                <c:pt idx="3">
                  <c:v>1.199040767386091E-3</c:v>
                </c:pt>
                <c:pt idx="4">
                  <c:v>2.6378896882494004E-2</c:v>
                </c:pt>
                <c:pt idx="5">
                  <c:v>2.0383693045563551E-2</c:v>
                </c:pt>
                <c:pt idx="6">
                  <c:v>4.1966426858513192E-2</c:v>
                </c:pt>
                <c:pt idx="7">
                  <c:v>1.5587529976019185E-2</c:v>
                </c:pt>
                <c:pt idx="8">
                  <c:v>5.8752997601918468E-2</c:v>
                </c:pt>
                <c:pt idx="9">
                  <c:v>0</c:v>
                </c:pt>
                <c:pt idx="10">
                  <c:v>5.9952038369304557E-3</c:v>
                </c:pt>
                <c:pt idx="11">
                  <c:v>9.5923261390887284E-3</c:v>
                </c:pt>
                <c:pt idx="12">
                  <c:v>1.7985611510791366E-2</c:v>
                </c:pt>
                <c:pt idx="13">
                  <c:v>5.7553956834532377E-2</c:v>
                </c:pt>
                <c:pt idx="14">
                  <c:v>2.9976019184652279E-2</c:v>
                </c:pt>
                <c:pt idx="15">
                  <c:v>4.6762589928057555E-2</c:v>
                </c:pt>
                <c:pt idx="16">
                  <c:v>7.9136690647482008E-2</c:v>
                </c:pt>
                <c:pt idx="17">
                  <c:v>7.1942446043165471E-3</c:v>
                </c:pt>
                <c:pt idx="18">
                  <c:v>2.9976019184652279E-2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2-418F-9687-DC72E9977D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2-418F-9687-DC72E997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21</c:v>
                </c:pt>
                <c:pt idx="3">
                  <c:v>59</c:v>
                </c:pt>
                <c:pt idx="4">
                  <c:v>54</c:v>
                </c:pt>
                <c:pt idx="5">
                  <c:v>28</c:v>
                </c:pt>
                <c:pt idx="6">
                  <c:v>24</c:v>
                </c:pt>
                <c:pt idx="7">
                  <c:v>38</c:v>
                </c:pt>
                <c:pt idx="8">
                  <c:v>26</c:v>
                </c:pt>
                <c:pt idx="9">
                  <c:v>49</c:v>
                </c:pt>
                <c:pt idx="10">
                  <c:v>34</c:v>
                </c:pt>
                <c:pt idx="11">
                  <c:v>54</c:v>
                </c:pt>
                <c:pt idx="12">
                  <c:v>20</c:v>
                </c:pt>
                <c:pt idx="13">
                  <c:v>15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DEE-B53B-4727F65B7DB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38</c:v>
                </c:pt>
                <c:pt idx="3">
                  <c:v>42</c:v>
                </c:pt>
                <c:pt idx="4">
                  <c:v>35</c:v>
                </c:pt>
                <c:pt idx="5">
                  <c:v>22</c:v>
                </c:pt>
                <c:pt idx="6">
                  <c:v>12</c:v>
                </c:pt>
                <c:pt idx="7">
                  <c:v>44</c:v>
                </c:pt>
                <c:pt idx="8">
                  <c:v>51</c:v>
                </c:pt>
                <c:pt idx="9">
                  <c:v>44</c:v>
                </c:pt>
                <c:pt idx="10">
                  <c:v>32</c:v>
                </c:pt>
                <c:pt idx="11">
                  <c:v>26</c:v>
                </c:pt>
                <c:pt idx="12">
                  <c:v>42</c:v>
                </c:pt>
                <c:pt idx="13">
                  <c:v>13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DEE-B53B-4727F65B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19</c:v>
                </c:pt>
                <c:pt idx="1">
                  <c:v>13</c:v>
                </c:pt>
                <c:pt idx="2">
                  <c:v>38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24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1C6-875D-529709F5355F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11</c:v>
                </c:pt>
                <c:pt idx="1">
                  <c:v>31</c:v>
                </c:pt>
                <c:pt idx="2">
                  <c:v>8</c:v>
                </c:pt>
                <c:pt idx="3">
                  <c:v>32</c:v>
                </c:pt>
                <c:pt idx="4">
                  <c:v>27</c:v>
                </c:pt>
                <c:pt idx="5">
                  <c:v>5</c:v>
                </c:pt>
                <c:pt idx="6">
                  <c:v>8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1C6-875D-529709F53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10.25'!$U$8:$Y$8</c:f>
              <c:numCache>
                <c:formatCode>#,##0</c:formatCode>
                <c:ptCount val="5"/>
                <c:pt idx="1">
                  <c:v>20908.810000000001</c:v>
                </c:pt>
                <c:pt idx="2">
                  <c:v>22094.39</c:v>
                </c:pt>
                <c:pt idx="3">
                  <c:v>19330</c:v>
                </c:pt>
                <c:pt idx="4">
                  <c:v>15509.01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7-4A4B-826E-1F10C30EF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7-4A4B-826E-1F10C30E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10.25'!$V$4:$Z$4</c:f>
              <c:numCache>
                <c:formatCode>#,##0</c:formatCode>
                <c:ptCount val="5"/>
                <c:pt idx="0">
                  <c:v>690</c:v>
                </c:pt>
                <c:pt idx="1">
                  <c:v>843</c:v>
                </c:pt>
                <c:pt idx="2">
                  <c:v>820</c:v>
                </c:pt>
                <c:pt idx="3">
                  <c:v>867</c:v>
                </c:pt>
                <c:pt idx="4">
                  <c:v>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2-4D50-826B-B5BBE342B446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10.25'!$V$7:$Z$7</c:f>
              <c:numCache>
                <c:formatCode>#,##0</c:formatCode>
                <c:ptCount val="5"/>
                <c:pt idx="0">
                  <c:v>450</c:v>
                </c:pt>
                <c:pt idx="1">
                  <c:v>535</c:v>
                </c:pt>
                <c:pt idx="2">
                  <c:v>520</c:v>
                </c:pt>
                <c:pt idx="3">
                  <c:v>542</c:v>
                </c:pt>
                <c:pt idx="4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2-4D50-826B-B5BBE342B446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10.25'!$V$11:$Z$11</c:f>
              <c:numCache>
                <c:formatCode>#,##0</c:formatCode>
                <c:ptCount val="5"/>
                <c:pt idx="0">
                  <c:v>462</c:v>
                </c:pt>
                <c:pt idx="1">
                  <c:v>567</c:v>
                </c:pt>
                <c:pt idx="2">
                  <c:v>553</c:v>
                </c:pt>
                <c:pt idx="3">
                  <c:v>583</c:v>
                </c:pt>
                <c:pt idx="4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2-4D50-826B-B5BBE342B446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10.25'!$V$12:$Z$12</c:f>
              <c:numCache>
                <c:formatCode>#,##0</c:formatCode>
                <c:ptCount val="5"/>
                <c:pt idx="0">
                  <c:v>228</c:v>
                </c:pt>
                <c:pt idx="1">
                  <c:v>277</c:v>
                </c:pt>
                <c:pt idx="2">
                  <c:v>267</c:v>
                </c:pt>
                <c:pt idx="3">
                  <c:v>287</c:v>
                </c:pt>
                <c:pt idx="4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2-4D50-826B-B5BBE342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0.31774580335731417</c:v>
                </c:pt>
                <c:pt idx="1">
                  <c:v>3.5971223021582736E-3</c:v>
                </c:pt>
                <c:pt idx="2">
                  <c:v>2.3980815347721823E-2</c:v>
                </c:pt>
                <c:pt idx="3">
                  <c:v>1.199040767386091E-3</c:v>
                </c:pt>
                <c:pt idx="4">
                  <c:v>2.6378896882494004E-2</c:v>
                </c:pt>
                <c:pt idx="5">
                  <c:v>2.0383693045563551E-2</c:v>
                </c:pt>
                <c:pt idx="6">
                  <c:v>4.1966426858513192E-2</c:v>
                </c:pt>
                <c:pt idx="7">
                  <c:v>1.5587529976019185E-2</c:v>
                </c:pt>
                <c:pt idx="8">
                  <c:v>5.8752997601918468E-2</c:v>
                </c:pt>
                <c:pt idx="9">
                  <c:v>0</c:v>
                </c:pt>
                <c:pt idx="10">
                  <c:v>5.9952038369304557E-3</c:v>
                </c:pt>
                <c:pt idx="11">
                  <c:v>9.5923261390887284E-3</c:v>
                </c:pt>
                <c:pt idx="12">
                  <c:v>1.7985611510791366E-2</c:v>
                </c:pt>
                <c:pt idx="13">
                  <c:v>5.7553956834532377E-2</c:v>
                </c:pt>
                <c:pt idx="14">
                  <c:v>2.9976019184652279E-2</c:v>
                </c:pt>
                <c:pt idx="15">
                  <c:v>4.6762589928057555E-2</c:v>
                </c:pt>
                <c:pt idx="16">
                  <c:v>7.9136690647482008E-2</c:v>
                </c:pt>
                <c:pt idx="17">
                  <c:v>7.1942446043165471E-3</c:v>
                </c:pt>
                <c:pt idx="18">
                  <c:v>2.9976019184652279E-2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806-8BD9-AFB986A37C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806-8BD9-AFB986A3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10.25'!$Z$44:$Z$60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33</c:v>
                </c:pt>
                <c:pt idx="3">
                  <c:v>44</c:v>
                </c:pt>
                <c:pt idx="4">
                  <c:v>44</c:v>
                </c:pt>
                <c:pt idx="5">
                  <c:v>31</c:v>
                </c:pt>
                <c:pt idx="6">
                  <c:v>25</c:v>
                </c:pt>
                <c:pt idx="7">
                  <c:v>35</c:v>
                </c:pt>
                <c:pt idx="8">
                  <c:v>40</c:v>
                </c:pt>
                <c:pt idx="9">
                  <c:v>43</c:v>
                </c:pt>
                <c:pt idx="10">
                  <c:v>26</c:v>
                </c:pt>
                <c:pt idx="11">
                  <c:v>57</c:v>
                </c:pt>
                <c:pt idx="12">
                  <c:v>19</c:v>
                </c:pt>
                <c:pt idx="13">
                  <c:v>20</c:v>
                </c:pt>
                <c:pt idx="14">
                  <c:v>12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2-4C59-8CA6-0DB508EAD13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30</c:v>
                </c:pt>
                <c:pt idx="3">
                  <c:v>46</c:v>
                </c:pt>
                <c:pt idx="4">
                  <c:v>31</c:v>
                </c:pt>
                <c:pt idx="5">
                  <c:v>19</c:v>
                </c:pt>
                <c:pt idx="6">
                  <c:v>14</c:v>
                </c:pt>
                <c:pt idx="7">
                  <c:v>34</c:v>
                </c:pt>
                <c:pt idx="8">
                  <c:v>36</c:v>
                </c:pt>
                <c:pt idx="9">
                  <c:v>39</c:v>
                </c:pt>
                <c:pt idx="10">
                  <c:v>42</c:v>
                </c:pt>
                <c:pt idx="11">
                  <c:v>26</c:v>
                </c:pt>
                <c:pt idx="12">
                  <c:v>33</c:v>
                </c:pt>
                <c:pt idx="13">
                  <c:v>17</c:v>
                </c:pt>
                <c:pt idx="14">
                  <c:v>5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2-4C59-8CA6-0DB508EAD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10.25'!$Z$83:$Z$90</c:f>
              <c:numCache>
                <c:formatCode>#,##0</c:formatCode>
                <c:ptCount val="8"/>
                <c:pt idx="0">
                  <c:v>17</c:v>
                </c:pt>
                <c:pt idx="1">
                  <c:v>10</c:v>
                </c:pt>
                <c:pt idx="2">
                  <c:v>37</c:v>
                </c:pt>
                <c:pt idx="3">
                  <c:v>6</c:v>
                </c:pt>
                <c:pt idx="4">
                  <c:v>0</c:v>
                </c:pt>
                <c:pt idx="5">
                  <c:v>5</c:v>
                </c:pt>
                <c:pt idx="6">
                  <c:v>21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4-4379-AD7D-3BC91EA822EC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10.25'!$Z$93:$Z$100</c:f>
              <c:numCache>
                <c:formatCode>#,##0</c:formatCode>
                <c:ptCount val="8"/>
                <c:pt idx="0">
                  <c:v>9</c:v>
                </c:pt>
                <c:pt idx="1">
                  <c:v>24</c:v>
                </c:pt>
                <c:pt idx="2">
                  <c:v>3</c:v>
                </c:pt>
                <c:pt idx="3">
                  <c:v>41</c:v>
                </c:pt>
                <c:pt idx="4">
                  <c:v>26</c:v>
                </c:pt>
                <c:pt idx="5">
                  <c:v>12</c:v>
                </c:pt>
                <c:pt idx="6">
                  <c:v>8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4-4379-AD7D-3BC91EA82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10.3'!$U$8:$Y$8</c:f>
              <c:numCache>
                <c:formatCode>#,##0</c:formatCode>
                <c:ptCount val="5"/>
                <c:pt idx="1">
                  <c:v>43621</c:v>
                </c:pt>
                <c:pt idx="2">
                  <c:v>46675</c:v>
                </c:pt>
                <c:pt idx="3">
                  <c:v>45345</c:v>
                </c:pt>
                <c:pt idx="4">
                  <c:v>45945.120000000003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7-4236-8C50-F8F371509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7-4236-8C50-F8F371509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10.25'!$V$8:$Z$8</c:f>
              <c:numCache>
                <c:formatCode>#,##0</c:formatCode>
                <c:ptCount val="5"/>
                <c:pt idx="0">
                  <c:v>20908.810000000001</c:v>
                </c:pt>
                <c:pt idx="1">
                  <c:v>22094.39</c:v>
                </c:pt>
                <c:pt idx="2">
                  <c:v>19330</c:v>
                </c:pt>
                <c:pt idx="3">
                  <c:v>15509.01</c:v>
                </c:pt>
                <c:pt idx="4">
                  <c:v>23097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4-42E3-A69E-D91AB9F890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4-42E3-A69E-D91AB9F89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10.26'!$U$4:$Y$4</c:f>
              <c:numCache>
                <c:formatCode>#,##0</c:formatCode>
                <c:ptCount val="5"/>
                <c:pt idx="1">
                  <c:v>669</c:v>
                </c:pt>
                <c:pt idx="2">
                  <c:v>850</c:v>
                </c:pt>
                <c:pt idx="3">
                  <c:v>735</c:v>
                </c:pt>
                <c:pt idx="4">
                  <c:v>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9-4821-991F-D00BAF1CC5A0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10.26'!$U$7:$Y$7</c:f>
              <c:numCache>
                <c:formatCode>#,##0</c:formatCode>
                <c:ptCount val="5"/>
                <c:pt idx="1">
                  <c:v>452</c:v>
                </c:pt>
                <c:pt idx="2">
                  <c:v>584</c:v>
                </c:pt>
                <c:pt idx="3">
                  <c:v>484</c:v>
                </c:pt>
                <c:pt idx="4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9-4821-991F-D00BAF1CC5A0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10.26'!$U$11:$Y$11</c:f>
              <c:numCache>
                <c:formatCode>#,##0</c:formatCode>
                <c:ptCount val="5"/>
                <c:pt idx="1">
                  <c:v>469</c:v>
                </c:pt>
                <c:pt idx="2">
                  <c:v>566</c:v>
                </c:pt>
                <c:pt idx="3">
                  <c:v>534</c:v>
                </c:pt>
                <c:pt idx="4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9-4821-991F-D00BAF1CC5A0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10.26'!$U$12:$Y$12</c:f>
              <c:numCache>
                <c:formatCode>#,##0</c:formatCode>
                <c:ptCount val="5"/>
                <c:pt idx="1">
                  <c:v>201</c:v>
                </c:pt>
                <c:pt idx="2">
                  <c:v>287</c:v>
                </c:pt>
                <c:pt idx="3">
                  <c:v>203</c:v>
                </c:pt>
                <c:pt idx="4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99-4821-991F-D00BAF1CC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0.20870535714285715</c:v>
                </c:pt>
                <c:pt idx="1">
                  <c:v>7.8125E-3</c:v>
                </c:pt>
                <c:pt idx="2">
                  <c:v>3.5714285714285712E-2</c:v>
                </c:pt>
                <c:pt idx="3">
                  <c:v>1.1160714285714285E-3</c:v>
                </c:pt>
                <c:pt idx="4">
                  <c:v>4.0178571428571432E-2</c:v>
                </c:pt>
                <c:pt idx="5">
                  <c:v>2.0089285714285716E-2</c:v>
                </c:pt>
                <c:pt idx="6">
                  <c:v>7.1428571428571425E-2</c:v>
                </c:pt>
                <c:pt idx="7">
                  <c:v>3.5714285714285712E-2</c:v>
                </c:pt>
                <c:pt idx="8">
                  <c:v>3.4598214285714288E-2</c:v>
                </c:pt>
                <c:pt idx="9">
                  <c:v>0</c:v>
                </c:pt>
                <c:pt idx="10">
                  <c:v>2.9017857142857144E-2</c:v>
                </c:pt>
                <c:pt idx="11">
                  <c:v>2.6785714285714284E-2</c:v>
                </c:pt>
                <c:pt idx="12">
                  <c:v>1.7857142857142856E-2</c:v>
                </c:pt>
                <c:pt idx="13">
                  <c:v>4.5758928571428568E-2</c:v>
                </c:pt>
                <c:pt idx="14">
                  <c:v>3.125E-2</c:v>
                </c:pt>
                <c:pt idx="15">
                  <c:v>8.0357142857142863E-2</c:v>
                </c:pt>
                <c:pt idx="16">
                  <c:v>6.9196428571428575E-2</c:v>
                </c:pt>
                <c:pt idx="17">
                  <c:v>3.3482142857142855E-3</c:v>
                </c:pt>
                <c:pt idx="18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1-49CA-B03E-AD95B85B5F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1-49CA-B03E-AD95B85B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6</c:v>
                </c:pt>
                <c:pt idx="1">
                  <c:v>18</c:v>
                </c:pt>
                <c:pt idx="2">
                  <c:v>26</c:v>
                </c:pt>
                <c:pt idx="3">
                  <c:v>57</c:v>
                </c:pt>
                <c:pt idx="4">
                  <c:v>59</c:v>
                </c:pt>
                <c:pt idx="5">
                  <c:v>32</c:v>
                </c:pt>
                <c:pt idx="6">
                  <c:v>44</c:v>
                </c:pt>
                <c:pt idx="7">
                  <c:v>35</c:v>
                </c:pt>
                <c:pt idx="8">
                  <c:v>17</c:v>
                </c:pt>
                <c:pt idx="9">
                  <c:v>42</c:v>
                </c:pt>
                <c:pt idx="10">
                  <c:v>36</c:v>
                </c:pt>
                <c:pt idx="11">
                  <c:v>30</c:v>
                </c:pt>
                <c:pt idx="12">
                  <c:v>28</c:v>
                </c:pt>
                <c:pt idx="13">
                  <c:v>17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E-4CF9-8263-0D426346283A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6</c:v>
                </c:pt>
                <c:pt idx="3">
                  <c:v>40</c:v>
                </c:pt>
                <c:pt idx="4">
                  <c:v>32</c:v>
                </c:pt>
                <c:pt idx="5">
                  <c:v>43</c:v>
                </c:pt>
                <c:pt idx="6">
                  <c:v>35</c:v>
                </c:pt>
                <c:pt idx="7">
                  <c:v>28</c:v>
                </c:pt>
                <c:pt idx="8">
                  <c:v>35</c:v>
                </c:pt>
                <c:pt idx="9">
                  <c:v>42</c:v>
                </c:pt>
                <c:pt idx="10">
                  <c:v>36</c:v>
                </c:pt>
                <c:pt idx="11">
                  <c:v>25</c:v>
                </c:pt>
                <c:pt idx="12">
                  <c:v>17</c:v>
                </c:pt>
                <c:pt idx="13">
                  <c:v>7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E-4CF9-8263-0D426346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31</c:v>
                </c:pt>
                <c:pt idx="1">
                  <c:v>11</c:v>
                </c:pt>
                <c:pt idx="2">
                  <c:v>38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38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E-4C20-8801-63C0B681B40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9</c:v>
                </c:pt>
                <c:pt idx="1">
                  <c:v>42</c:v>
                </c:pt>
                <c:pt idx="2">
                  <c:v>9</c:v>
                </c:pt>
                <c:pt idx="3">
                  <c:v>29</c:v>
                </c:pt>
                <c:pt idx="4">
                  <c:v>46</c:v>
                </c:pt>
                <c:pt idx="5">
                  <c:v>19</c:v>
                </c:pt>
                <c:pt idx="6">
                  <c:v>7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E-4C20-8801-63C0B681B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10.26'!$U$8:$Y$8</c:f>
              <c:numCache>
                <c:formatCode>#,##0</c:formatCode>
                <c:ptCount val="5"/>
                <c:pt idx="1">
                  <c:v>25125</c:v>
                </c:pt>
                <c:pt idx="2">
                  <c:v>25993.5</c:v>
                </c:pt>
                <c:pt idx="3">
                  <c:v>28542</c:v>
                </c:pt>
                <c:pt idx="4">
                  <c:v>24986.1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C-43BA-A770-202E435ED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C-43BA-A770-202E435E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10.26'!$V$4:$Z$4</c:f>
              <c:numCache>
                <c:formatCode>#,##0</c:formatCode>
                <c:ptCount val="5"/>
                <c:pt idx="0">
                  <c:v>669</c:v>
                </c:pt>
                <c:pt idx="1">
                  <c:v>850</c:v>
                </c:pt>
                <c:pt idx="2">
                  <c:v>735</c:v>
                </c:pt>
                <c:pt idx="3">
                  <c:v>838</c:v>
                </c:pt>
                <c:pt idx="4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C-4709-8ED4-EC4C5F43A9FE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10.26'!$V$7:$Z$7</c:f>
              <c:numCache>
                <c:formatCode>#,##0</c:formatCode>
                <c:ptCount val="5"/>
                <c:pt idx="0">
                  <c:v>452</c:v>
                </c:pt>
                <c:pt idx="1">
                  <c:v>584</c:v>
                </c:pt>
                <c:pt idx="2">
                  <c:v>484</c:v>
                </c:pt>
                <c:pt idx="3">
                  <c:v>568</c:v>
                </c:pt>
                <c:pt idx="4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C-4709-8ED4-EC4C5F43A9FE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10.26'!$V$11:$Z$11</c:f>
              <c:numCache>
                <c:formatCode>#,##0</c:formatCode>
                <c:ptCount val="5"/>
                <c:pt idx="0">
                  <c:v>469</c:v>
                </c:pt>
                <c:pt idx="1">
                  <c:v>566</c:v>
                </c:pt>
                <c:pt idx="2">
                  <c:v>534</c:v>
                </c:pt>
                <c:pt idx="3">
                  <c:v>579</c:v>
                </c:pt>
                <c:pt idx="4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C-4709-8ED4-EC4C5F43A9FE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10.26'!$V$12:$Z$12</c:f>
              <c:numCache>
                <c:formatCode>#,##0</c:formatCode>
                <c:ptCount val="5"/>
                <c:pt idx="0">
                  <c:v>201</c:v>
                </c:pt>
                <c:pt idx="1">
                  <c:v>287</c:v>
                </c:pt>
                <c:pt idx="2">
                  <c:v>203</c:v>
                </c:pt>
                <c:pt idx="3">
                  <c:v>265</c:v>
                </c:pt>
                <c:pt idx="4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C-4709-8ED4-EC4C5F43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0.20870535714285715</c:v>
                </c:pt>
                <c:pt idx="1">
                  <c:v>7.8125E-3</c:v>
                </c:pt>
                <c:pt idx="2">
                  <c:v>3.5714285714285712E-2</c:v>
                </c:pt>
                <c:pt idx="3">
                  <c:v>1.1160714285714285E-3</c:v>
                </c:pt>
                <c:pt idx="4">
                  <c:v>4.0178571428571432E-2</c:v>
                </c:pt>
                <c:pt idx="5">
                  <c:v>2.0089285714285716E-2</c:v>
                </c:pt>
                <c:pt idx="6">
                  <c:v>7.1428571428571425E-2</c:v>
                </c:pt>
                <c:pt idx="7">
                  <c:v>3.5714285714285712E-2</c:v>
                </c:pt>
                <c:pt idx="8">
                  <c:v>3.4598214285714288E-2</c:v>
                </c:pt>
                <c:pt idx="9">
                  <c:v>0</c:v>
                </c:pt>
                <c:pt idx="10">
                  <c:v>2.9017857142857144E-2</c:v>
                </c:pt>
                <c:pt idx="11">
                  <c:v>2.6785714285714284E-2</c:v>
                </c:pt>
                <c:pt idx="12">
                  <c:v>1.7857142857142856E-2</c:v>
                </c:pt>
                <c:pt idx="13">
                  <c:v>4.5758928571428568E-2</c:v>
                </c:pt>
                <c:pt idx="14">
                  <c:v>3.125E-2</c:v>
                </c:pt>
                <c:pt idx="15">
                  <c:v>8.0357142857142863E-2</c:v>
                </c:pt>
                <c:pt idx="16">
                  <c:v>6.9196428571428575E-2</c:v>
                </c:pt>
                <c:pt idx="17">
                  <c:v>3.3482142857142855E-3</c:v>
                </c:pt>
                <c:pt idx="18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B-4BEF-9970-DCCE9218D9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B-4BEF-9970-DCCE921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10.26'!$Z$44:$Z$60</c:f>
              <c:numCache>
                <c:formatCode>#,##0</c:formatCode>
                <c:ptCount val="17"/>
                <c:pt idx="0">
                  <c:v>4</c:v>
                </c:pt>
                <c:pt idx="1">
                  <c:v>12</c:v>
                </c:pt>
                <c:pt idx="2">
                  <c:v>33</c:v>
                </c:pt>
                <c:pt idx="3">
                  <c:v>64</c:v>
                </c:pt>
                <c:pt idx="4">
                  <c:v>53</c:v>
                </c:pt>
                <c:pt idx="5">
                  <c:v>58</c:v>
                </c:pt>
                <c:pt idx="6">
                  <c:v>38</c:v>
                </c:pt>
                <c:pt idx="7">
                  <c:v>40</c:v>
                </c:pt>
                <c:pt idx="8">
                  <c:v>17</c:v>
                </c:pt>
                <c:pt idx="9">
                  <c:v>32</c:v>
                </c:pt>
                <c:pt idx="10">
                  <c:v>34</c:v>
                </c:pt>
                <c:pt idx="11">
                  <c:v>50</c:v>
                </c:pt>
                <c:pt idx="12">
                  <c:v>28</c:v>
                </c:pt>
                <c:pt idx="13">
                  <c:v>17</c:v>
                </c:pt>
                <c:pt idx="14">
                  <c:v>9</c:v>
                </c:pt>
                <c:pt idx="15">
                  <c:v>8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A-4A76-B64A-DCB28F1AF7E1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10.26'!$Z$63:$Z$79</c:f>
              <c:numCache>
                <c:formatCode>#,##0</c:formatCode>
                <c:ptCount val="17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34</c:v>
                </c:pt>
                <c:pt idx="4">
                  <c:v>36</c:v>
                </c:pt>
                <c:pt idx="5">
                  <c:v>46</c:v>
                </c:pt>
                <c:pt idx="6">
                  <c:v>48</c:v>
                </c:pt>
                <c:pt idx="7">
                  <c:v>27</c:v>
                </c:pt>
                <c:pt idx="8">
                  <c:v>42</c:v>
                </c:pt>
                <c:pt idx="9">
                  <c:v>34</c:v>
                </c:pt>
                <c:pt idx="10">
                  <c:v>34</c:v>
                </c:pt>
                <c:pt idx="11">
                  <c:v>30</c:v>
                </c:pt>
                <c:pt idx="12">
                  <c:v>19</c:v>
                </c:pt>
                <c:pt idx="13">
                  <c:v>11</c:v>
                </c:pt>
                <c:pt idx="14">
                  <c:v>6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A-4A76-B64A-DCB28F1AF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10.26'!$Z$83:$Z$90</c:f>
              <c:numCache>
                <c:formatCode>#,##0</c:formatCode>
                <c:ptCount val="8"/>
                <c:pt idx="0">
                  <c:v>26</c:v>
                </c:pt>
                <c:pt idx="1">
                  <c:v>11</c:v>
                </c:pt>
                <c:pt idx="2">
                  <c:v>42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38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7-4F3B-BEB4-BC0D3AA2123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10.26'!$Z$93:$Z$100</c:f>
              <c:numCache>
                <c:formatCode>#,##0</c:formatCode>
                <c:ptCount val="8"/>
                <c:pt idx="0">
                  <c:v>12</c:v>
                </c:pt>
                <c:pt idx="1">
                  <c:v>48</c:v>
                </c:pt>
                <c:pt idx="2">
                  <c:v>5</c:v>
                </c:pt>
                <c:pt idx="3">
                  <c:v>35</c:v>
                </c:pt>
                <c:pt idx="4">
                  <c:v>44</c:v>
                </c:pt>
                <c:pt idx="5">
                  <c:v>22</c:v>
                </c:pt>
                <c:pt idx="6">
                  <c:v>3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7-4F3B-BEB4-BC0D3AA2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10.3'!$V$4:$Z$4</c:f>
              <c:numCache>
                <c:formatCode>#,##0</c:formatCode>
                <c:ptCount val="5"/>
                <c:pt idx="0">
                  <c:v>6489</c:v>
                </c:pt>
                <c:pt idx="1">
                  <c:v>6340</c:v>
                </c:pt>
                <c:pt idx="2">
                  <c:v>6791</c:v>
                </c:pt>
                <c:pt idx="3">
                  <c:v>7105</c:v>
                </c:pt>
                <c:pt idx="4">
                  <c:v>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262-A7EF-C3DE7366AEFA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10.3'!$V$7:$Z$7</c:f>
              <c:numCache>
                <c:formatCode>#,##0</c:formatCode>
                <c:ptCount val="5"/>
                <c:pt idx="0">
                  <c:v>4889</c:v>
                </c:pt>
                <c:pt idx="1">
                  <c:v>4662</c:v>
                </c:pt>
                <c:pt idx="2">
                  <c:v>5063</c:v>
                </c:pt>
                <c:pt idx="3">
                  <c:v>5429</c:v>
                </c:pt>
                <c:pt idx="4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262-A7EF-C3DE7366AEFA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10.3'!$V$11:$Z$11</c:f>
              <c:numCache>
                <c:formatCode>#,##0</c:formatCode>
                <c:ptCount val="5"/>
                <c:pt idx="0">
                  <c:v>5627</c:v>
                </c:pt>
                <c:pt idx="1">
                  <c:v>5407</c:v>
                </c:pt>
                <c:pt idx="2">
                  <c:v>5949</c:v>
                </c:pt>
                <c:pt idx="3">
                  <c:v>6165</c:v>
                </c:pt>
                <c:pt idx="4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262-A7EF-C3DE7366AEFA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10.3'!$V$12:$Z$12</c:f>
              <c:numCache>
                <c:formatCode>#,##0</c:formatCode>
                <c:ptCount val="5"/>
                <c:pt idx="0">
                  <c:v>864</c:v>
                </c:pt>
                <c:pt idx="1">
                  <c:v>930</c:v>
                </c:pt>
                <c:pt idx="2">
                  <c:v>839</c:v>
                </c:pt>
                <c:pt idx="3">
                  <c:v>943</c:v>
                </c:pt>
                <c:pt idx="4">
                  <c:v>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88-4262-A7EF-C3DE7366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10.26'!$V$8:$Z$8</c:f>
              <c:numCache>
                <c:formatCode>#,##0</c:formatCode>
                <c:ptCount val="5"/>
                <c:pt idx="0">
                  <c:v>25125</c:v>
                </c:pt>
                <c:pt idx="1">
                  <c:v>25993.5</c:v>
                </c:pt>
                <c:pt idx="2">
                  <c:v>28542</c:v>
                </c:pt>
                <c:pt idx="3">
                  <c:v>24986.1</c:v>
                </c:pt>
                <c:pt idx="4">
                  <c:v>24290.34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D-43DC-877A-386341B98C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D-43DC-877A-386341B98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10.27'!$U$4:$Y$4</c:f>
              <c:numCache>
                <c:formatCode>#,##0</c:formatCode>
                <c:ptCount val="5"/>
                <c:pt idx="1">
                  <c:v>1968</c:v>
                </c:pt>
                <c:pt idx="2">
                  <c:v>2177</c:v>
                </c:pt>
                <c:pt idx="3">
                  <c:v>2166</c:v>
                </c:pt>
                <c:pt idx="4">
                  <c:v>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8-4B20-89C8-F16062E73FA1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10.27'!$U$7:$Y$7</c:f>
              <c:numCache>
                <c:formatCode>#,##0</c:formatCode>
                <c:ptCount val="5"/>
                <c:pt idx="1">
                  <c:v>1215</c:v>
                </c:pt>
                <c:pt idx="2">
                  <c:v>1296</c:v>
                </c:pt>
                <c:pt idx="3">
                  <c:v>1286</c:v>
                </c:pt>
                <c:pt idx="4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8-4B20-89C8-F16062E73FA1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10.27'!$U$11:$Y$11</c:f>
              <c:numCache>
                <c:formatCode>#,##0</c:formatCode>
                <c:ptCount val="5"/>
                <c:pt idx="1">
                  <c:v>1577</c:v>
                </c:pt>
                <c:pt idx="2">
                  <c:v>1739</c:v>
                </c:pt>
                <c:pt idx="3">
                  <c:v>1757</c:v>
                </c:pt>
                <c:pt idx="4">
                  <c:v>1675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8-4B20-89C8-F16062E73FA1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10.27'!$U$12:$Y$12</c:f>
              <c:numCache>
                <c:formatCode>#,##0</c:formatCode>
                <c:ptCount val="5"/>
                <c:pt idx="1">
                  <c:v>391</c:v>
                </c:pt>
                <c:pt idx="2">
                  <c:v>434</c:v>
                </c:pt>
                <c:pt idx="3">
                  <c:v>409</c:v>
                </c:pt>
                <c:pt idx="4">
                  <c:v>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78-4B20-89C8-F16062E7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0.29317453046266606</c:v>
                </c:pt>
                <c:pt idx="1">
                  <c:v>9.1617040769583142E-4</c:v>
                </c:pt>
                <c:pt idx="2">
                  <c:v>3.7104901511681172E-2</c:v>
                </c:pt>
                <c:pt idx="3">
                  <c:v>9.1617040769583142E-4</c:v>
                </c:pt>
                <c:pt idx="4">
                  <c:v>5.4512139257901972E-2</c:v>
                </c:pt>
                <c:pt idx="5">
                  <c:v>2.977553825011452E-2</c:v>
                </c:pt>
                <c:pt idx="6">
                  <c:v>9.0700870361887315E-2</c:v>
                </c:pt>
                <c:pt idx="7">
                  <c:v>7.6042143838754003E-2</c:v>
                </c:pt>
                <c:pt idx="8">
                  <c:v>2.4736601007787448E-2</c:v>
                </c:pt>
                <c:pt idx="9">
                  <c:v>1.3742556115437471E-3</c:v>
                </c:pt>
                <c:pt idx="10">
                  <c:v>1.7865322950068714E-2</c:v>
                </c:pt>
                <c:pt idx="11">
                  <c:v>8.703618873110398E-3</c:v>
                </c:pt>
                <c:pt idx="12">
                  <c:v>2.8859367842418691E-2</c:v>
                </c:pt>
                <c:pt idx="13">
                  <c:v>3.2524049473202019E-2</c:v>
                </c:pt>
                <c:pt idx="14">
                  <c:v>2.8401282638570773E-2</c:v>
                </c:pt>
                <c:pt idx="15">
                  <c:v>4.1685753550160333E-2</c:v>
                </c:pt>
                <c:pt idx="16">
                  <c:v>6.8712780577187355E-2</c:v>
                </c:pt>
                <c:pt idx="17">
                  <c:v>1.8323408153916628E-3</c:v>
                </c:pt>
                <c:pt idx="18">
                  <c:v>1.9239578561612462E-2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F-4283-A2C5-FD1B43245D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F-4283-A2C5-FD1B4324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9</c:v>
                </c:pt>
                <c:pt idx="1">
                  <c:v>34</c:v>
                </c:pt>
                <c:pt idx="2">
                  <c:v>44</c:v>
                </c:pt>
                <c:pt idx="3">
                  <c:v>79</c:v>
                </c:pt>
                <c:pt idx="4">
                  <c:v>128</c:v>
                </c:pt>
                <c:pt idx="5">
                  <c:v>117</c:v>
                </c:pt>
                <c:pt idx="6">
                  <c:v>86</c:v>
                </c:pt>
                <c:pt idx="7">
                  <c:v>79</c:v>
                </c:pt>
                <c:pt idx="8">
                  <c:v>113</c:v>
                </c:pt>
                <c:pt idx="9">
                  <c:v>100</c:v>
                </c:pt>
                <c:pt idx="10">
                  <c:v>103</c:v>
                </c:pt>
                <c:pt idx="11">
                  <c:v>115</c:v>
                </c:pt>
                <c:pt idx="12">
                  <c:v>73</c:v>
                </c:pt>
                <c:pt idx="13">
                  <c:v>35</c:v>
                </c:pt>
                <c:pt idx="14">
                  <c:v>28</c:v>
                </c:pt>
                <c:pt idx="15">
                  <c:v>21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A-4162-9A10-2D78EBFC7607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11</c:v>
                </c:pt>
                <c:pt idx="1">
                  <c:v>25</c:v>
                </c:pt>
                <c:pt idx="2">
                  <c:v>79</c:v>
                </c:pt>
                <c:pt idx="3">
                  <c:v>67</c:v>
                </c:pt>
                <c:pt idx="4">
                  <c:v>100</c:v>
                </c:pt>
                <c:pt idx="5">
                  <c:v>91</c:v>
                </c:pt>
                <c:pt idx="6">
                  <c:v>67</c:v>
                </c:pt>
                <c:pt idx="7">
                  <c:v>59</c:v>
                </c:pt>
                <c:pt idx="8">
                  <c:v>86</c:v>
                </c:pt>
                <c:pt idx="9">
                  <c:v>96</c:v>
                </c:pt>
                <c:pt idx="10">
                  <c:v>110</c:v>
                </c:pt>
                <c:pt idx="11">
                  <c:v>77</c:v>
                </c:pt>
                <c:pt idx="12">
                  <c:v>58</c:v>
                </c:pt>
                <c:pt idx="13">
                  <c:v>37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A-4162-9A10-2D78EBFC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65</c:v>
                </c:pt>
                <c:pt idx="1">
                  <c:v>28</c:v>
                </c:pt>
                <c:pt idx="2">
                  <c:v>103</c:v>
                </c:pt>
                <c:pt idx="3">
                  <c:v>15</c:v>
                </c:pt>
                <c:pt idx="4">
                  <c:v>5</c:v>
                </c:pt>
                <c:pt idx="5">
                  <c:v>31</c:v>
                </c:pt>
                <c:pt idx="6">
                  <c:v>65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13D-A659-233B813853E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33</c:v>
                </c:pt>
                <c:pt idx="1">
                  <c:v>80</c:v>
                </c:pt>
                <c:pt idx="2">
                  <c:v>25</c:v>
                </c:pt>
                <c:pt idx="3">
                  <c:v>88</c:v>
                </c:pt>
                <c:pt idx="4">
                  <c:v>57</c:v>
                </c:pt>
                <c:pt idx="5">
                  <c:v>74</c:v>
                </c:pt>
                <c:pt idx="6">
                  <c:v>7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13D-A659-233B8138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10.27'!$U$8:$Y$8</c:f>
              <c:numCache>
                <c:formatCode>#,##0</c:formatCode>
                <c:ptCount val="5"/>
                <c:pt idx="1">
                  <c:v>21747.34</c:v>
                </c:pt>
                <c:pt idx="2">
                  <c:v>20292.150000000001</c:v>
                </c:pt>
                <c:pt idx="3">
                  <c:v>24560</c:v>
                </c:pt>
                <c:pt idx="4">
                  <c:v>22552.07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5-421A-BFA2-300D8CD84D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5-421A-BFA2-300D8CD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10.27'!$V$4:$Z$4</c:f>
              <c:numCache>
                <c:formatCode>#,##0</c:formatCode>
                <c:ptCount val="5"/>
                <c:pt idx="0">
                  <c:v>1968</c:v>
                </c:pt>
                <c:pt idx="1">
                  <c:v>2177</c:v>
                </c:pt>
                <c:pt idx="2">
                  <c:v>2166</c:v>
                </c:pt>
                <c:pt idx="3">
                  <c:v>2147</c:v>
                </c:pt>
                <c:pt idx="4">
                  <c:v>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B-4190-85A2-6F664A7C9713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10.27'!$V$7:$Z$7</c:f>
              <c:numCache>
                <c:formatCode>#,##0</c:formatCode>
                <c:ptCount val="5"/>
                <c:pt idx="0">
                  <c:v>1215</c:v>
                </c:pt>
                <c:pt idx="1">
                  <c:v>1296</c:v>
                </c:pt>
                <c:pt idx="2">
                  <c:v>1286</c:v>
                </c:pt>
                <c:pt idx="3">
                  <c:v>1349</c:v>
                </c:pt>
                <c:pt idx="4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B-4190-85A2-6F664A7C9713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10.27'!$V$11:$Z$11</c:f>
              <c:numCache>
                <c:formatCode>#,##0</c:formatCode>
                <c:ptCount val="5"/>
                <c:pt idx="0">
                  <c:v>1577</c:v>
                </c:pt>
                <c:pt idx="1">
                  <c:v>1739</c:v>
                </c:pt>
                <c:pt idx="2">
                  <c:v>1757</c:v>
                </c:pt>
                <c:pt idx="3">
                  <c:v>1675</c:v>
                </c:pt>
                <c:pt idx="4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B-4190-85A2-6F664A7C9713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10.27'!$V$12:$Z$12</c:f>
              <c:numCache>
                <c:formatCode>#,##0</c:formatCode>
                <c:ptCount val="5"/>
                <c:pt idx="0">
                  <c:v>391</c:v>
                </c:pt>
                <c:pt idx="1">
                  <c:v>434</c:v>
                </c:pt>
                <c:pt idx="2">
                  <c:v>409</c:v>
                </c:pt>
                <c:pt idx="3">
                  <c:v>464</c:v>
                </c:pt>
                <c:pt idx="4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4B-4190-85A2-6F664A7C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0.29317453046266606</c:v>
                </c:pt>
                <c:pt idx="1">
                  <c:v>9.1617040769583142E-4</c:v>
                </c:pt>
                <c:pt idx="2">
                  <c:v>3.7104901511681172E-2</c:v>
                </c:pt>
                <c:pt idx="3">
                  <c:v>9.1617040769583142E-4</c:v>
                </c:pt>
                <c:pt idx="4">
                  <c:v>5.4512139257901972E-2</c:v>
                </c:pt>
                <c:pt idx="5">
                  <c:v>2.977553825011452E-2</c:v>
                </c:pt>
                <c:pt idx="6">
                  <c:v>9.0700870361887315E-2</c:v>
                </c:pt>
                <c:pt idx="7">
                  <c:v>7.6042143838754003E-2</c:v>
                </c:pt>
                <c:pt idx="8">
                  <c:v>2.4736601007787448E-2</c:v>
                </c:pt>
                <c:pt idx="9">
                  <c:v>1.3742556115437471E-3</c:v>
                </c:pt>
                <c:pt idx="10">
                  <c:v>1.7865322950068714E-2</c:v>
                </c:pt>
                <c:pt idx="11">
                  <c:v>8.703618873110398E-3</c:v>
                </c:pt>
                <c:pt idx="12">
                  <c:v>2.8859367842418691E-2</c:v>
                </c:pt>
                <c:pt idx="13">
                  <c:v>3.2524049473202019E-2</c:v>
                </c:pt>
                <c:pt idx="14">
                  <c:v>2.8401282638570773E-2</c:v>
                </c:pt>
                <c:pt idx="15">
                  <c:v>4.1685753550160333E-2</c:v>
                </c:pt>
                <c:pt idx="16">
                  <c:v>6.8712780577187355E-2</c:v>
                </c:pt>
                <c:pt idx="17">
                  <c:v>1.8323408153916628E-3</c:v>
                </c:pt>
                <c:pt idx="18">
                  <c:v>1.9239578561612462E-2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AE9-90E5-C2A9533E6E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5-4AE9-90E5-C2A9533E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10.27'!$Z$44:$Z$60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60</c:v>
                </c:pt>
                <c:pt idx="3">
                  <c:v>92</c:v>
                </c:pt>
                <c:pt idx="4">
                  <c:v>108</c:v>
                </c:pt>
                <c:pt idx="5">
                  <c:v>132</c:v>
                </c:pt>
                <c:pt idx="6">
                  <c:v>104</c:v>
                </c:pt>
                <c:pt idx="7">
                  <c:v>75</c:v>
                </c:pt>
                <c:pt idx="8">
                  <c:v>93</c:v>
                </c:pt>
                <c:pt idx="9">
                  <c:v>92</c:v>
                </c:pt>
                <c:pt idx="10">
                  <c:v>104</c:v>
                </c:pt>
                <c:pt idx="11">
                  <c:v>98</c:v>
                </c:pt>
                <c:pt idx="12">
                  <c:v>80</c:v>
                </c:pt>
                <c:pt idx="13">
                  <c:v>39</c:v>
                </c:pt>
                <c:pt idx="14">
                  <c:v>23</c:v>
                </c:pt>
                <c:pt idx="15">
                  <c:v>13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4-4050-A1C6-6D97D1F3E4BE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10.27'!$Z$63:$Z$79</c:f>
              <c:numCache>
                <c:formatCode>#,##0</c:formatCode>
                <c:ptCount val="17"/>
                <c:pt idx="0">
                  <c:v>10</c:v>
                </c:pt>
                <c:pt idx="1">
                  <c:v>36</c:v>
                </c:pt>
                <c:pt idx="2">
                  <c:v>62</c:v>
                </c:pt>
                <c:pt idx="3">
                  <c:v>101</c:v>
                </c:pt>
                <c:pt idx="4">
                  <c:v>104</c:v>
                </c:pt>
                <c:pt idx="5">
                  <c:v>74</c:v>
                </c:pt>
                <c:pt idx="6">
                  <c:v>73</c:v>
                </c:pt>
                <c:pt idx="7">
                  <c:v>52</c:v>
                </c:pt>
                <c:pt idx="8">
                  <c:v>102</c:v>
                </c:pt>
                <c:pt idx="9">
                  <c:v>78</c:v>
                </c:pt>
                <c:pt idx="10">
                  <c:v>110</c:v>
                </c:pt>
                <c:pt idx="11">
                  <c:v>89</c:v>
                </c:pt>
                <c:pt idx="12">
                  <c:v>58</c:v>
                </c:pt>
                <c:pt idx="13">
                  <c:v>36</c:v>
                </c:pt>
                <c:pt idx="14">
                  <c:v>16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4-4050-A1C6-6D97D1F3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10.27'!$Z$83:$Z$90</c:f>
              <c:numCache>
                <c:formatCode>#,##0</c:formatCode>
                <c:ptCount val="8"/>
                <c:pt idx="0">
                  <c:v>76</c:v>
                </c:pt>
                <c:pt idx="1">
                  <c:v>21</c:v>
                </c:pt>
                <c:pt idx="2">
                  <c:v>97</c:v>
                </c:pt>
                <c:pt idx="3">
                  <c:v>20</c:v>
                </c:pt>
                <c:pt idx="4">
                  <c:v>4</c:v>
                </c:pt>
                <c:pt idx="5">
                  <c:v>33</c:v>
                </c:pt>
                <c:pt idx="6">
                  <c:v>56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8-45B2-A657-FCB1D68DEB4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10.27'!$Z$93:$Z$100</c:f>
              <c:numCache>
                <c:formatCode>#,##0</c:formatCode>
                <c:ptCount val="8"/>
                <c:pt idx="0">
                  <c:v>34</c:v>
                </c:pt>
                <c:pt idx="1">
                  <c:v>80</c:v>
                </c:pt>
                <c:pt idx="2">
                  <c:v>25</c:v>
                </c:pt>
                <c:pt idx="3">
                  <c:v>96</c:v>
                </c:pt>
                <c:pt idx="4">
                  <c:v>62</c:v>
                </c:pt>
                <c:pt idx="5">
                  <c:v>73</c:v>
                </c:pt>
                <c:pt idx="6">
                  <c:v>6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8-45B2-A657-FCB1D68D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4.9234863606121095E-2</c:v>
                </c:pt>
                <c:pt idx="1">
                  <c:v>1.0113107119095143E-2</c:v>
                </c:pt>
                <c:pt idx="2">
                  <c:v>8.0505655355954761E-2</c:v>
                </c:pt>
                <c:pt idx="3">
                  <c:v>8.1170991350632063E-3</c:v>
                </c:pt>
                <c:pt idx="4">
                  <c:v>9.7937458416500339E-2</c:v>
                </c:pt>
                <c:pt idx="5">
                  <c:v>5.4025282767797736E-2</c:v>
                </c:pt>
                <c:pt idx="6">
                  <c:v>8.6360612109115109E-2</c:v>
                </c:pt>
                <c:pt idx="7">
                  <c:v>4.2049234863606122E-2</c:v>
                </c:pt>
                <c:pt idx="8">
                  <c:v>7.265469061876248E-2</c:v>
                </c:pt>
                <c:pt idx="9">
                  <c:v>4.1250831669993344E-3</c:v>
                </c:pt>
                <c:pt idx="10">
                  <c:v>2.9940119760479042E-2</c:v>
                </c:pt>
                <c:pt idx="11">
                  <c:v>1.383898868928809E-2</c:v>
                </c:pt>
                <c:pt idx="12">
                  <c:v>4.5508982035928146E-2</c:v>
                </c:pt>
                <c:pt idx="13">
                  <c:v>0.10033266799733866</c:v>
                </c:pt>
                <c:pt idx="14">
                  <c:v>4.6440452428476379E-2</c:v>
                </c:pt>
                <c:pt idx="15">
                  <c:v>5.3359946773120427E-2</c:v>
                </c:pt>
                <c:pt idx="16">
                  <c:v>0.10299401197604791</c:v>
                </c:pt>
                <c:pt idx="17">
                  <c:v>1.4637391882900865E-2</c:v>
                </c:pt>
                <c:pt idx="18">
                  <c:v>3.4065202927478375E-2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F-4019-B1A3-27B248FF7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F-4019-B1A3-27B248FF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10.27'!$V$8:$Z$8</c:f>
              <c:numCache>
                <c:formatCode>#,##0</c:formatCode>
                <c:ptCount val="5"/>
                <c:pt idx="0">
                  <c:v>21747.34</c:v>
                </c:pt>
                <c:pt idx="1">
                  <c:v>20292.150000000001</c:v>
                </c:pt>
                <c:pt idx="2">
                  <c:v>24560</c:v>
                </c:pt>
                <c:pt idx="3">
                  <c:v>22552.07</c:v>
                </c:pt>
                <c:pt idx="4">
                  <c:v>26997.040000000001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D-49E4-8A3A-1855E1C7D0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D-49E4-8A3A-1855E1C7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10.28'!$U$4:$Y$4</c:f>
              <c:numCache>
                <c:formatCode>#,##0</c:formatCode>
                <c:ptCount val="5"/>
                <c:pt idx="1">
                  <c:v>10908</c:v>
                </c:pt>
                <c:pt idx="2">
                  <c:v>11709</c:v>
                </c:pt>
                <c:pt idx="3">
                  <c:v>11623</c:v>
                </c:pt>
                <c:pt idx="4">
                  <c:v>12053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7-4619-9681-65B89B51E126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10.28'!$U$7:$Y$7</c:f>
              <c:numCache>
                <c:formatCode>#,##0</c:formatCode>
                <c:ptCount val="5"/>
                <c:pt idx="1">
                  <c:v>7956</c:v>
                </c:pt>
                <c:pt idx="2">
                  <c:v>8547</c:v>
                </c:pt>
                <c:pt idx="3">
                  <c:v>8348</c:v>
                </c:pt>
                <c:pt idx="4">
                  <c:v>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7-4619-9681-65B89B51E126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10.28'!$U$11:$Y$11</c:f>
              <c:numCache>
                <c:formatCode>#,##0</c:formatCode>
                <c:ptCount val="5"/>
                <c:pt idx="1">
                  <c:v>9364</c:v>
                </c:pt>
                <c:pt idx="2">
                  <c:v>10021</c:v>
                </c:pt>
                <c:pt idx="3">
                  <c:v>10127</c:v>
                </c:pt>
                <c:pt idx="4">
                  <c:v>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7-4619-9681-65B89B51E126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10.28'!$U$12:$Y$12</c:f>
              <c:numCache>
                <c:formatCode>#,##0</c:formatCode>
                <c:ptCount val="5"/>
                <c:pt idx="1">
                  <c:v>1545</c:v>
                </c:pt>
                <c:pt idx="2">
                  <c:v>1685</c:v>
                </c:pt>
                <c:pt idx="3">
                  <c:v>1503</c:v>
                </c:pt>
                <c:pt idx="4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7-4619-9681-65B89B51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6.6434397022725467E-2</c:v>
                </c:pt>
                <c:pt idx="1">
                  <c:v>1.1481510808456727E-2</c:v>
                </c:pt>
                <c:pt idx="2">
                  <c:v>0.10840129859846385</c:v>
                </c:pt>
                <c:pt idx="3">
                  <c:v>5.9387124871327895E-3</c:v>
                </c:pt>
                <c:pt idx="4">
                  <c:v>7.1343732678755239E-2</c:v>
                </c:pt>
                <c:pt idx="5">
                  <c:v>3.1673133264708213E-2</c:v>
                </c:pt>
                <c:pt idx="6">
                  <c:v>9.4465119961992236E-2</c:v>
                </c:pt>
                <c:pt idx="7">
                  <c:v>5.6457360044342389E-2</c:v>
                </c:pt>
                <c:pt idx="8">
                  <c:v>4.3154644073164938E-2</c:v>
                </c:pt>
                <c:pt idx="9">
                  <c:v>3.879958824926756E-3</c:v>
                </c:pt>
                <c:pt idx="10">
                  <c:v>2.0825085121545649E-2</c:v>
                </c:pt>
                <c:pt idx="11">
                  <c:v>1.3777812970148072E-2</c:v>
                </c:pt>
                <c:pt idx="12">
                  <c:v>4.5926043233826909E-2</c:v>
                </c:pt>
                <c:pt idx="13">
                  <c:v>7.2927389341990653E-2</c:v>
                </c:pt>
                <c:pt idx="14">
                  <c:v>5.4715337714783437E-2</c:v>
                </c:pt>
                <c:pt idx="15">
                  <c:v>7.7124079499564499E-2</c:v>
                </c:pt>
                <c:pt idx="16">
                  <c:v>0.11600285058199382</c:v>
                </c:pt>
                <c:pt idx="17">
                  <c:v>1.3461081637500989E-2</c:v>
                </c:pt>
                <c:pt idx="18">
                  <c:v>3.5553092089634968E-2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1-4C89-B3E2-A22CB50C66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1-4C89-B3E2-A22CB50C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11</c:v>
                </c:pt>
                <c:pt idx="1">
                  <c:v>128</c:v>
                </c:pt>
                <c:pt idx="2">
                  <c:v>454</c:v>
                </c:pt>
                <c:pt idx="3">
                  <c:v>521</c:v>
                </c:pt>
                <c:pt idx="4">
                  <c:v>566</c:v>
                </c:pt>
                <c:pt idx="5">
                  <c:v>510</c:v>
                </c:pt>
                <c:pt idx="6">
                  <c:v>516</c:v>
                </c:pt>
                <c:pt idx="7">
                  <c:v>523</c:v>
                </c:pt>
                <c:pt idx="8">
                  <c:v>693</c:v>
                </c:pt>
                <c:pt idx="9">
                  <c:v>586</c:v>
                </c:pt>
                <c:pt idx="10">
                  <c:v>651</c:v>
                </c:pt>
                <c:pt idx="11">
                  <c:v>512</c:v>
                </c:pt>
                <c:pt idx="12">
                  <c:v>268</c:v>
                </c:pt>
                <c:pt idx="13">
                  <c:v>114</c:v>
                </c:pt>
                <c:pt idx="14">
                  <c:v>41</c:v>
                </c:pt>
                <c:pt idx="15">
                  <c:v>10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0-44CB-8C60-16C67670E8DF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13</c:v>
                </c:pt>
                <c:pt idx="1">
                  <c:v>177</c:v>
                </c:pt>
                <c:pt idx="2">
                  <c:v>491</c:v>
                </c:pt>
                <c:pt idx="3">
                  <c:v>586</c:v>
                </c:pt>
                <c:pt idx="4">
                  <c:v>481</c:v>
                </c:pt>
                <c:pt idx="5">
                  <c:v>492</c:v>
                </c:pt>
                <c:pt idx="6">
                  <c:v>539</c:v>
                </c:pt>
                <c:pt idx="7">
                  <c:v>558</c:v>
                </c:pt>
                <c:pt idx="8">
                  <c:v>724</c:v>
                </c:pt>
                <c:pt idx="9">
                  <c:v>619</c:v>
                </c:pt>
                <c:pt idx="10">
                  <c:v>592</c:v>
                </c:pt>
                <c:pt idx="11">
                  <c:v>384</c:v>
                </c:pt>
                <c:pt idx="12">
                  <c:v>158</c:v>
                </c:pt>
                <c:pt idx="13">
                  <c:v>71</c:v>
                </c:pt>
                <c:pt idx="14">
                  <c:v>33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0-44CB-8C60-16C67670E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531</c:v>
                </c:pt>
                <c:pt idx="1">
                  <c:v>375</c:v>
                </c:pt>
                <c:pt idx="2">
                  <c:v>946</c:v>
                </c:pt>
                <c:pt idx="3">
                  <c:v>238</c:v>
                </c:pt>
                <c:pt idx="4">
                  <c:v>162</c:v>
                </c:pt>
                <c:pt idx="5">
                  <c:v>182</c:v>
                </c:pt>
                <c:pt idx="6">
                  <c:v>544</c:v>
                </c:pt>
                <c:pt idx="7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6-4651-A23D-CB4CCC90BF65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344</c:v>
                </c:pt>
                <c:pt idx="1">
                  <c:v>690</c:v>
                </c:pt>
                <c:pt idx="2">
                  <c:v>188</c:v>
                </c:pt>
                <c:pt idx="3">
                  <c:v>724</c:v>
                </c:pt>
                <c:pt idx="4">
                  <c:v>688</c:v>
                </c:pt>
                <c:pt idx="5">
                  <c:v>467</c:v>
                </c:pt>
                <c:pt idx="6">
                  <c:v>45</c:v>
                </c:pt>
                <c:pt idx="7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6-4651-A23D-CB4CCC90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10.28'!$U$8:$Y$8</c:f>
              <c:numCache>
                <c:formatCode>#,##0</c:formatCode>
                <c:ptCount val="5"/>
                <c:pt idx="1">
                  <c:v>44418.26</c:v>
                </c:pt>
                <c:pt idx="2">
                  <c:v>44892</c:v>
                </c:pt>
                <c:pt idx="3">
                  <c:v>45247</c:v>
                </c:pt>
                <c:pt idx="4">
                  <c:v>45608.05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8-4333-A177-6C0EF3A47E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8-4333-A177-6C0EF3A4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10.28'!$V$4:$Z$4</c:f>
              <c:numCache>
                <c:formatCode>#,##0</c:formatCode>
                <c:ptCount val="5"/>
                <c:pt idx="0">
                  <c:v>10908</c:v>
                </c:pt>
                <c:pt idx="1">
                  <c:v>11709</c:v>
                </c:pt>
                <c:pt idx="2">
                  <c:v>11623</c:v>
                </c:pt>
                <c:pt idx="3">
                  <c:v>12053</c:v>
                </c:pt>
                <c:pt idx="4">
                  <c:v>12629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5-4EDB-AFB6-8856F762E2F0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10.28'!$V$7:$Z$7</c:f>
              <c:numCache>
                <c:formatCode>#,##0</c:formatCode>
                <c:ptCount val="5"/>
                <c:pt idx="0">
                  <c:v>7956</c:v>
                </c:pt>
                <c:pt idx="1">
                  <c:v>8547</c:v>
                </c:pt>
                <c:pt idx="2">
                  <c:v>8348</c:v>
                </c:pt>
                <c:pt idx="3">
                  <c:v>8774</c:v>
                </c:pt>
                <c:pt idx="4">
                  <c:v>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5-4EDB-AFB6-8856F762E2F0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10.28'!$V$11:$Z$11</c:f>
              <c:numCache>
                <c:formatCode>#,##0</c:formatCode>
                <c:ptCount val="5"/>
                <c:pt idx="0">
                  <c:v>9364</c:v>
                </c:pt>
                <c:pt idx="1">
                  <c:v>10021</c:v>
                </c:pt>
                <c:pt idx="2">
                  <c:v>10127</c:v>
                </c:pt>
                <c:pt idx="3">
                  <c:v>10416</c:v>
                </c:pt>
                <c:pt idx="4">
                  <c:v>10938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5-4EDB-AFB6-8856F762E2F0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10.28'!$V$12:$Z$12</c:f>
              <c:numCache>
                <c:formatCode>#,##0</c:formatCode>
                <c:ptCount val="5"/>
                <c:pt idx="0">
                  <c:v>1545</c:v>
                </c:pt>
                <c:pt idx="1">
                  <c:v>1685</c:v>
                </c:pt>
                <c:pt idx="2">
                  <c:v>1503</c:v>
                </c:pt>
                <c:pt idx="3">
                  <c:v>1640</c:v>
                </c:pt>
                <c:pt idx="4">
                  <c:v>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5-4EDB-AFB6-8856F762E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6.6434397022725467E-2</c:v>
                </c:pt>
                <c:pt idx="1">
                  <c:v>1.1481510808456727E-2</c:v>
                </c:pt>
                <c:pt idx="2">
                  <c:v>0.10840129859846385</c:v>
                </c:pt>
                <c:pt idx="3">
                  <c:v>5.9387124871327895E-3</c:v>
                </c:pt>
                <c:pt idx="4">
                  <c:v>7.1343732678755239E-2</c:v>
                </c:pt>
                <c:pt idx="5">
                  <c:v>3.1673133264708213E-2</c:v>
                </c:pt>
                <c:pt idx="6">
                  <c:v>9.4465119961992236E-2</c:v>
                </c:pt>
                <c:pt idx="7">
                  <c:v>5.6457360044342389E-2</c:v>
                </c:pt>
                <c:pt idx="8">
                  <c:v>4.3154644073164938E-2</c:v>
                </c:pt>
                <c:pt idx="9">
                  <c:v>3.879958824926756E-3</c:v>
                </c:pt>
                <c:pt idx="10">
                  <c:v>2.0825085121545649E-2</c:v>
                </c:pt>
                <c:pt idx="11">
                  <c:v>1.3777812970148072E-2</c:v>
                </c:pt>
                <c:pt idx="12">
                  <c:v>4.5926043233826909E-2</c:v>
                </c:pt>
                <c:pt idx="13">
                  <c:v>7.2927389341990653E-2</c:v>
                </c:pt>
                <c:pt idx="14">
                  <c:v>5.4715337714783437E-2</c:v>
                </c:pt>
                <c:pt idx="15">
                  <c:v>7.7124079499564499E-2</c:v>
                </c:pt>
                <c:pt idx="16">
                  <c:v>0.11600285058199382</c:v>
                </c:pt>
                <c:pt idx="17">
                  <c:v>1.3461081637500989E-2</c:v>
                </c:pt>
                <c:pt idx="18">
                  <c:v>3.5553092089634968E-2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9-4C74-AAB3-8BA0AE6FD7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9-4C74-AAB3-8BA0AE6F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10.28'!$Z$44:$Z$60</c:f>
              <c:numCache>
                <c:formatCode>#,##0</c:formatCode>
                <c:ptCount val="17"/>
                <c:pt idx="0">
                  <c:v>13</c:v>
                </c:pt>
                <c:pt idx="1">
                  <c:v>190</c:v>
                </c:pt>
                <c:pt idx="2">
                  <c:v>458</c:v>
                </c:pt>
                <c:pt idx="3">
                  <c:v>584</c:v>
                </c:pt>
                <c:pt idx="4">
                  <c:v>592</c:v>
                </c:pt>
                <c:pt idx="5">
                  <c:v>542</c:v>
                </c:pt>
                <c:pt idx="6">
                  <c:v>557</c:v>
                </c:pt>
                <c:pt idx="7">
                  <c:v>545</c:v>
                </c:pt>
                <c:pt idx="8">
                  <c:v>630</c:v>
                </c:pt>
                <c:pt idx="9">
                  <c:v>655</c:v>
                </c:pt>
                <c:pt idx="10">
                  <c:v>638</c:v>
                </c:pt>
                <c:pt idx="11">
                  <c:v>526</c:v>
                </c:pt>
                <c:pt idx="12">
                  <c:v>284</c:v>
                </c:pt>
                <c:pt idx="13">
                  <c:v>122</c:v>
                </c:pt>
                <c:pt idx="14">
                  <c:v>52</c:v>
                </c:pt>
                <c:pt idx="15">
                  <c:v>15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78A-B639-445F0AC245A5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10.28'!$Z$63:$Z$79</c:f>
              <c:numCache>
                <c:formatCode>#,##0</c:formatCode>
                <c:ptCount val="17"/>
                <c:pt idx="0">
                  <c:v>20</c:v>
                </c:pt>
                <c:pt idx="1">
                  <c:v>227</c:v>
                </c:pt>
                <c:pt idx="2">
                  <c:v>508</c:v>
                </c:pt>
                <c:pt idx="3">
                  <c:v>613</c:v>
                </c:pt>
                <c:pt idx="4">
                  <c:v>506</c:v>
                </c:pt>
                <c:pt idx="5">
                  <c:v>517</c:v>
                </c:pt>
                <c:pt idx="6">
                  <c:v>591</c:v>
                </c:pt>
                <c:pt idx="7">
                  <c:v>556</c:v>
                </c:pt>
                <c:pt idx="8">
                  <c:v>702</c:v>
                </c:pt>
                <c:pt idx="9">
                  <c:v>625</c:v>
                </c:pt>
                <c:pt idx="10">
                  <c:v>621</c:v>
                </c:pt>
                <c:pt idx="11">
                  <c:v>391</c:v>
                </c:pt>
                <c:pt idx="12">
                  <c:v>200</c:v>
                </c:pt>
                <c:pt idx="13">
                  <c:v>73</c:v>
                </c:pt>
                <c:pt idx="14">
                  <c:v>36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F-478A-B639-445F0AC2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10.28'!$Z$83:$Z$90</c:f>
              <c:numCache>
                <c:formatCode>#,##0</c:formatCode>
                <c:ptCount val="8"/>
                <c:pt idx="0">
                  <c:v>565</c:v>
                </c:pt>
                <c:pt idx="1">
                  <c:v>383</c:v>
                </c:pt>
                <c:pt idx="2">
                  <c:v>936</c:v>
                </c:pt>
                <c:pt idx="3">
                  <c:v>243</c:v>
                </c:pt>
                <c:pt idx="4">
                  <c:v>171</c:v>
                </c:pt>
                <c:pt idx="5">
                  <c:v>176</c:v>
                </c:pt>
                <c:pt idx="6">
                  <c:v>552</c:v>
                </c:pt>
                <c:pt idx="7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A-4A24-A34D-D2FD5A115EAE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10.28'!$Z$93:$Z$100</c:f>
              <c:numCache>
                <c:formatCode>#,##0</c:formatCode>
                <c:ptCount val="8"/>
                <c:pt idx="0">
                  <c:v>356</c:v>
                </c:pt>
                <c:pt idx="1">
                  <c:v>735</c:v>
                </c:pt>
                <c:pt idx="2">
                  <c:v>189</c:v>
                </c:pt>
                <c:pt idx="3">
                  <c:v>770</c:v>
                </c:pt>
                <c:pt idx="4">
                  <c:v>703</c:v>
                </c:pt>
                <c:pt idx="5">
                  <c:v>463</c:v>
                </c:pt>
                <c:pt idx="6">
                  <c:v>41</c:v>
                </c:pt>
                <c:pt idx="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A-4A24-A34D-D2FD5A11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10.3'!$Z$44:$Z$60</c:f>
              <c:numCache>
                <c:formatCode>#,##0</c:formatCode>
                <c:ptCount val="17"/>
                <c:pt idx="0">
                  <c:v>5</c:v>
                </c:pt>
                <c:pt idx="1">
                  <c:v>77</c:v>
                </c:pt>
                <c:pt idx="2">
                  <c:v>254</c:v>
                </c:pt>
                <c:pt idx="3">
                  <c:v>313</c:v>
                </c:pt>
                <c:pt idx="4">
                  <c:v>459</c:v>
                </c:pt>
                <c:pt idx="5">
                  <c:v>437</c:v>
                </c:pt>
                <c:pt idx="6">
                  <c:v>392</c:v>
                </c:pt>
                <c:pt idx="7">
                  <c:v>347</c:v>
                </c:pt>
                <c:pt idx="8">
                  <c:v>416</c:v>
                </c:pt>
                <c:pt idx="9">
                  <c:v>428</c:v>
                </c:pt>
                <c:pt idx="10">
                  <c:v>412</c:v>
                </c:pt>
                <c:pt idx="11">
                  <c:v>316</c:v>
                </c:pt>
                <c:pt idx="12">
                  <c:v>129</c:v>
                </c:pt>
                <c:pt idx="13">
                  <c:v>60</c:v>
                </c:pt>
                <c:pt idx="14">
                  <c:v>13</c:v>
                </c:pt>
                <c:pt idx="15">
                  <c:v>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C-418B-9597-FE4088B3E9F9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10.3'!$Z$63:$Z$79</c:f>
              <c:numCache>
                <c:formatCode>#,##0</c:formatCode>
                <c:ptCount val="17"/>
                <c:pt idx="0">
                  <c:v>6</c:v>
                </c:pt>
                <c:pt idx="1">
                  <c:v>90</c:v>
                </c:pt>
                <c:pt idx="2">
                  <c:v>234</c:v>
                </c:pt>
                <c:pt idx="3">
                  <c:v>333</c:v>
                </c:pt>
                <c:pt idx="4">
                  <c:v>324</c:v>
                </c:pt>
                <c:pt idx="5">
                  <c:v>330</c:v>
                </c:pt>
                <c:pt idx="6">
                  <c:v>334</c:v>
                </c:pt>
                <c:pt idx="7">
                  <c:v>290</c:v>
                </c:pt>
                <c:pt idx="8">
                  <c:v>369</c:v>
                </c:pt>
                <c:pt idx="9">
                  <c:v>392</c:v>
                </c:pt>
                <c:pt idx="10">
                  <c:v>361</c:v>
                </c:pt>
                <c:pt idx="11">
                  <c:v>234</c:v>
                </c:pt>
                <c:pt idx="12">
                  <c:v>94</c:v>
                </c:pt>
                <c:pt idx="13">
                  <c:v>29</c:v>
                </c:pt>
                <c:pt idx="14">
                  <c:v>10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C-418B-9597-FE4088B3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10.28'!$V$8:$Z$8</c:f>
              <c:numCache>
                <c:formatCode>#,##0</c:formatCode>
                <c:ptCount val="5"/>
                <c:pt idx="0">
                  <c:v>44418.26</c:v>
                </c:pt>
                <c:pt idx="1">
                  <c:v>44892</c:v>
                </c:pt>
                <c:pt idx="2">
                  <c:v>45247</c:v>
                </c:pt>
                <c:pt idx="3">
                  <c:v>45608.05</c:v>
                </c:pt>
                <c:pt idx="4">
                  <c:v>46775.5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A-4604-8DF4-B6D5763CD6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A-4604-8DF4-B6D5763C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10.29'!$U$4:$Y$4</c:f>
              <c:numCache>
                <c:formatCode>#,##0</c:formatCode>
                <c:ptCount val="5"/>
                <c:pt idx="1">
                  <c:v>3753</c:v>
                </c:pt>
                <c:pt idx="2">
                  <c:v>4223</c:v>
                </c:pt>
                <c:pt idx="3">
                  <c:v>4174</c:v>
                </c:pt>
                <c:pt idx="4">
                  <c:v>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D-4EFF-96F1-9EAA5F5824E1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10.29'!$U$7:$Y$7</c:f>
              <c:numCache>
                <c:formatCode>#,##0</c:formatCode>
                <c:ptCount val="5"/>
                <c:pt idx="1">
                  <c:v>2532</c:v>
                </c:pt>
                <c:pt idx="2">
                  <c:v>2848</c:v>
                </c:pt>
                <c:pt idx="3">
                  <c:v>2796</c:v>
                </c:pt>
                <c:pt idx="4">
                  <c:v>3055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D-4EFF-96F1-9EAA5F5824E1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10.29'!$U$11:$Y$11</c:f>
              <c:numCache>
                <c:formatCode>#,##0</c:formatCode>
                <c:ptCount val="5"/>
                <c:pt idx="1">
                  <c:v>2965</c:v>
                </c:pt>
                <c:pt idx="2">
                  <c:v>3265</c:v>
                </c:pt>
                <c:pt idx="3">
                  <c:v>3313</c:v>
                </c:pt>
                <c:pt idx="4">
                  <c:v>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D-4EFF-96F1-9EAA5F5824E1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10.29'!$U$12:$Y$12</c:f>
              <c:numCache>
                <c:formatCode>#,##0</c:formatCode>
                <c:ptCount val="5"/>
                <c:pt idx="1">
                  <c:v>786</c:v>
                </c:pt>
                <c:pt idx="2">
                  <c:v>956</c:v>
                </c:pt>
                <c:pt idx="3">
                  <c:v>862</c:v>
                </c:pt>
                <c:pt idx="4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D-4EFF-96F1-9EAA5F58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0.15081692501047339</c:v>
                </c:pt>
                <c:pt idx="1">
                  <c:v>1.5919564306661083E-2</c:v>
                </c:pt>
                <c:pt idx="2">
                  <c:v>3.9589442815249266E-2</c:v>
                </c:pt>
                <c:pt idx="3">
                  <c:v>5.0272308336824466E-3</c:v>
                </c:pt>
                <c:pt idx="4">
                  <c:v>7.1219103477167992E-2</c:v>
                </c:pt>
                <c:pt idx="5">
                  <c:v>2.7440301633850021E-2</c:v>
                </c:pt>
                <c:pt idx="6">
                  <c:v>8.0645161290322578E-2</c:v>
                </c:pt>
                <c:pt idx="7">
                  <c:v>5.9698366149979053E-2</c:v>
                </c:pt>
                <c:pt idx="8">
                  <c:v>5.1948051948051951E-2</c:v>
                </c:pt>
                <c:pt idx="9">
                  <c:v>2.9325513196480938E-3</c:v>
                </c:pt>
                <c:pt idx="10">
                  <c:v>2.5555090071219103E-2</c:v>
                </c:pt>
                <c:pt idx="11">
                  <c:v>2.0108923334729786E-2</c:v>
                </c:pt>
                <c:pt idx="12">
                  <c:v>3.2048596564725598E-2</c:v>
                </c:pt>
                <c:pt idx="13">
                  <c:v>3.7494763301214915E-2</c:v>
                </c:pt>
                <c:pt idx="14">
                  <c:v>4.2940930037704231E-2</c:v>
                </c:pt>
                <c:pt idx="15">
                  <c:v>7.6455802262253875E-2</c:v>
                </c:pt>
                <c:pt idx="16">
                  <c:v>9.363217427733557E-2</c:v>
                </c:pt>
                <c:pt idx="17">
                  <c:v>9.8449937159614583E-3</c:v>
                </c:pt>
                <c:pt idx="18">
                  <c:v>4.0427314620863006E-2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C-43DF-BD2A-AC5A4C1C2B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C-43DF-BD2A-AC5A4C1C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8</c:v>
                </c:pt>
                <c:pt idx="1">
                  <c:v>86</c:v>
                </c:pt>
                <c:pt idx="2">
                  <c:v>172</c:v>
                </c:pt>
                <c:pt idx="3">
                  <c:v>162</c:v>
                </c:pt>
                <c:pt idx="4">
                  <c:v>196</c:v>
                </c:pt>
                <c:pt idx="5">
                  <c:v>196</c:v>
                </c:pt>
                <c:pt idx="6">
                  <c:v>184</c:v>
                </c:pt>
                <c:pt idx="7">
                  <c:v>205</c:v>
                </c:pt>
                <c:pt idx="8">
                  <c:v>229</c:v>
                </c:pt>
                <c:pt idx="9">
                  <c:v>235</c:v>
                </c:pt>
                <c:pt idx="10">
                  <c:v>208</c:v>
                </c:pt>
                <c:pt idx="11">
                  <c:v>191</c:v>
                </c:pt>
                <c:pt idx="12">
                  <c:v>122</c:v>
                </c:pt>
                <c:pt idx="13">
                  <c:v>51</c:v>
                </c:pt>
                <c:pt idx="14">
                  <c:v>32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6-4218-ABAC-BB84D13D56B3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3</c:v>
                </c:pt>
                <c:pt idx="1">
                  <c:v>59</c:v>
                </c:pt>
                <c:pt idx="2">
                  <c:v>157</c:v>
                </c:pt>
                <c:pt idx="3">
                  <c:v>112</c:v>
                </c:pt>
                <c:pt idx="4">
                  <c:v>156</c:v>
                </c:pt>
                <c:pt idx="5">
                  <c:v>207</c:v>
                </c:pt>
                <c:pt idx="6">
                  <c:v>190</c:v>
                </c:pt>
                <c:pt idx="7">
                  <c:v>232</c:v>
                </c:pt>
                <c:pt idx="8">
                  <c:v>234</c:v>
                </c:pt>
                <c:pt idx="9">
                  <c:v>260</c:v>
                </c:pt>
                <c:pt idx="10">
                  <c:v>201</c:v>
                </c:pt>
                <c:pt idx="11">
                  <c:v>169</c:v>
                </c:pt>
                <c:pt idx="12">
                  <c:v>92</c:v>
                </c:pt>
                <c:pt idx="13">
                  <c:v>32</c:v>
                </c:pt>
                <c:pt idx="14">
                  <c:v>16</c:v>
                </c:pt>
                <c:pt idx="15">
                  <c:v>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6-4218-ABAC-BB84D13D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159</c:v>
                </c:pt>
                <c:pt idx="1">
                  <c:v>116</c:v>
                </c:pt>
                <c:pt idx="2">
                  <c:v>239</c:v>
                </c:pt>
                <c:pt idx="3">
                  <c:v>62</c:v>
                </c:pt>
                <c:pt idx="4">
                  <c:v>25</c:v>
                </c:pt>
                <c:pt idx="5">
                  <c:v>66</c:v>
                </c:pt>
                <c:pt idx="6">
                  <c:v>150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9-4044-B66F-D938DBEEEAB4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97</c:v>
                </c:pt>
                <c:pt idx="1">
                  <c:v>275</c:v>
                </c:pt>
                <c:pt idx="2">
                  <c:v>54</c:v>
                </c:pt>
                <c:pt idx="3">
                  <c:v>276</c:v>
                </c:pt>
                <c:pt idx="4">
                  <c:v>221</c:v>
                </c:pt>
                <c:pt idx="5">
                  <c:v>108</c:v>
                </c:pt>
                <c:pt idx="6">
                  <c:v>15</c:v>
                </c:pt>
                <c:pt idx="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9-4044-B66F-D938DBEEE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10.29'!$U$8:$Y$8</c:f>
              <c:numCache>
                <c:formatCode>#,##0</c:formatCode>
                <c:ptCount val="5"/>
                <c:pt idx="1">
                  <c:v>32714.43</c:v>
                </c:pt>
                <c:pt idx="2">
                  <c:v>33575</c:v>
                </c:pt>
                <c:pt idx="3">
                  <c:v>36610.839999999997</c:v>
                </c:pt>
                <c:pt idx="4">
                  <c:v>36962.03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E-4991-906D-5B661266DF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E-4991-906D-5B661266D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10.29'!$V$4:$Z$4</c:f>
              <c:numCache>
                <c:formatCode>#,##0</c:formatCode>
                <c:ptCount val="5"/>
                <c:pt idx="0">
                  <c:v>3753</c:v>
                </c:pt>
                <c:pt idx="1">
                  <c:v>4223</c:v>
                </c:pt>
                <c:pt idx="2">
                  <c:v>4174</c:v>
                </c:pt>
                <c:pt idx="3">
                  <c:v>4422</c:v>
                </c:pt>
                <c:pt idx="4">
                  <c:v>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E-4DE6-9EE1-AC1B85730830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10.29'!$V$7:$Z$7</c:f>
              <c:numCache>
                <c:formatCode>#,##0</c:formatCode>
                <c:ptCount val="5"/>
                <c:pt idx="0">
                  <c:v>2532</c:v>
                </c:pt>
                <c:pt idx="1">
                  <c:v>2848</c:v>
                </c:pt>
                <c:pt idx="2">
                  <c:v>2796</c:v>
                </c:pt>
                <c:pt idx="3">
                  <c:v>3055</c:v>
                </c:pt>
                <c:pt idx="4">
                  <c:v>3140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E-4DE6-9EE1-AC1B85730830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10.29'!$V$11:$Z$11</c:f>
              <c:numCache>
                <c:formatCode>#,##0</c:formatCode>
                <c:ptCount val="5"/>
                <c:pt idx="0">
                  <c:v>2965</c:v>
                </c:pt>
                <c:pt idx="1">
                  <c:v>3265</c:v>
                </c:pt>
                <c:pt idx="2">
                  <c:v>3313</c:v>
                </c:pt>
                <c:pt idx="3">
                  <c:v>3413</c:v>
                </c:pt>
                <c:pt idx="4">
                  <c:v>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E-4DE6-9EE1-AC1B85730830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10.29'!$V$12:$Z$12</c:f>
              <c:numCache>
                <c:formatCode>#,##0</c:formatCode>
                <c:ptCount val="5"/>
                <c:pt idx="0">
                  <c:v>786</c:v>
                </c:pt>
                <c:pt idx="1">
                  <c:v>956</c:v>
                </c:pt>
                <c:pt idx="2">
                  <c:v>862</c:v>
                </c:pt>
                <c:pt idx="3">
                  <c:v>1001</c:v>
                </c:pt>
                <c:pt idx="4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2E-4DE6-9EE1-AC1B8573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0.15081692501047339</c:v>
                </c:pt>
                <c:pt idx="1">
                  <c:v>1.5919564306661083E-2</c:v>
                </c:pt>
                <c:pt idx="2">
                  <c:v>3.9589442815249266E-2</c:v>
                </c:pt>
                <c:pt idx="3">
                  <c:v>5.0272308336824466E-3</c:v>
                </c:pt>
                <c:pt idx="4">
                  <c:v>7.1219103477167992E-2</c:v>
                </c:pt>
                <c:pt idx="5">
                  <c:v>2.7440301633850021E-2</c:v>
                </c:pt>
                <c:pt idx="6">
                  <c:v>8.0645161290322578E-2</c:v>
                </c:pt>
                <c:pt idx="7">
                  <c:v>5.9698366149979053E-2</c:v>
                </c:pt>
                <c:pt idx="8">
                  <c:v>5.1948051948051951E-2</c:v>
                </c:pt>
                <c:pt idx="9">
                  <c:v>2.9325513196480938E-3</c:v>
                </c:pt>
                <c:pt idx="10">
                  <c:v>2.5555090071219103E-2</c:v>
                </c:pt>
                <c:pt idx="11">
                  <c:v>2.0108923334729786E-2</c:v>
                </c:pt>
                <c:pt idx="12">
                  <c:v>3.2048596564725598E-2</c:v>
                </c:pt>
                <c:pt idx="13">
                  <c:v>3.7494763301214915E-2</c:v>
                </c:pt>
                <c:pt idx="14">
                  <c:v>4.2940930037704231E-2</c:v>
                </c:pt>
                <c:pt idx="15">
                  <c:v>7.6455802262253875E-2</c:v>
                </c:pt>
                <c:pt idx="16">
                  <c:v>9.363217427733557E-2</c:v>
                </c:pt>
                <c:pt idx="17">
                  <c:v>9.8449937159614583E-3</c:v>
                </c:pt>
                <c:pt idx="18">
                  <c:v>4.0427314620863006E-2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E-4FA1-8175-B7A871FA1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E-4FA1-8175-B7A871FA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10.29'!$Z$44:$Z$60</c:f>
              <c:numCache>
                <c:formatCode>#,##0</c:formatCode>
                <c:ptCount val="17"/>
                <c:pt idx="0">
                  <c:v>10</c:v>
                </c:pt>
                <c:pt idx="1">
                  <c:v>94</c:v>
                </c:pt>
                <c:pt idx="2">
                  <c:v>208</c:v>
                </c:pt>
                <c:pt idx="3">
                  <c:v>160</c:v>
                </c:pt>
                <c:pt idx="4">
                  <c:v>215</c:v>
                </c:pt>
                <c:pt idx="5">
                  <c:v>210</c:v>
                </c:pt>
                <c:pt idx="6">
                  <c:v>213</c:v>
                </c:pt>
                <c:pt idx="7">
                  <c:v>219</c:v>
                </c:pt>
                <c:pt idx="8">
                  <c:v>235</c:v>
                </c:pt>
                <c:pt idx="9">
                  <c:v>258</c:v>
                </c:pt>
                <c:pt idx="10">
                  <c:v>242</c:v>
                </c:pt>
                <c:pt idx="11">
                  <c:v>196</c:v>
                </c:pt>
                <c:pt idx="12">
                  <c:v>126</c:v>
                </c:pt>
                <c:pt idx="13">
                  <c:v>60</c:v>
                </c:pt>
                <c:pt idx="14">
                  <c:v>30</c:v>
                </c:pt>
                <c:pt idx="15">
                  <c:v>16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E-407E-82D3-BA3FC8E3E8FE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10.29'!$Z$63:$Z$79</c:f>
              <c:numCache>
                <c:formatCode>#,##0</c:formatCode>
                <c:ptCount val="17"/>
                <c:pt idx="0">
                  <c:v>8</c:v>
                </c:pt>
                <c:pt idx="1">
                  <c:v>63</c:v>
                </c:pt>
                <c:pt idx="2">
                  <c:v>181</c:v>
                </c:pt>
                <c:pt idx="3">
                  <c:v>154</c:v>
                </c:pt>
                <c:pt idx="4">
                  <c:v>174</c:v>
                </c:pt>
                <c:pt idx="5">
                  <c:v>198</c:v>
                </c:pt>
                <c:pt idx="6">
                  <c:v>209</c:v>
                </c:pt>
                <c:pt idx="7">
                  <c:v>232</c:v>
                </c:pt>
                <c:pt idx="8">
                  <c:v>231</c:v>
                </c:pt>
                <c:pt idx="9">
                  <c:v>278</c:v>
                </c:pt>
                <c:pt idx="10">
                  <c:v>201</c:v>
                </c:pt>
                <c:pt idx="11">
                  <c:v>176</c:v>
                </c:pt>
                <c:pt idx="12">
                  <c:v>104</c:v>
                </c:pt>
                <c:pt idx="13">
                  <c:v>34</c:v>
                </c:pt>
                <c:pt idx="14">
                  <c:v>17</c:v>
                </c:pt>
                <c:pt idx="15">
                  <c:v>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E-407E-82D3-BA3FC8E3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10.29'!$Z$83:$Z$90</c:f>
              <c:numCache>
                <c:formatCode>#,##0</c:formatCode>
                <c:ptCount val="8"/>
                <c:pt idx="0">
                  <c:v>168</c:v>
                </c:pt>
                <c:pt idx="1">
                  <c:v>115</c:v>
                </c:pt>
                <c:pt idx="2">
                  <c:v>266</c:v>
                </c:pt>
                <c:pt idx="3">
                  <c:v>67</c:v>
                </c:pt>
                <c:pt idx="4">
                  <c:v>32</c:v>
                </c:pt>
                <c:pt idx="5">
                  <c:v>75</c:v>
                </c:pt>
                <c:pt idx="6">
                  <c:v>157</c:v>
                </c:pt>
                <c:pt idx="7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CBD-8D5F-E739FB0A21F6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10.29'!$Z$93:$Z$100</c:f>
              <c:numCache>
                <c:formatCode>#,##0</c:formatCode>
                <c:ptCount val="8"/>
                <c:pt idx="0">
                  <c:v>106</c:v>
                </c:pt>
                <c:pt idx="1">
                  <c:v>282</c:v>
                </c:pt>
                <c:pt idx="2">
                  <c:v>57</c:v>
                </c:pt>
                <c:pt idx="3">
                  <c:v>268</c:v>
                </c:pt>
                <c:pt idx="4">
                  <c:v>227</c:v>
                </c:pt>
                <c:pt idx="5">
                  <c:v>117</c:v>
                </c:pt>
                <c:pt idx="6">
                  <c:v>18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CBD-8D5F-E739FB0A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10.3'!$Z$83:$Z$90</c:f>
              <c:numCache>
                <c:formatCode>#,##0</c:formatCode>
                <c:ptCount val="8"/>
                <c:pt idx="0">
                  <c:v>283</c:v>
                </c:pt>
                <c:pt idx="1">
                  <c:v>132</c:v>
                </c:pt>
                <c:pt idx="2">
                  <c:v>643</c:v>
                </c:pt>
                <c:pt idx="3">
                  <c:v>104</c:v>
                </c:pt>
                <c:pt idx="4">
                  <c:v>102</c:v>
                </c:pt>
                <c:pt idx="5">
                  <c:v>110</c:v>
                </c:pt>
                <c:pt idx="6">
                  <c:v>484</c:v>
                </c:pt>
                <c:pt idx="7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3-44E4-93DD-63000C939F1E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10.3'!$Z$93:$Z$100</c:f>
              <c:numCache>
                <c:formatCode>#,##0</c:formatCode>
                <c:ptCount val="8"/>
                <c:pt idx="0">
                  <c:v>189</c:v>
                </c:pt>
                <c:pt idx="1">
                  <c:v>309</c:v>
                </c:pt>
                <c:pt idx="2">
                  <c:v>128</c:v>
                </c:pt>
                <c:pt idx="3">
                  <c:v>429</c:v>
                </c:pt>
                <c:pt idx="4">
                  <c:v>476</c:v>
                </c:pt>
                <c:pt idx="5">
                  <c:v>282</c:v>
                </c:pt>
                <c:pt idx="6">
                  <c:v>40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3-44E4-93DD-63000C939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10.29'!$V$8:$Z$8</c:f>
              <c:numCache>
                <c:formatCode>#,##0</c:formatCode>
                <c:ptCount val="5"/>
                <c:pt idx="0">
                  <c:v>32714.43</c:v>
                </c:pt>
                <c:pt idx="1">
                  <c:v>33575</c:v>
                </c:pt>
                <c:pt idx="2">
                  <c:v>36610.839999999997</c:v>
                </c:pt>
                <c:pt idx="3">
                  <c:v>36962.03</c:v>
                </c:pt>
                <c:pt idx="4">
                  <c:v>37020.89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E-4DD2-8D57-6E55B75C43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E-4DD2-8D57-6E55B75C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10.30'!$U$4:$Y$4</c:f>
              <c:numCache>
                <c:formatCode>#,##0</c:formatCode>
                <c:ptCount val="5"/>
                <c:pt idx="1">
                  <c:v>8371</c:v>
                </c:pt>
                <c:pt idx="2">
                  <c:v>9366</c:v>
                </c:pt>
                <c:pt idx="3">
                  <c:v>8826</c:v>
                </c:pt>
                <c:pt idx="4">
                  <c:v>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1D4-A492-EF97579D4B7C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10.30'!$U$7:$Y$7</c:f>
              <c:numCache>
                <c:formatCode>#,##0</c:formatCode>
                <c:ptCount val="5"/>
                <c:pt idx="1">
                  <c:v>5721</c:v>
                </c:pt>
                <c:pt idx="2">
                  <c:v>6387</c:v>
                </c:pt>
                <c:pt idx="3">
                  <c:v>5985</c:v>
                </c:pt>
                <c:pt idx="4">
                  <c:v>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4-41D4-A492-EF97579D4B7C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10.30'!$U$11:$Y$11</c:f>
              <c:numCache>
                <c:formatCode>#,##0</c:formatCode>
                <c:ptCount val="5"/>
                <c:pt idx="1">
                  <c:v>7002</c:v>
                </c:pt>
                <c:pt idx="2">
                  <c:v>7827</c:v>
                </c:pt>
                <c:pt idx="3">
                  <c:v>7473</c:v>
                </c:pt>
                <c:pt idx="4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4-41D4-A492-EF97579D4B7C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10.30'!$U$12:$Y$12</c:f>
              <c:numCache>
                <c:formatCode>#,##0</c:formatCode>
                <c:ptCount val="5"/>
                <c:pt idx="1">
                  <c:v>1372</c:v>
                </c:pt>
                <c:pt idx="2">
                  <c:v>1538</c:v>
                </c:pt>
                <c:pt idx="3">
                  <c:v>1356</c:v>
                </c:pt>
                <c:pt idx="4">
                  <c:v>1522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D4-41D4-A492-EF97579D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0.1772483996222059</c:v>
                </c:pt>
                <c:pt idx="1">
                  <c:v>5.1421975023612128E-3</c:v>
                </c:pt>
                <c:pt idx="2">
                  <c:v>7.4824220799664179E-2</c:v>
                </c:pt>
                <c:pt idx="3">
                  <c:v>1.1333823066428796E-2</c:v>
                </c:pt>
                <c:pt idx="4">
                  <c:v>4.7119319970616011E-2</c:v>
                </c:pt>
                <c:pt idx="5">
                  <c:v>3.505089726099276E-2</c:v>
                </c:pt>
                <c:pt idx="6">
                  <c:v>8.7627243152481896E-2</c:v>
                </c:pt>
                <c:pt idx="7">
                  <c:v>4.5650120684227094E-2</c:v>
                </c:pt>
                <c:pt idx="8">
                  <c:v>4.0193094763353969E-2</c:v>
                </c:pt>
                <c:pt idx="9">
                  <c:v>1.9939133172421032E-3</c:v>
                </c:pt>
                <c:pt idx="10">
                  <c:v>1.6371077762619372E-2</c:v>
                </c:pt>
                <c:pt idx="11">
                  <c:v>1.4272221639206632E-2</c:v>
                </c:pt>
                <c:pt idx="12">
                  <c:v>2.5396159093294155E-2</c:v>
                </c:pt>
                <c:pt idx="13">
                  <c:v>7.1570993808374436E-2</c:v>
                </c:pt>
                <c:pt idx="14">
                  <c:v>3.0958127820337914E-2</c:v>
                </c:pt>
                <c:pt idx="15">
                  <c:v>6.2021198446846469E-2</c:v>
                </c:pt>
                <c:pt idx="16">
                  <c:v>0.10903557561129185</c:v>
                </c:pt>
                <c:pt idx="17">
                  <c:v>6.1916255640675835E-3</c:v>
                </c:pt>
                <c:pt idx="18">
                  <c:v>3.1482841851191101E-2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A-4CFC-B5F8-B064C1BE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A-4CFC-B5F8-B064C1BE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14</c:v>
                </c:pt>
                <c:pt idx="1">
                  <c:v>140</c:v>
                </c:pt>
                <c:pt idx="2">
                  <c:v>325</c:v>
                </c:pt>
                <c:pt idx="3">
                  <c:v>416</c:v>
                </c:pt>
                <c:pt idx="4">
                  <c:v>567</c:v>
                </c:pt>
                <c:pt idx="5">
                  <c:v>418</c:v>
                </c:pt>
                <c:pt idx="6">
                  <c:v>372</c:v>
                </c:pt>
                <c:pt idx="7">
                  <c:v>338</c:v>
                </c:pt>
                <c:pt idx="8">
                  <c:v>434</c:v>
                </c:pt>
                <c:pt idx="9">
                  <c:v>434</c:v>
                </c:pt>
                <c:pt idx="10">
                  <c:v>495</c:v>
                </c:pt>
                <c:pt idx="11">
                  <c:v>403</c:v>
                </c:pt>
                <c:pt idx="12">
                  <c:v>234</c:v>
                </c:pt>
                <c:pt idx="13">
                  <c:v>137</c:v>
                </c:pt>
                <c:pt idx="14">
                  <c:v>43</c:v>
                </c:pt>
                <c:pt idx="15">
                  <c:v>24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9-4CF0-A29F-F91DE7EB824D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11</c:v>
                </c:pt>
                <c:pt idx="1">
                  <c:v>86</c:v>
                </c:pt>
                <c:pt idx="2">
                  <c:v>287</c:v>
                </c:pt>
                <c:pt idx="3">
                  <c:v>394</c:v>
                </c:pt>
                <c:pt idx="4">
                  <c:v>466</c:v>
                </c:pt>
                <c:pt idx="5">
                  <c:v>402</c:v>
                </c:pt>
                <c:pt idx="6">
                  <c:v>315</c:v>
                </c:pt>
                <c:pt idx="7">
                  <c:v>392</c:v>
                </c:pt>
                <c:pt idx="8">
                  <c:v>413</c:v>
                </c:pt>
                <c:pt idx="9">
                  <c:v>493</c:v>
                </c:pt>
                <c:pt idx="10">
                  <c:v>417</c:v>
                </c:pt>
                <c:pt idx="11">
                  <c:v>359</c:v>
                </c:pt>
                <c:pt idx="12">
                  <c:v>182</c:v>
                </c:pt>
                <c:pt idx="13">
                  <c:v>77</c:v>
                </c:pt>
                <c:pt idx="14">
                  <c:v>29</c:v>
                </c:pt>
                <c:pt idx="15">
                  <c:v>26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9-4CF0-A29F-F91DE7EB8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298</c:v>
                </c:pt>
                <c:pt idx="1">
                  <c:v>186</c:v>
                </c:pt>
                <c:pt idx="2">
                  <c:v>499</c:v>
                </c:pt>
                <c:pt idx="3">
                  <c:v>136</c:v>
                </c:pt>
                <c:pt idx="4">
                  <c:v>88</c:v>
                </c:pt>
                <c:pt idx="5">
                  <c:v>115</c:v>
                </c:pt>
                <c:pt idx="6">
                  <c:v>391</c:v>
                </c:pt>
                <c:pt idx="7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6-4892-8836-6ADD1721DC6E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198</c:v>
                </c:pt>
                <c:pt idx="1">
                  <c:v>454</c:v>
                </c:pt>
                <c:pt idx="2">
                  <c:v>82</c:v>
                </c:pt>
                <c:pt idx="3">
                  <c:v>519</c:v>
                </c:pt>
                <c:pt idx="4">
                  <c:v>386</c:v>
                </c:pt>
                <c:pt idx="5">
                  <c:v>272</c:v>
                </c:pt>
                <c:pt idx="6">
                  <c:v>26</c:v>
                </c:pt>
                <c:pt idx="7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6-4892-8836-6ADD1721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10.30'!$U$8:$Y$8</c:f>
              <c:numCache>
                <c:formatCode>#,##0</c:formatCode>
                <c:ptCount val="5"/>
                <c:pt idx="1">
                  <c:v>32744</c:v>
                </c:pt>
                <c:pt idx="2">
                  <c:v>33034</c:v>
                </c:pt>
                <c:pt idx="3">
                  <c:v>34560</c:v>
                </c:pt>
                <c:pt idx="4">
                  <c:v>35908.620000000003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2-4C94-821F-530B0F385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2-4C94-821F-530B0F385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10.30'!$V$4:$Z$4</c:f>
              <c:numCache>
                <c:formatCode>#,##0</c:formatCode>
                <c:ptCount val="5"/>
                <c:pt idx="0">
                  <c:v>8371</c:v>
                </c:pt>
                <c:pt idx="1">
                  <c:v>9366</c:v>
                </c:pt>
                <c:pt idx="2">
                  <c:v>8826</c:v>
                </c:pt>
                <c:pt idx="3">
                  <c:v>9174</c:v>
                </c:pt>
                <c:pt idx="4">
                  <c:v>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E-48FC-85EA-DF7347F67169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10.30'!$V$7:$Z$7</c:f>
              <c:numCache>
                <c:formatCode>#,##0</c:formatCode>
                <c:ptCount val="5"/>
                <c:pt idx="0">
                  <c:v>5721</c:v>
                </c:pt>
                <c:pt idx="1">
                  <c:v>6387</c:v>
                </c:pt>
                <c:pt idx="2">
                  <c:v>5985</c:v>
                </c:pt>
                <c:pt idx="3">
                  <c:v>6328</c:v>
                </c:pt>
                <c:pt idx="4">
                  <c:v>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E-48FC-85EA-DF7347F67169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10.30'!$V$11:$Z$11</c:f>
              <c:numCache>
                <c:formatCode>#,##0</c:formatCode>
                <c:ptCount val="5"/>
                <c:pt idx="0">
                  <c:v>7002</c:v>
                </c:pt>
                <c:pt idx="1">
                  <c:v>7827</c:v>
                </c:pt>
                <c:pt idx="2">
                  <c:v>7473</c:v>
                </c:pt>
                <c:pt idx="3">
                  <c:v>7652</c:v>
                </c:pt>
                <c:pt idx="4">
                  <c:v>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E-48FC-85EA-DF7347F67169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10.30'!$V$12:$Z$12</c:f>
              <c:numCache>
                <c:formatCode>#,##0</c:formatCode>
                <c:ptCount val="5"/>
                <c:pt idx="0">
                  <c:v>1372</c:v>
                </c:pt>
                <c:pt idx="1">
                  <c:v>1538</c:v>
                </c:pt>
                <c:pt idx="2">
                  <c:v>1356</c:v>
                </c:pt>
                <c:pt idx="3">
                  <c:v>1522</c:v>
                </c:pt>
                <c:pt idx="4">
                  <c:v>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E-48FC-85EA-DF7347F6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0.1772483996222059</c:v>
                </c:pt>
                <c:pt idx="1">
                  <c:v>5.1421975023612128E-3</c:v>
                </c:pt>
                <c:pt idx="2">
                  <c:v>7.4824220799664179E-2</c:v>
                </c:pt>
                <c:pt idx="3">
                  <c:v>1.1333823066428796E-2</c:v>
                </c:pt>
                <c:pt idx="4">
                  <c:v>4.7119319970616011E-2</c:v>
                </c:pt>
                <c:pt idx="5">
                  <c:v>3.505089726099276E-2</c:v>
                </c:pt>
                <c:pt idx="6">
                  <c:v>8.7627243152481896E-2</c:v>
                </c:pt>
                <c:pt idx="7">
                  <c:v>4.5650120684227094E-2</c:v>
                </c:pt>
                <c:pt idx="8">
                  <c:v>4.0193094763353969E-2</c:v>
                </c:pt>
                <c:pt idx="9">
                  <c:v>1.9939133172421032E-3</c:v>
                </c:pt>
                <c:pt idx="10">
                  <c:v>1.6371077762619372E-2</c:v>
                </c:pt>
                <c:pt idx="11">
                  <c:v>1.4272221639206632E-2</c:v>
                </c:pt>
                <c:pt idx="12">
                  <c:v>2.5396159093294155E-2</c:v>
                </c:pt>
                <c:pt idx="13">
                  <c:v>7.1570993808374436E-2</c:v>
                </c:pt>
                <c:pt idx="14">
                  <c:v>3.0958127820337914E-2</c:v>
                </c:pt>
                <c:pt idx="15">
                  <c:v>6.2021198446846469E-2</c:v>
                </c:pt>
                <c:pt idx="16">
                  <c:v>0.10903557561129185</c:v>
                </c:pt>
                <c:pt idx="17">
                  <c:v>6.1916255640675835E-3</c:v>
                </c:pt>
                <c:pt idx="18">
                  <c:v>3.1482841851191101E-2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035-857B-73AE178D38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035-857B-73AE178D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10.30'!$Z$44:$Z$60</c:f>
              <c:numCache>
                <c:formatCode>#,##0</c:formatCode>
                <c:ptCount val="17"/>
                <c:pt idx="0">
                  <c:v>26</c:v>
                </c:pt>
                <c:pt idx="1">
                  <c:v>176</c:v>
                </c:pt>
                <c:pt idx="2">
                  <c:v>295</c:v>
                </c:pt>
                <c:pt idx="3">
                  <c:v>391</c:v>
                </c:pt>
                <c:pt idx="4">
                  <c:v>577</c:v>
                </c:pt>
                <c:pt idx="5">
                  <c:v>428</c:v>
                </c:pt>
                <c:pt idx="6">
                  <c:v>401</c:v>
                </c:pt>
                <c:pt idx="7">
                  <c:v>376</c:v>
                </c:pt>
                <c:pt idx="8">
                  <c:v>437</c:v>
                </c:pt>
                <c:pt idx="9">
                  <c:v>470</c:v>
                </c:pt>
                <c:pt idx="10">
                  <c:v>452</c:v>
                </c:pt>
                <c:pt idx="11">
                  <c:v>434</c:v>
                </c:pt>
                <c:pt idx="12">
                  <c:v>260</c:v>
                </c:pt>
                <c:pt idx="13">
                  <c:v>132</c:v>
                </c:pt>
                <c:pt idx="14">
                  <c:v>57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3-423B-94B3-AE55CB598AE7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10.30'!$Z$63:$Z$79</c:f>
              <c:numCache>
                <c:formatCode>#,##0</c:formatCode>
                <c:ptCount val="17"/>
                <c:pt idx="0">
                  <c:v>35</c:v>
                </c:pt>
                <c:pt idx="1">
                  <c:v>156</c:v>
                </c:pt>
                <c:pt idx="2">
                  <c:v>326</c:v>
                </c:pt>
                <c:pt idx="3">
                  <c:v>379</c:v>
                </c:pt>
                <c:pt idx="4">
                  <c:v>471</c:v>
                </c:pt>
                <c:pt idx="5">
                  <c:v>458</c:v>
                </c:pt>
                <c:pt idx="6">
                  <c:v>339</c:v>
                </c:pt>
                <c:pt idx="7">
                  <c:v>365</c:v>
                </c:pt>
                <c:pt idx="8">
                  <c:v>444</c:v>
                </c:pt>
                <c:pt idx="9">
                  <c:v>459</c:v>
                </c:pt>
                <c:pt idx="10">
                  <c:v>419</c:v>
                </c:pt>
                <c:pt idx="11">
                  <c:v>361</c:v>
                </c:pt>
                <c:pt idx="12">
                  <c:v>205</c:v>
                </c:pt>
                <c:pt idx="13">
                  <c:v>95</c:v>
                </c:pt>
                <c:pt idx="14">
                  <c:v>28</c:v>
                </c:pt>
                <c:pt idx="15">
                  <c:v>26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3-423B-94B3-AE55CB59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10.30'!$Z$83:$Z$90</c:f>
              <c:numCache>
                <c:formatCode>#,##0</c:formatCode>
                <c:ptCount val="8"/>
                <c:pt idx="0">
                  <c:v>296</c:v>
                </c:pt>
                <c:pt idx="1">
                  <c:v>194</c:v>
                </c:pt>
                <c:pt idx="2">
                  <c:v>494</c:v>
                </c:pt>
                <c:pt idx="3">
                  <c:v>127</c:v>
                </c:pt>
                <c:pt idx="4">
                  <c:v>81</c:v>
                </c:pt>
                <c:pt idx="5">
                  <c:v>135</c:v>
                </c:pt>
                <c:pt idx="6">
                  <c:v>397</c:v>
                </c:pt>
                <c:pt idx="7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3-4A42-8ACE-6B13F345C60A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10.30'!$Z$93:$Z$100</c:f>
              <c:numCache>
                <c:formatCode>#,##0</c:formatCode>
                <c:ptCount val="8"/>
                <c:pt idx="0">
                  <c:v>195</c:v>
                </c:pt>
                <c:pt idx="1">
                  <c:v>472</c:v>
                </c:pt>
                <c:pt idx="2">
                  <c:v>108</c:v>
                </c:pt>
                <c:pt idx="3">
                  <c:v>547</c:v>
                </c:pt>
                <c:pt idx="4">
                  <c:v>391</c:v>
                </c:pt>
                <c:pt idx="5">
                  <c:v>278</c:v>
                </c:pt>
                <c:pt idx="6">
                  <c:v>33</c:v>
                </c:pt>
                <c:pt idx="7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3-4A42-8ACE-6B13F345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7</c:v>
                </c:pt>
                <c:pt idx="1">
                  <c:v>50</c:v>
                </c:pt>
                <c:pt idx="2">
                  <c:v>416</c:v>
                </c:pt>
                <c:pt idx="3">
                  <c:v>1361</c:v>
                </c:pt>
                <c:pt idx="4">
                  <c:v>2246</c:v>
                </c:pt>
                <c:pt idx="5">
                  <c:v>1724</c:v>
                </c:pt>
                <c:pt idx="6">
                  <c:v>1242</c:v>
                </c:pt>
                <c:pt idx="7">
                  <c:v>722</c:v>
                </c:pt>
                <c:pt idx="8">
                  <c:v>666</c:v>
                </c:pt>
                <c:pt idx="9">
                  <c:v>519</c:v>
                </c:pt>
                <c:pt idx="10">
                  <c:v>612</c:v>
                </c:pt>
                <c:pt idx="11">
                  <c:v>506</c:v>
                </c:pt>
                <c:pt idx="12">
                  <c:v>341</c:v>
                </c:pt>
                <c:pt idx="13">
                  <c:v>262</c:v>
                </c:pt>
                <c:pt idx="14">
                  <c:v>112</c:v>
                </c:pt>
                <c:pt idx="15">
                  <c:v>38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A-4B65-8818-63C5D94BAC1A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517</c:v>
                </c:pt>
                <c:pt idx="3">
                  <c:v>1444</c:v>
                </c:pt>
                <c:pt idx="4">
                  <c:v>2061</c:v>
                </c:pt>
                <c:pt idx="5">
                  <c:v>1480</c:v>
                </c:pt>
                <c:pt idx="6">
                  <c:v>946</c:v>
                </c:pt>
                <c:pt idx="7">
                  <c:v>636</c:v>
                </c:pt>
                <c:pt idx="8">
                  <c:v>490</c:v>
                </c:pt>
                <c:pt idx="9">
                  <c:v>466</c:v>
                </c:pt>
                <c:pt idx="10">
                  <c:v>543</c:v>
                </c:pt>
                <c:pt idx="11">
                  <c:v>437</c:v>
                </c:pt>
                <c:pt idx="12">
                  <c:v>291</c:v>
                </c:pt>
                <c:pt idx="13">
                  <c:v>153</c:v>
                </c:pt>
                <c:pt idx="14">
                  <c:v>65</c:v>
                </c:pt>
                <c:pt idx="15">
                  <c:v>22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A-4B65-8818-63C5D94B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10.3'!$V$8:$Z$8</c:f>
              <c:numCache>
                <c:formatCode>#,##0</c:formatCode>
                <c:ptCount val="5"/>
                <c:pt idx="0">
                  <c:v>43621</c:v>
                </c:pt>
                <c:pt idx="1">
                  <c:v>46675</c:v>
                </c:pt>
                <c:pt idx="2">
                  <c:v>45345</c:v>
                </c:pt>
                <c:pt idx="3">
                  <c:v>45945.120000000003</c:v>
                </c:pt>
                <c:pt idx="4">
                  <c:v>49883.75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4-45DC-86BE-324E37C928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4-45DC-86BE-324E37C9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10.30'!$V$8:$Z$8</c:f>
              <c:numCache>
                <c:formatCode>#,##0</c:formatCode>
                <c:ptCount val="5"/>
                <c:pt idx="0">
                  <c:v>32744</c:v>
                </c:pt>
                <c:pt idx="1">
                  <c:v>33034</c:v>
                </c:pt>
                <c:pt idx="2">
                  <c:v>34560</c:v>
                </c:pt>
                <c:pt idx="3">
                  <c:v>35908.620000000003</c:v>
                </c:pt>
                <c:pt idx="4">
                  <c:v>36690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A26-98A2-65C4084AAB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9-4A26-98A2-65C4084A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10.31'!$U$4:$Y$4</c:f>
              <c:numCache>
                <c:formatCode>#,##0</c:formatCode>
                <c:ptCount val="5"/>
                <c:pt idx="1">
                  <c:v>18</c:v>
                </c:pt>
                <c:pt idx="2">
                  <c:v>6</c:v>
                </c:pt>
                <c:pt idx="3">
                  <c:v>13</c:v>
                </c:pt>
                <c:pt idx="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4-4451-B82E-9A6A4CA4DE9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10.31'!$U$7:$Y$7</c:f>
              <c:numCache>
                <c:formatCode>#,##0</c:formatCode>
                <c:ptCount val="5"/>
                <c:pt idx="1">
                  <c:v>10</c:v>
                </c:pt>
                <c:pt idx="2">
                  <c:v>4</c:v>
                </c:pt>
                <c:pt idx="3">
                  <c:v>12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4-4451-B82E-9A6A4CA4DE9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10.31'!$U$11:$Y$11</c:f>
              <c:numCache>
                <c:formatCode>#,##0</c:formatCode>
                <c:ptCount val="5"/>
                <c:pt idx="1">
                  <c:v>19</c:v>
                </c:pt>
                <c:pt idx="2">
                  <c:v>7</c:v>
                </c:pt>
                <c:pt idx="3">
                  <c:v>17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4-4451-B82E-9A6A4CA4DE9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451-B82E-9A6A4CA4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4.1666666666666664E-2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0.33333333333333331</c:v>
                </c:pt>
                <c:pt idx="16">
                  <c:v>0.54166666666666663</c:v>
                </c:pt>
                <c:pt idx="17">
                  <c:v>4.1666666666666664E-2</c:v>
                </c:pt>
                <c:pt idx="18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9-4ADF-AFA5-C3E8B61BC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9-4ADF-AFA5-C3E8B61B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C-4ADE-881C-67CB1C2E8052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C-4ADE-881C-67CB1C2E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3-47AC-8BF9-7DE8E6862E87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3-47AC-8BF9-7DE8E686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10.31'!$U$8:$Y$8</c:f>
              <c:numCache>
                <c:formatCode>#,##0</c:formatCode>
                <c:ptCount val="5"/>
                <c:pt idx="1">
                  <c:v>38116.43</c:v>
                </c:pt>
                <c:pt idx="2">
                  <c:v>35890.660000000003</c:v>
                </c:pt>
                <c:pt idx="3">
                  <c:v>68754.080000000002</c:v>
                </c:pt>
                <c:pt idx="4">
                  <c:v>43184.69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0-465C-B67F-0CD63E63AC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0-465C-B67F-0CD63E63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10.31'!$V$4:$Z$4</c:f>
              <c:numCache>
                <c:formatCode>#,##0</c:formatCode>
                <c:ptCount val="5"/>
                <c:pt idx="0">
                  <c:v>18</c:v>
                </c:pt>
                <c:pt idx="1">
                  <c:v>6</c:v>
                </c:pt>
                <c:pt idx="2">
                  <c:v>13</c:v>
                </c:pt>
                <c:pt idx="3">
                  <c:v>30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6-4A69-AA41-5CBBC1BA401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10.31'!$V$7:$Z$7</c:f>
              <c:numCache>
                <c:formatCode>#,##0</c:formatCode>
                <c:ptCount val="5"/>
                <c:pt idx="0">
                  <c:v>10</c:v>
                </c:pt>
                <c:pt idx="1">
                  <c:v>4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6-4A69-AA41-5CBBC1BA401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10.31'!$V$11:$Z$11</c:f>
              <c:numCache>
                <c:formatCode>#,##0</c:formatCode>
                <c:ptCount val="5"/>
                <c:pt idx="0">
                  <c:v>19</c:v>
                </c:pt>
                <c:pt idx="1">
                  <c:v>7</c:v>
                </c:pt>
                <c:pt idx="2">
                  <c:v>17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6-4A69-AA41-5CBBC1BA401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6-4A69-AA41-5CBBC1BA4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4.1666666666666664E-2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0.33333333333333331</c:v>
                </c:pt>
                <c:pt idx="16">
                  <c:v>0.54166666666666663</c:v>
                </c:pt>
                <c:pt idx="17">
                  <c:v>4.1666666666666664E-2</c:v>
                </c:pt>
                <c:pt idx="18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D-4B5E-9B38-CF270714C1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D-4B5E-9B38-CF270714C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F-45FE-B7F8-2FD241197868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F-45FE-B7F8-2FD241197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10.31'!$Z$83:$Z$90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0-4FA4-9D68-637CE5585149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10.31'!$Z$93:$Z$100</c:f>
              <c:numCache>
                <c:formatCode>#,##0</c:formatCode>
                <c:ptCount val="8"/>
                <c:pt idx="0">
                  <c:v>0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0-4FA4-9D68-637CE558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10.4'!$U$4:$Y$4</c:f>
              <c:numCache>
                <c:formatCode>#,##0</c:formatCode>
                <c:ptCount val="5"/>
                <c:pt idx="1">
                  <c:v>16296</c:v>
                </c:pt>
                <c:pt idx="2">
                  <c:v>17329</c:v>
                </c:pt>
                <c:pt idx="3">
                  <c:v>17237</c:v>
                </c:pt>
                <c:pt idx="4">
                  <c:v>17900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9C6-8684-C92B5EF26A2A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10.4'!$U$7:$Y$7</c:f>
              <c:numCache>
                <c:formatCode>#,##0</c:formatCode>
                <c:ptCount val="5"/>
                <c:pt idx="1">
                  <c:v>11911</c:v>
                </c:pt>
                <c:pt idx="2">
                  <c:v>12598</c:v>
                </c:pt>
                <c:pt idx="3">
                  <c:v>12525</c:v>
                </c:pt>
                <c:pt idx="4">
                  <c:v>13158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9C6-8684-C92B5EF26A2A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10.4'!$U$11:$Y$11</c:f>
              <c:numCache>
                <c:formatCode>#,##0</c:formatCode>
                <c:ptCount val="5"/>
                <c:pt idx="1">
                  <c:v>13357</c:v>
                </c:pt>
                <c:pt idx="2">
                  <c:v>14215</c:v>
                </c:pt>
                <c:pt idx="3">
                  <c:v>14165</c:v>
                </c:pt>
                <c:pt idx="4">
                  <c:v>14636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F-49C6-8684-C92B5EF26A2A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10.4'!$U$12:$Y$12</c:f>
              <c:numCache>
                <c:formatCode>#,##0</c:formatCode>
                <c:ptCount val="5"/>
                <c:pt idx="1">
                  <c:v>2947</c:v>
                </c:pt>
                <c:pt idx="2">
                  <c:v>3113</c:v>
                </c:pt>
                <c:pt idx="3">
                  <c:v>3076</c:v>
                </c:pt>
                <c:pt idx="4">
                  <c:v>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7F-49C6-8684-C92B5EF2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10.31'!$V$8:$Z$8</c:f>
              <c:numCache>
                <c:formatCode>#,##0</c:formatCode>
                <c:ptCount val="5"/>
                <c:pt idx="0">
                  <c:v>38116.43</c:v>
                </c:pt>
                <c:pt idx="1">
                  <c:v>35890.660000000003</c:v>
                </c:pt>
                <c:pt idx="2">
                  <c:v>68754.080000000002</c:v>
                </c:pt>
                <c:pt idx="3">
                  <c:v>43184.69</c:v>
                </c:pt>
                <c:pt idx="4">
                  <c:v>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757-A5BA-BE0535777A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9-4757-A5BA-BE053577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10.32'!$U$4:$Y$4</c:f>
              <c:numCache>
                <c:formatCode>#,##0</c:formatCode>
                <c:ptCount val="5"/>
                <c:pt idx="1">
                  <c:v>67907</c:v>
                </c:pt>
                <c:pt idx="2">
                  <c:v>70438</c:v>
                </c:pt>
                <c:pt idx="3">
                  <c:v>71969</c:v>
                </c:pt>
                <c:pt idx="4">
                  <c:v>73098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B-4035-98F5-5F81BF6294AC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10.32'!$U$7:$Y$7</c:f>
              <c:numCache>
                <c:formatCode>#,##0</c:formatCode>
                <c:ptCount val="5"/>
                <c:pt idx="1">
                  <c:v>49051</c:v>
                </c:pt>
                <c:pt idx="2">
                  <c:v>50075</c:v>
                </c:pt>
                <c:pt idx="3">
                  <c:v>51105</c:v>
                </c:pt>
                <c:pt idx="4">
                  <c:v>52102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B-4035-98F5-5F81BF6294AC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10.32'!$U$11:$Y$11</c:f>
              <c:numCache>
                <c:formatCode>#,##0</c:formatCode>
                <c:ptCount val="5"/>
                <c:pt idx="1">
                  <c:v>61794</c:v>
                </c:pt>
                <c:pt idx="2">
                  <c:v>64057</c:v>
                </c:pt>
                <c:pt idx="3">
                  <c:v>65228</c:v>
                </c:pt>
                <c:pt idx="4">
                  <c:v>66153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B-4035-98F5-5F81BF6294AC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10.32'!$U$12:$Y$12</c:f>
              <c:numCache>
                <c:formatCode>#,##0</c:formatCode>
                <c:ptCount val="5"/>
                <c:pt idx="1">
                  <c:v>6114</c:v>
                </c:pt>
                <c:pt idx="2">
                  <c:v>6378</c:v>
                </c:pt>
                <c:pt idx="3">
                  <c:v>6743</c:v>
                </c:pt>
                <c:pt idx="4">
                  <c:v>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6B-4035-98F5-5F81BF62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5.4671646999521787E-3</c:v>
                </c:pt>
                <c:pt idx="1">
                  <c:v>7.3154024117563429E-3</c:v>
                </c:pt>
                <c:pt idx="2">
                  <c:v>4.6167168577373949E-2</c:v>
                </c:pt>
                <c:pt idx="3">
                  <c:v>7.0439828876452419E-3</c:v>
                </c:pt>
                <c:pt idx="4">
                  <c:v>6.3706039730648437E-2</c:v>
                </c:pt>
                <c:pt idx="5">
                  <c:v>2.7878662547983095E-2</c:v>
                </c:pt>
                <c:pt idx="6">
                  <c:v>8.9723539827583979E-2</c:v>
                </c:pt>
                <c:pt idx="7">
                  <c:v>7.7199467500743177E-2</c:v>
                </c:pt>
                <c:pt idx="8">
                  <c:v>3.4819247521681251E-2</c:v>
                </c:pt>
                <c:pt idx="9">
                  <c:v>1.0430264569412312E-2</c:v>
                </c:pt>
                <c:pt idx="10">
                  <c:v>4.1617660363702159E-2</c:v>
                </c:pt>
                <c:pt idx="11">
                  <c:v>1.4656654301999457E-2</c:v>
                </c:pt>
                <c:pt idx="12">
                  <c:v>7.0594925747373041E-2</c:v>
                </c:pt>
                <c:pt idx="13">
                  <c:v>9.6509027930361507E-2</c:v>
                </c:pt>
                <c:pt idx="14">
                  <c:v>5.666205684300319E-2</c:v>
                </c:pt>
                <c:pt idx="15">
                  <c:v>8.5212805831642341E-2</c:v>
                </c:pt>
                <c:pt idx="16">
                  <c:v>0.18652983676054335</c:v>
                </c:pt>
                <c:pt idx="17">
                  <c:v>2.1312895012343125E-2</c:v>
                </c:pt>
                <c:pt idx="18">
                  <c:v>3.8192604464204936E-2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6-4FC6-9E2F-BDD1A952F6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6-4FC6-9E2F-BDD1A952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12</c:v>
                </c:pt>
                <c:pt idx="1">
                  <c:v>528</c:v>
                </c:pt>
                <c:pt idx="2">
                  <c:v>1658</c:v>
                </c:pt>
                <c:pt idx="3">
                  <c:v>3298</c:v>
                </c:pt>
                <c:pt idx="4">
                  <c:v>4990</c:v>
                </c:pt>
                <c:pt idx="5">
                  <c:v>4672</c:v>
                </c:pt>
                <c:pt idx="6">
                  <c:v>4503</c:v>
                </c:pt>
                <c:pt idx="7">
                  <c:v>3661</c:v>
                </c:pt>
                <c:pt idx="8">
                  <c:v>3278</c:v>
                </c:pt>
                <c:pt idx="9">
                  <c:v>2809</c:v>
                </c:pt>
                <c:pt idx="10">
                  <c:v>2683</c:v>
                </c:pt>
                <c:pt idx="11">
                  <c:v>2074</c:v>
                </c:pt>
                <c:pt idx="12">
                  <c:v>1005</c:v>
                </c:pt>
                <c:pt idx="13">
                  <c:v>369</c:v>
                </c:pt>
                <c:pt idx="14">
                  <c:v>129</c:v>
                </c:pt>
                <c:pt idx="15">
                  <c:v>47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5-4D6D-9696-246181F451E8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33</c:v>
                </c:pt>
                <c:pt idx="1">
                  <c:v>620</c:v>
                </c:pt>
                <c:pt idx="2">
                  <c:v>2035</c:v>
                </c:pt>
                <c:pt idx="3">
                  <c:v>3981</c:v>
                </c:pt>
                <c:pt idx="4">
                  <c:v>5121</c:v>
                </c:pt>
                <c:pt idx="5">
                  <c:v>4949</c:v>
                </c:pt>
                <c:pt idx="6">
                  <c:v>4223</c:v>
                </c:pt>
                <c:pt idx="7">
                  <c:v>3434</c:v>
                </c:pt>
                <c:pt idx="8">
                  <c:v>3293</c:v>
                </c:pt>
                <c:pt idx="9">
                  <c:v>3054</c:v>
                </c:pt>
                <c:pt idx="10">
                  <c:v>2793</c:v>
                </c:pt>
                <c:pt idx="11">
                  <c:v>2266</c:v>
                </c:pt>
                <c:pt idx="12">
                  <c:v>988</c:v>
                </c:pt>
                <c:pt idx="13">
                  <c:v>310</c:v>
                </c:pt>
                <c:pt idx="14">
                  <c:v>124</c:v>
                </c:pt>
                <c:pt idx="15">
                  <c:v>55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5-4D6D-9696-246181F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2995</c:v>
                </c:pt>
                <c:pt idx="1">
                  <c:v>4543</c:v>
                </c:pt>
                <c:pt idx="2">
                  <c:v>4460</c:v>
                </c:pt>
                <c:pt idx="3">
                  <c:v>2237</c:v>
                </c:pt>
                <c:pt idx="4">
                  <c:v>1602</c:v>
                </c:pt>
                <c:pt idx="5">
                  <c:v>1643</c:v>
                </c:pt>
                <c:pt idx="6">
                  <c:v>1503</c:v>
                </c:pt>
                <c:pt idx="7">
                  <c:v>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5-4164-9EE6-BFE6845F8EBF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2368</c:v>
                </c:pt>
                <c:pt idx="1">
                  <c:v>6443</c:v>
                </c:pt>
                <c:pt idx="2">
                  <c:v>917</c:v>
                </c:pt>
                <c:pt idx="3">
                  <c:v>4746</c:v>
                </c:pt>
                <c:pt idx="4">
                  <c:v>4818</c:v>
                </c:pt>
                <c:pt idx="5">
                  <c:v>2523</c:v>
                </c:pt>
                <c:pt idx="6">
                  <c:v>139</c:v>
                </c:pt>
                <c:pt idx="7">
                  <c:v>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5-4164-9EE6-BFE6845F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10.32'!$U$8:$Y$8</c:f>
              <c:numCache>
                <c:formatCode>#,##0</c:formatCode>
                <c:ptCount val="5"/>
                <c:pt idx="1">
                  <c:v>43181</c:v>
                </c:pt>
                <c:pt idx="2">
                  <c:v>44324.5</c:v>
                </c:pt>
                <c:pt idx="3">
                  <c:v>45931</c:v>
                </c:pt>
                <c:pt idx="4">
                  <c:v>45510.81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6-4ECC-A2C7-9B67AA4106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6-4ECC-A2C7-9B67AA41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10.32'!$V$4:$Z$4</c:f>
              <c:numCache>
                <c:formatCode>#,##0</c:formatCode>
                <c:ptCount val="5"/>
                <c:pt idx="0">
                  <c:v>67907</c:v>
                </c:pt>
                <c:pt idx="1">
                  <c:v>70438</c:v>
                </c:pt>
                <c:pt idx="2">
                  <c:v>71969</c:v>
                </c:pt>
                <c:pt idx="3">
                  <c:v>73098</c:v>
                </c:pt>
                <c:pt idx="4">
                  <c:v>77371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7-41ED-A093-A4F54E70512A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10.32'!$V$7:$Z$7</c:f>
              <c:numCache>
                <c:formatCode>#,##0</c:formatCode>
                <c:ptCount val="5"/>
                <c:pt idx="0">
                  <c:v>49051</c:v>
                </c:pt>
                <c:pt idx="1">
                  <c:v>50075</c:v>
                </c:pt>
                <c:pt idx="2">
                  <c:v>51105</c:v>
                </c:pt>
                <c:pt idx="3">
                  <c:v>52102</c:v>
                </c:pt>
                <c:pt idx="4">
                  <c:v>53024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7-41ED-A093-A4F54E70512A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10.32'!$V$11:$Z$11</c:f>
              <c:numCache>
                <c:formatCode>#,##0</c:formatCode>
                <c:ptCount val="5"/>
                <c:pt idx="0">
                  <c:v>61794</c:v>
                </c:pt>
                <c:pt idx="1">
                  <c:v>64057</c:v>
                </c:pt>
                <c:pt idx="2">
                  <c:v>65228</c:v>
                </c:pt>
                <c:pt idx="3">
                  <c:v>66153</c:v>
                </c:pt>
                <c:pt idx="4">
                  <c:v>70144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7-41ED-A093-A4F54E70512A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10.32'!$V$12:$Z$12</c:f>
              <c:numCache>
                <c:formatCode>#,##0</c:formatCode>
                <c:ptCount val="5"/>
                <c:pt idx="0">
                  <c:v>6114</c:v>
                </c:pt>
                <c:pt idx="1">
                  <c:v>6378</c:v>
                </c:pt>
                <c:pt idx="2">
                  <c:v>6743</c:v>
                </c:pt>
                <c:pt idx="3">
                  <c:v>6947</c:v>
                </c:pt>
                <c:pt idx="4">
                  <c:v>7227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7-41ED-A093-A4F54E705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5.4671646999521787E-3</c:v>
                </c:pt>
                <c:pt idx="1">
                  <c:v>7.3154024117563429E-3</c:v>
                </c:pt>
                <c:pt idx="2">
                  <c:v>4.6167168577373949E-2</c:v>
                </c:pt>
                <c:pt idx="3">
                  <c:v>7.0439828876452419E-3</c:v>
                </c:pt>
                <c:pt idx="4">
                  <c:v>6.3706039730648437E-2</c:v>
                </c:pt>
                <c:pt idx="5">
                  <c:v>2.7878662547983095E-2</c:v>
                </c:pt>
                <c:pt idx="6">
                  <c:v>8.9723539827583979E-2</c:v>
                </c:pt>
                <c:pt idx="7">
                  <c:v>7.7199467500743177E-2</c:v>
                </c:pt>
                <c:pt idx="8">
                  <c:v>3.4819247521681251E-2</c:v>
                </c:pt>
                <c:pt idx="9">
                  <c:v>1.0430264569412312E-2</c:v>
                </c:pt>
                <c:pt idx="10">
                  <c:v>4.1617660363702159E-2</c:v>
                </c:pt>
                <c:pt idx="11">
                  <c:v>1.4656654301999457E-2</c:v>
                </c:pt>
                <c:pt idx="12">
                  <c:v>7.0594925747373041E-2</c:v>
                </c:pt>
                <c:pt idx="13">
                  <c:v>9.6509027930361507E-2</c:v>
                </c:pt>
                <c:pt idx="14">
                  <c:v>5.666205684300319E-2</c:v>
                </c:pt>
                <c:pt idx="15">
                  <c:v>8.5212805831642341E-2</c:v>
                </c:pt>
                <c:pt idx="16">
                  <c:v>0.18652983676054335</c:v>
                </c:pt>
                <c:pt idx="17">
                  <c:v>2.1312895012343125E-2</c:v>
                </c:pt>
                <c:pt idx="18">
                  <c:v>3.8192604464204936E-2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BC5-8F4A-DDDF173EDB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BC5-8F4A-DDDF173E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10.32'!$Z$44:$Z$60</c:f>
              <c:numCache>
                <c:formatCode>#,##0</c:formatCode>
                <c:ptCount val="17"/>
                <c:pt idx="0">
                  <c:v>28</c:v>
                </c:pt>
                <c:pt idx="1">
                  <c:v>645</c:v>
                </c:pt>
                <c:pt idx="2">
                  <c:v>1732</c:v>
                </c:pt>
                <c:pt idx="3">
                  <c:v>3622</c:v>
                </c:pt>
                <c:pt idx="4">
                  <c:v>5251</c:v>
                </c:pt>
                <c:pt idx="5">
                  <c:v>5160</c:v>
                </c:pt>
                <c:pt idx="6">
                  <c:v>4719</c:v>
                </c:pt>
                <c:pt idx="7">
                  <c:v>3764</c:v>
                </c:pt>
                <c:pt idx="8">
                  <c:v>3522</c:v>
                </c:pt>
                <c:pt idx="9">
                  <c:v>2862</c:v>
                </c:pt>
                <c:pt idx="10">
                  <c:v>2590</c:v>
                </c:pt>
                <c:pt idx="11">
                  <c:v>2063</c:v>
                </c:pt>
                <c:pt idx="12">
                  <c:v>1121</c:v>
                </c:pt>
                <c:pt idx="13">
                  <c:v>381</c:v>
                </c:pt>
                <c:pt idx="14">
                  <c:v>128</c:v>
                </c:pt>
                <c:pt idx="15">
                  <c:v>53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8-4DAA-B6D2-539B1CCF08E3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10.32'!$Z$63:$Z$79</c:f>
              <c:numCache>
                <c:formatCode>#,##0</c:formatCode>
                <c:ptCount val="17"/>
                <c:pt idx="0">
                  <c:v>54</c:v>
                </c:pt>
                <c:pt idx="1">
                  <c:v>758</c:v>
                </c:pt>
                <c:pt idx="2">
                  <c:v>2038</c:v>
                </c:pt>
                <c:pt idx="3">
                  <c:v>4231</c:v>
                </c:pt>
                <c:pt idx="4">
                  <c:v>5821</c:v>
                </c:pt>
                <c:pt idx="5">
                  <c:v>5120</c:v>
                </c:pt>
                <c:pt idx="6">
                  <c:v>4546</c:v>
                </c:pt>
                <c:pt idx="7">
                  <c:v>3742</c:v>
                </c:pt>
                <c:pt idx="8">
                  <c:v>3383</c:v>
                </c:pt>
                <c:pt idx="9">
                  <c:v>3150</c:v>
                </c:pt>
                <c:pt idx="10">
                  <c:v>2869</c:v>
                </c:pt>
                <c:pt idx="11">
                  <c:v>2330</c:v>
                </c:pt>
                <c:pt idx="12">
                  <c:v>1069</c:v>
                </c:pt>
                <c:pt idx="13">
                  <c:v>327</c:v>
                </c:pt>
                <c:pt idx="14">
                  <c:v>104</c:v>
                </c:pt>
                <c:pt idx="15">
                  <c:v>63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8-4DAA-B6D2-539B1CCF0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10.32'!$Z$83:$Z$90</c:f>
              <c:numCache>
                <c:formatCode>#,##0</c:formatCode>
                <c:ptCount val="8"/>
                <c:pt idx="0">
                  <c:v>3057</c:v>
                </c:pt>
                <c:pt idx="1">
                  <c:v>4733</c:v>
                </c:pt>
                <c:pt idx="2">
                  <c:v>4543</c:v>
                </c:pt>
                <c:pt idx="3">
                  <c:v>2377</c:v>
                </c:pt>
                <c:pt idx="4">
                  <c:v>1660</c:v>
                </c:pt>
                <c:pt idx="5">
                  <c:v>1629</c:v>
                </c:pt>
                <c:pt idx="6">
                  <c:v>1478</c:v>
                </c:pt>
                <c:pt idx="7">
                  <c:v>2551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1-4E72-A08D-A0934EBB3E4A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10.32'!$Z$93:$Z$100</c:f>
              <c:numCache>
                <c:formatCode>#,##0</c:formatCode>
                <c:ptCount val="8"/>
                <c:pt idx="0">
                  <c:v>2396</c:v>
                </c:pt>
                <c:pt idx="1">
                  <c:v>6690</c:v>
                </c:pt>
                <c:pt idx="2">
                  <c:v>952</c:v>
                </c:pt>
                <c:pt idx="3">
                  <c:v>4960</c:v>
                </c:pt>
                <c:pt idx="4">
                  <c:v>4866</c:v>
                </c:pt>
                <c:pt idx="5">
                  <c:v>2491</c:v>
                </c:pt>
                <c:pt idx="6">
                  <c:v>150</c:v>
                </c:pt>
                <c:pt idx="7">
                  <c:v>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1-4E72-A08D-A0934EBB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6.8726691529035697E-2</c:v>
                </c:pt>
                <c:pt idx="1">
                  <c:v>1.4917421417155035E-2</c:v>
                </c:pt>
                <c:pt idx="2">
                  <c:v>6.2599893446989879E-2</c:v>
                </c:pt>
                <c:pt idx="3">
                  <c:v>9.0570058604155564E-3</c:v>
                </c:pt>
                <c:pt idx="4">
                  <c:v>8.0713905167820996E-2</c:v>
                </c:pt>
                <c:pt idx="5">
                  <c:v>2.2749067661161429E-2</c:v>
                </c:pt>
                <c:pt idx="6">
                  <c:v>9.2914224826851355E-2</c:v>
                </c:pt>
                <c:pt idx="7">
                  <c:v>7.0431539690996275E-2</c:v>
                </c:pt>
                <c:pt idx="8">
                  <c:v>3.4043686734150237E-2</c:v>
                </c:pt>
                <c:pt idx="9">
                  <c:v>5.4342035162493344E-3</c:v>
                </c:pt>
                <c:pt idx="10">
                  <c:v>2.8183271177410762E-2</c:v>
                </c:pt>
                <c:pt idx="11">
                  <c:v>1.5183803942461374E-2</c:v>
                </c:pt>
                <c:pt idx="12">
                  <c:v>5.1784762919552474E-2</c:v>
                </c:pt>
                <c:pt idx="13">
                  <c:v>7.0431539690996275E-2</c:v>
                </c:pt>
                <c:pt idx="14">
                  <c:v>4.1076185402237612E-2</c:v>
                </c:pt>
                <c:pt idx="15">
                  <c:v>6.9046350559403308E-2</c:v>
                </c:pt>
                <c:pt idx="16">
                  <c:v>0.13644112946190731</c:v>
                </c:pt>
                <c:pt idx="17">
                  <c:v>1.8859882791688865E-2</c:v>
                </c:pt>
                <c:pt idx="18">
                  <c:v>4.3047416089504527E-2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8-49A6-903C-6A073D8444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8-49A6-903C-6A073D84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10.32'!$V$8:$Z$8</c:f>
              <c:numCache>
                <c:formatCode>#,##0</c:formatCode>
                <c:ptCount val="5"/>
                <c:pt idx="0">
                  <c:v>43181</c:v>
                </c:pt>
                <c:pt idx="1">
                  <c:v>44324.5</c:v>
                </c:pt>
                <c:pt idx="2">
                  <c:v>45931</c:v>
                </c:pt>
                <c:pt idx="3">
                  <c:v>45510.81</c:v>
                </c:pt>
                <c:pt idx="4">
                  <c:v>47261.440000000002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4-4CA7-9B60-8B65E7F91B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4-4CA7-9B60-8B65E7F91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10.33'!$U$4:$Y$4</c:f>
              <c:numCache>
                <c:formatCode>#,##0</c:formatCode>
                <c:ptCount val="5"/>
                <c:pt idx="1">
                  <c:v>5312</c:v>
                </c:pt>
                <c:pt idx="2">
                  <c:v>6021</c:v>
                </c:pt>
                <c:pt idx="3">
                  <c:v>5635</c:v>
                </c:pt>
                <c:pt idx="4">
                  <c:v>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9-46F6-AD98-B8D606D1FFFD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10.33'!$U$7:$Y$7</c:f>
              <c:numCache>
                <c:formatCode>#,##0</c:formatCode>
                <c:ptCount val="5"/>
                <c:pt idx="1">
                  <c:v>3640</c:v>
                </c:pt>
                <c:pt idx="2">
                  <c:v>4113</c:v>
                </c:pt>
                <c:pt idx="3">
                  <c:v>3900</c:v>
                </c:pt>
                <c:pt idx="4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9-46F6-AD98-B8D606D1FFFD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10.33'!$U$11:$Y$11</c:f>
              <c:numCache>
                <c:formatCode>#,##0</c:formatCode>
                <c:ptCount val="5"/>
                <c:pt idx="1">
                  <c:v>4389</c:v>
                </c:pt>
                <c:pt idx="2">
                  <c:v>4955</c:v>
                </c:pt>
                <c:pt idx="3">
                  <c:v>4671</c:v>
                </c:pt>
                <c:pt idx="4">
                  <c:v>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9-46F6-AD98-B8D606D1FFFD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10.33'!$U$12:$Y$12</c:f>
              <c:numCache>
                <c:formatCode>#,##0</c:formatCode>
                <c:ptCount val="5"/>
                <c:pt idx="1">
                  <c:v>919</c:v>
                </c:pt>
                <c:pt idx="2">
                  <c:v>1068</c:v>
                </c:pt>
                <c:pt idx="3">
                  <c:v>972</c:v>
                </c:pt>
                <c:pt idx="4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29-46F6-AD98-B8D606D1F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0.13529705441837245</c:v>
                </c:pt>
                <c:pt idx="1">
                  <c:v>8.4872690963554674E-3</c:v>
                </c:pt>
                <c:pt idx="2">
                  <c:v>6.7232484606423698E-2</c:v>
                </c:pt>
                <c:pt idx="3">
                  <c:v>7.8216009319354296E-3</c:v>
                </c:pt>
                <c:pt idx="4">
                  <c:v>7.1725744716258949E-2</c:v>
                </c:pt>
                <c:pt idx="5">
                  <c:v>2.3464802795806292E-2</c:v>
                </c:pt>
                <c:pt idx="6">
                  <c:v>7.7716758196039279E-2</c:v>
                </c:pt>
                <c:pt idx="7">
                  <c:v>6.1907139291063402E-2</c:v>
                </c:pt>
                <c:pt idx="8">
                  <c:v>4.8926610084872688E-2</c:v>
                </c:pt>
                <c:pt idx="9">
                  <c:v>4.4932601098352475E-3</c:v>
                </c:pt>
                <c:pt idx="10">
                  <c:v>2.4130470960226327E-2</c:v>
                </c:pt>
                <c:pt idx="11">
                  <c:v>2.8124479946746547E-2</c:v>
                </c:pt>
                <c:pt idx="12">
                  <c:v>4.0938592111832255E-2</c:v>
                </c:pt>
                <c:pt idx="13">
                  <c:v>7.6385421867199196E-2</c:v>
                </c:pt>
                <c:pt idx="14">
                  <c:v>4.3767681810617409E-2</c:v>
                </c:pt>
                <c:pt idx="15">
                  <c:v>4.7428856714927609E-2</c:v>
                </c:pt>
                <c:pt idx="16">
                  <c:v>0.10267931436179065</c:v>
                </c:pt>
                <c:pt idx="17">
                  <c:v>9.4857713429855224E-3</c:v>
                </c:pt>
                <c:pt idx="18">
                  <c:v>3.5613246796471959E-2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5-4D2C-9F1D-1D67CFCD8C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5-4D2C-9F1D-1D67CFCD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4</c:v>
                </c:pt>
                <c:pt idx="1">
                  <c:v>71</c:v>
                </c:pt>
                <c:pt idx="2">
                  <c:v>168</c:v>
                </c:pt>
                <c:pt idx="3">
                  <c:v>199</c:v>
                </c:pt>
                <c:pt idx="4">
                  <c:v>291</c:v>
                </c:pt>
                <c:pt idx="5">
                  <c:v>210</c:v>
                </c:pt>
                <c:pt idx="6">
                  <c:v>213</c:v>
                </c:pt>
                <c:pt idx="7">
                  <c:v>216</c:v>
                </c:pt>
                <c:pt idx="8">
                  <c:v>339</c:v>
                </c:pt>
                <c:pt idx="9">
                  <c:v>399</c:v>
                </c:pt>
                <c:pt idx="10">
                  <c:v>395</c:v>
                </c:pt>
                <c:pt idx="11">
                  <c:v>297</c:v>
                </c:pt>
                <c:pt idx="12">
                  <c:v>209</c:v>
                </c:pt>
                <c:pt idx="13">
                  <c:v>91</c:v>
                </c:pt>
                <c:pt idx="14">
                  <c:v>32</c:v>
                </c:pt>
                <c:pt idx="15">
                  <c:v>21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C-4A18-809E-5C41E877946A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5</c:v>
                </c:pt>
                <c:pt idx="1">
                  <c:v>58</c:v>
                </c:pt>
                <c:pt idx="2">
                  <c:v>155</c:v>
                </c:pt>
                <c:pt idx="3">
                  <c:v>187</c:v>
                </c:pt>
                <c:pt idx="4">
                  <c:v>239</c:v>
                </c:pt>
                <c:pt idx="5">
                  <c:v>179</c:v>
                </c:pt>
                <c:pt idx="6">
                  <c:v>214</c:v>
                </c:pt>
                <c:pt idx="7">
                  <c:v>223</c:v>
                </c:pt>
                <c:pt idx="8">
                  <c:v>302</c:v>
                </c:pt>
                <c:pt idx="9">
                  <c:v>330</c:v>
                </c:pt>
                <c:pt idx="10">
                  <c:v>345</c:v>
                </c:pt>
                <c:pt idx="11">
                  <c:v>247</c:v>
                </c:pt>
                <c:pt idx="12">
                  <c:v>155</c:v>
                </c:pt>
                <c:pt idx="13">
                  <c:v>57</c:v>
                </c:pt>
                <c:pt idx="14">
                  <c:v>18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C-4A18-809E-5C41E877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192</c:v>
                </c:pt>
                <c:pt idx="1">
                  <c:v>99</c:v>
                </c:pt>
                <c:pt idx="2">
                  <c:v>365</c:v>
                </c:pt>
                <c:pt idx="3">
                  <c:v>84</c:v>
                </c:pt>
                <c:pt idx="4">
                  <c:v>47</c:v>
                </c:pt>
                <c:pt idx="5">
                  <c:v>64</c:v>
                </c:pt>
                <c:pt idx="6">
                  <c:v>311</c:v>
                </c:pt>
                <c:pt idx="7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6-4181-8EE9-8E102E9CBAA9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120</c:v>
                </c:pt>
                <c:pt idx="1">
                  <c:v>230</c:v>
                </c:pt>
                <c:pt idx="2">
                  <c:v>79</c:v>
                </c:pt>
                <c:pt idx="3">
                  <c:v>323</c:v>
                </c:pt>
                <c:pt idx="4">
                  <c:v>232</c:v>
                </c:pt>
                <c:pt idx="5">
                  <c:v>183</c:v>
                </c:pt>
                <c:pt idx="6">
                  <c:v>27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6-4181-8EE9-8E102E9C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10.33'!$U$8:$Y$8</c:f>
              <c:numCache>
                <c:formatCode>#,##0</c:formatCode>
                <c:ptCount val="5"/>
                <c:pt idx="1">
                  <c:v>33872</c:v>
                </c:pt>
                <c:pt idx="2">
                  <c:v>35238.21</c:v>
                </c:pt>
                <c:pt idx="3">
                  <c:v>36020</c:v>
                </c:pt>
                <c:pt idx="4">
                  <c:v>35891.67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73A-AA6D-C1137096A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73A-AA6D-C1137096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10.33'!$V$4:$Z$4</c:f>
              <c:numCache>
                <c:formatCode>#,##0</c:formatCode>
                <c:ptCount val="5"/>
                <c:pt idx="0">
                  <c:v>5312</c:v>
                </c:pt>
                <c:pt idx="1">
                  <c:v>6021</c:v>
                </c:pt>
                <c:pt idx="2">
                  <c:v>5635</c:v>
                </c:pt>
                <c:pt idx="3">
                  <c:v>5877</c:v>
                </c:pt>
                <c:pt idx="4">
                  <c:v>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D-4680-B573-9A10EDFF2A79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10.33'!$V$7:$Z$7</c:f>
              <c:numCache>
                <c:formatCode>#,##0</c:formatCode>
                <c:ptCount val="5"/>
                <c:pt idx="0">
                  <c:v>3640</c:v>
                </c:pt>
                <c:pt idx="1">
                  <c:v>4113</c:v>
                </c:pt>
                <c:pt idx="2">
                  <c:v>3900</c:v>
                </c:pt>
                <c:pt idx="3">
                  <c:v>4134</c:v>
                </c:pt>
                <c:pt idx="4">
                  <c:v>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D-4680-B573-9A10EDFF2A79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10.33'!$V$11:$Z$11</c:f>
              <c:numCache>
                <c:formatCode>#,##0</c:formatCode>
                <c:ptCount val="5"/>
                <c:pt idx="0">
                  <c:v>4389</c:v>
                </c:pt>
                <c:pt idx="1">
                  <c:v>4955</c:v>
                </c:pt>
                <c:pt idx="2">
                  <c:v>4671</c:v>
                </c:pt>
                <c:pt idx="3">
                  <c:v>4799</c:v>
                </c:pt>
                <c:pt idx="4">
                  <c:v>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D-4680-B573-9A10EDFF2A79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10.33'!$V$12:$Z$12</c:f>
              <c:numCache>
                <c:formatCode>#,##0</c:formatCode>
                <c:ptCount val="5"/>
                <c:pt idx="0">
                  <c:v>919</c:v>
                </c:pt>
                <c:pt idx="1">
                  <c:v>1068</c:v>
                </c:pt>
                <c:pt idx="2">
                  <c:v>972</c:v>
                </c:pt>
                <c:pt idx="3">
                  <c:v>1075</c:v>
                </c:pt>
                <c:pt idx="4">
                  <c:v>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D-4680-B573-9A10EDFF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0.13529705441837245</c:v>
                </c:pt>
                <c:pt idx="1">
                  <c:v>8.4872690963554674E-3</c:v>
                </c:pt>
                <c:pt idx="2">
                  <c:v>6.7232484606423698E-2</c:v>
                </c:pt>
                <c:pt idx="3">
                  <c:v>7.8216009319354296E-3</c:v>
                </c:pt>
                <c:pt idx="4">
                  <c:v>7.1725744716258949E-2</c:v>
                </c:pt>
                <c:pt idx="5">
                  <c:v>2.3464802795806292E-2</c:v>
                </c:pt>
                <c:pt idx="6">
                  <c:v>7.7716758196039279E-2</c:v>
                </c:pt>
                <c:pt idx="7">
                  <c:v>6.1907139291063402E-2</c:v>
                </c:pt>
                <c:pt idx="8">
                  <c:v>4.8926610084872688E-2</c:v>
                </c:pt>
                <c:pt idx="9">
                  <c:v>4.4932601098352475E-3</c:v>
                </c:pt>
                <c:pt idx="10">
                  <c:v>2.4130470960226327E-2</c:v>
                </c:pt>
                <c:pt idx="11">
                  <c:v>2.8124479946746547E-2</c:v>
                </c:pt>
                <c:pt idx="12">
                  <c:v>4.0938592111832255E-2</c:v>
                </c:pt>
                <c:pt idx="13">
                  <c:v>7.6385421867199196E-2</c:v>
                </c:pt>
                <c:pt idx="14">
                  <c:v>4.3767681810617409E-2</c:v>
                </c:pt>
                <c:pt idx="15">
                  <c:v>4.7428856714927609E-2</c:v>
                </c:pt>
                <c:pt idx="16">
                  <c:v>0.10267931436179065</c:v>
                </c:pt>
                <c:pt idx="17">
                  <c:v>9.4857713429855224E-3</c:v>
                </c:pt>
                <c:pt idx="18">
                  <c:v>3.5613246796471959E-2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1-470C-B0DC-0FA2B2D84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1-470C-B0DC-0FA2B2D8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10.33'!$Z$44:$Z$60</c:f>
              <c:numCache>
                <c:formatCode>#,##0</c:formatCode>
                <c:ptCount val="17"/>
                <c:pt idx="0">
                  <c:v>7</c:v>
                </c:pt>
                <c:pt idx="1">
                  <c:v>71</c:v>
                </c:pt>
                <c:pt idx="2">
                  <c:v>178</c:v>
                </c:pt>
                <c:pt idx="3">
                  <c:v>181</c:v>
                </c:pt>
                <c:pt idx="4">
                  <c:v>270</c:v>
                </c:pt>
                <c:pt idx="5">
                  <c:v>246</c:v>
                </c:pt>
                <c:pt idx="6">
                  <c:v>191</c:v>
                </c:pt>
                <c:pt idx="7">
                  <c:v>229</c:v>
                </c:pt>
                <c:pt idx="8">
                  <c:v>274</c:v>
                </c:pt>
                <c:pt idx="9">
                  <c:v>372</c:v>
                </c:pt>
                <c:pt idx="10">
                  <c:v>432</c:v>
                </c:pt>
                <c:pt idx="11">
                  <c:v>317</c:v>
                </c:pt>
                <c:pt idx="12">
                  <c:v>212</c:v>
                </c:pt>
                <c:pt idx="13">
                  <c:v>89</c:v>
                </c:pt>
                <c:pt idx="14">
                  <c:v>28</c:v>
                </c:pt>
                <c:pt idx="15">
                  <c:v>18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6-4EF4-8575-57EA76BC04BC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10.33'!$Z$63:$Z$79</c:f>
              <c:numCache>
                <c:formatCode>#,##0</c:formatCode>
                <c:ptCount val="17"/>
                <c:pt idx="0">
                  <c:v>6</c:v>
                </c:pt>
                <c:pt idx="1">
                  <c:v>100</c:v>
                </c:pt>
                <c:pt idx="2">
                  <c:v>154</c:v>
                </c:pt>
                <c:pt idx="3">
                  <c:v>216</c:v>
                </c:pt>
                <c:pt idx="4">
                  <c:v>210</c:v>
                </c:pt>
                <c:pt idx="5">
                  <c:v>208</c:v>
                </c:pt>
                <c:pt idx="6">
                  <c:v>209</c:v>
                </c:pt>
                <c:pt idx="7">
                  <c:v>220</c:v>
                </c:pt>
                <c:pt idx="8">
                  <c:v>308</c:v>
                </c:pt>
                <c:pt idx="9">
                  <c:v>360</c:v>
                </c:pt>
                <c:pt idx="10">
                  <c:v>368</c:v>
                </c:pt>
                <c:pt idx="11">
                  <c:v>277</c:v>
                </c:pt>
                <c:pt idx="12">
                  <c:v>157</c:v>
                </c:pt>
                <c:pt idx="13">
                  <c:v>57</c:v>
                </c:pt>
                <c:pt idx="14">
                  <c:v>20</c:v>
                </c:pt>
                <c:pt idx="15">
                  <c:v>10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6-4EF4-8575-57EA76BC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10.33'!$Z$83:$Z$90</c:f>
              <c:numCache>
                <c:formatCode>#,##0</c:formatCode>
                <c:ptCount val="8"/>
                <c:pt idx="0">
                  <c:v>189</c:v>
                </c:pt>
                <c:pt idx="1">
                  <c:v>103</c:v>
                </c:pt>
                <c:pt idx="2">
                  <c:v>367</c:v>
                </c:pt>
                <c:pt idx="3">
                  <c:v>92</c:v>
                </c:pt>
                <c:pt idx="4">
                  <c:v>51</c:v>
                </c:pt>
                <c:pt idx="5">
                  <c:v>63</c:v>
                </c:pt>
                <c:pt idx="6">
                  <c:v>312</c:v>
                </c:pt>
                <c:pt idx="7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9-480F-B384-27A58E78C54A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10.33'!$Z$93:$Z$100</c:f>
              <c:numCache>
                <c:formatCode>#,##0</c:formatCode>
                <c:ptCount val="8"/>
                <c:pt idx="0">
                  <c:v>127</c:v>
                </c:pt>
                <c:pt idx="1">
                  <c:v>235</c:v>
                </c:pt>
                <c:pt idx="2">
                  <c:v>83</c:v>
                </c:pt>
                <c:pt idx="3">
                  <c:v>323</c:v>
                </c:pt>
                <c:pt idx="4">
                  <c:v>257</c:v>
                </c:pt>
                <c:pt idx="5">
                  <c:v>207</c:v>
                </c:pt>
                <c:pt idx="6">
                  <c:v>26</c:v>
                </c:pt>
                <c:pt idx="7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9-480F-B384-27A58E78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18</c:v>
                </c:pt>
                <c:pt idx="1">
                  <c:v>217</c:v>
                </c:pt>
                <c:pt idx="2">
                  <c:v>481</c:v>
                </c:pt>
                <c:pt idx="3">
                  <c:v>599</c:v>
                </c:pt>
                <c:pt idx="4">
                  <c:v>727</c:v>
                </c:pt>
                <c:pt idx="5">
                  <c:v>771</c:v>
                </c:pt>
                <c:pt idx="6">
                  <c:v>729</c:v>
                </c:pt>
                <c:pt idx="7">
                  <c:v>766</c:v>
                </c:pt>
                <c:pt idx="8">
                  <c:v>873</c:v>
                </c:pt>
                <c:pt idx="9">
                  <c:v>902</c:v>
                </c:pt>
                <c:pt idx="10">
                  <c:v>946</c:v>
                </c:pt>
                <c:pt idx="11">
                  <c:v>900</c:v>
                </c:pt>
                <c:pt idx="12">
                  <c:v>533</c:v>
                </c:pt>
                <c:pt idx="13">
                  <c:v>243</c:v>
                </c:pt>
                <c:pt idx="14">
                  <c:v>95</c:v>
                </c:pt>
                <c:pt idx="15">
                  <c:v>43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5-4150-BAEE-FBEFA697543D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11</c:v>
                </c:pt>
                <c:pt idx="1">
                  <c:v>207</c:v>
                </c:pt>
                <c:pt idx="2">
                  <c:v>510</c:v>
                </c:pt>
                <c:pt idx="3">
                  <c:v>678</c:v>
                </c:pt>
                <c:pt idx="4">
                  <c:v>723</c:v>
                </c:pt>
                <c:pt idx="5">
                  <c:v>705</c:v>
                </c:pt>
                <c:pt idx="6">
                  <c:v>724</c:v>
                </c:pt>
                <c:pt idx="7">
                  <c:v>766</c:v>
                </c:pt>
                <c:pt idx="8">
                  <c:v>992</c:v>
                </c:pt>
                <c:pt idx="9">
                  <c:v>950</c:v>
                </c:pt>
                <c:pt idx="10">
                  <c:v>1037</c:v>
                </c:pt>
                <c:pt idx="11">
                  <c:v>946</c:v>
                </c:pt>
                <c:pt idx="12">
                  <c:v>433</c:v>
                </c:pt>
                <c:pt idx="13">
                  <c:v>182</c:v>
                </c:pt>
                <c:pt idx="14">
                  <c:v>84</c:v>
                </c:pt>
                <c:pt idx="15">
                  <c:v>34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5-4150-BAEE-FBEFA697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10.33'!$V$8:$Z$8</c:f>
              <c:numCache>
                <c:formatCode>#,##0</c:formatCode>
                <c:ptCount val="5"/>
                <c:pt idx="0">
                  <c:v>33872</c:v>
                </c:pt>
                <c:pt idx="1">
                  <c:v>35238.21</c:v>
                </c:pt>
                <c:pt idx="2">
                  <c:v>36020</c:v>
                </c:pt>
                <c:pt idx="3">
                  <c:v>35891.67</c:v>
                </c:pt>
                <c:pt idx="4">
                  <c:v>37704.5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6-4885-848F-99F1BE6FBE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6-4885-848F-99F1BE6F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10.34'!$U$4:$Y$4</c:f>
              <c:numCache>
                <c:formatCode>#,##0</c:formatCode>
                <c:ptCount val="5"/>
                <c:pt idx="1">
                  <c:v>49843</c:v>
                </c:pt>
                <c:pt idx="2">
                  <c:v>51100</c:v>
                </c:pt>
                <c:pt idx="3">
                  <c:v>52221</c:v>
                </c:pt>
                <c:pt idx="4">
                  <c:v>52362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1-4630-91F9-FC63A557B012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10.34'!$U$7:$Y$7</c:f>
              <c:numCache>
                <c:formatCode>#,##0</c:formatCode>
                <c:ptCount val="5"/>
                <c:pt idx="1">
                  <c:v>36068</c:v>
                </c:pt>
                <c:pt idx="2">
                  <c:v>36611</c:v>
                </c:pt>
                <c:pt idx="3">
                  <c:v>37146</c:v>
                </c:pt>
                <c:pt idx="4">
                  <c:v>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1-4630-91F9-FC63A557B012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10.34'!$U$11:$Y$11</c:f>
              <c:numCache>
                <c:formatCode>#,##0</c:formatCode>
                <c:ptCount val="5"/>
                <c:pt idx="1">
                  <c:v>44415</c:v>
                </c:pt>
                <c:pt idx="2">
                  <c:v>45561</c:v>
                </c:pt>
                <c:pt idx="3">
                  <c:v>46554</c:v>
                </c:pt>
                <c:pt idx="4">
                  <c:v>46583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1-4630-91F9-FC63A557B012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10.34'!$U$12:$Y$12</c:f>
              <c:numCache>
                <c:formatCode>#,##0</c:formatCode>
                <c:ptCount val="5"/>
                <c:pt idx="1">
                  <c:v>5430</c:v>
                </c:pt>
                <c:pt idx="2">
                  <c:v>5538</c:v>
                </c:pt>
                <c:pt idx="3">
                  <c:v>5668</c:v>
                </c:pt>
                <c:pt idx="4">
                  <c:v>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1-4630-91F9-FC63A557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8.9336803440574417E-3</c:v>
                </c:pt>
                <c:pt idx="1">
                  <c:v>7.4939549993539691E-3</c:v>
                </c:pt>
                <c:pt idx="2">
                  <c:v>4.1309042582645769E-2</c:v>
                </c:pt>
                <c:pt idx="3">
                  <c:v>7.6600771545120624E-3</c:v>
                </c:pt>
                <c:pt idx="4">
                  <c:v>5.2310020857559481E-2</c:v>
                </c:pt>
                <c:pt idx="5">
                  <c:v>2.6044262325341013E-2</c:v>
                </c:pt>
                <c:pt idx="6">
                  <c:v>7.9000313786293075E-2</c:v>
                </c:pt>
                <c:pt idx="7">
                  <c:v>7.1875519131734872E-2</c:v>
                </c:pt>
                <c:pt idx="8">
                  <c:v>2.2389574911862966E-2</c:v>
                </c:pt>
                <c:pt idx="9">
                  <c:v>1.4747955774590694E-2</c:v>
                </c:pt>
                <c:pt idx="10">
                  <c:v>3.9057164479391622E-2</c:v>
                </c:pt>
                <c:pt idx="11">
                  <c:v>1.5320154309024125E-2</c:v>
                </c:pt>
                <c:pt idx="12">
                  <c:v>9.5815567491740042E-2</c:v>
                </c:pt>
                <c:pt idx="13">
                  <c:v>7.4311977407386903E-2</c:v>
                </c:pt>
                <c:pt idx="14">
                  <c:v>6.2720342580799976E-2</c:v>
                </c:pt>
                <c:pt idx="15">
                  <c:v>0.11798364619672555</c:v>
                </c:pt>
                <c:pt idx="16">
                  <c:v>0.17946730162245972</c:v>
                </c:pt>
                <c:pt idx="17">
                  <c:v>2.4124628532403051E-2</c:v>
                </c:pt>
                <c:pt idx="18">
                  <c:v>3.4737988445281205E-2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060-A7AA-BF04309FC1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060-A7AA-BF04309F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17</c:v>
                </c:pt>
                <c:pt idx="1">
                  <c:v>444</c:v>
                </c:pt>
                <c:pt idx="2">
                  <c:v>1426</c:v>
                </c:pt>
                <c:pt idx="3">
                  <c:v>2374</c:v>
                </c:pt>
                <c:pt idx="4">
                  <c:v>2684</c:v>
                </c:pt>
                <c:pt idx="5">
                  <c:v>2465</c:v>
                </c:pt>
                <c:pt idx="6">
                  <c:v>2617</c:v>
                </c:pt>
                <c:pt idx="7">
                  <c:v>2600</c:v>
                </c:pt>
                <c:pt idx="8">
                  <c:v>2757</c:v>
                </c:pt>
                <c:pt idx="9">
                  <c:v>2357</c:v>
                </c:pt>
                <c:pt idx="10">
                  <c:v>2196</c:v>
                </c:pt>
                <c:pt idx="11">
                  <c:v>1722</c:v>
                </c:pt>
                <c:pt idx="12">
                  <c:v>942</c:v>
                </c:pt>
                <c:pt idx="13">
                  <c:v>443</c:v>
                </c:pt>
                <c:pt idx="14">
                  <c:v>197</c:v>
                </c:pt>
                <c:pt idx="15">
                  <c:v>83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4-4AEE-A414-CC51118DB2C6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23</c:v>
                </c:pt>
                <c:pt idx="1">
                  <c:v>538</c:v>
                </c:pt>
                <c:pt idx="2">
                  <c:v>1690</c:v>
                </c:pt>
                <c:pt idx="3">
                  <c:v>2696</c:v>
                </c:pt>
                <c:pt idx="4">
                  <c:v>2654</c:v>
                </c:pt>
                <c:pt idx="5">
                  <c:v>2549</c:v>
                </c:pt>
                <c:pt idx="6">
                  <c:v>2735</c:v>
                </c:pt>
                <c:pt idx="7">
                  <c:v>2753</c:v>
                </c:pt>
                <c:pt idx="8">
                  <c:v>2990</c:v>
                </c:pt>
                <c:pt idx="9">
                  <c:v>2694</c:v>
                </c:pt>
                <c:pt idx="10">
                  <c:v>2384</c:v>
                </c:pt>
                <c:pt idx="11">
                  <c:v>1759</c:v>
                </c:pt>
                <c:pt idx="12">
                  <c:v>816</c:v>
                </c:pt>
                <c:pt idx="13">
                  <c:v>390</c:v>
                </c:pt>
                <c:pt idx="14">
                  <c:v>132</c:v>
                </c:pt>
                <c:pt idx="15">
                  <c:v>73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4-4AEE-A414-CC51118D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2782</c:v>
                </c:pt>
                <c:pt idx="1">
                  <c:v>4817</c:v>
                </c:pt>
                <c:pt idx="2">
                  <c:v>2138</c:v>
                </c:pt>
                <c:pt idx="3">
                  <c:v>1385</c:v>
                </c:pt>
                <c:pt idx="4">
                  <c:v>1094</c:v>
                </c:pt>
                <c:pt idx="5">
                  <c:v>1034</c:v>
                </c:pt>
                <c:pt idx="6">
                  <c:v>566</c:v>
                </c:pt>
                <c:pt idx="7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7-4455-ADD7-FA5A8A32EBDE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1715</c:v>
                </c:pt>
                <c:pt idx="1">
                  <c:v>6313</c:v>
                </c:pt>
                <c:pt idx="2">
                  <c:v>463</c:v>
                </c:pt>
                <c:pt idx="3">
                  <c:v>2464</c:v>
                </c:pt>
                <c:pt idx="4">
                  <c:v>3138</c:v>
                </c:pt>
                <c:pt idx="5">
                  <c:v>1463</c:v>
                </c:pt>
                <c:pt idx="6">
                  <c:v>70</c:v>
                </c:pt>
                <c:pt idx="7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7-4455-ADD7-FA5A8A32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10.34'!$U$8:$Y$8</c:f>
              <c:numCache>
                <c:formatCode>#,##0</c:formatCode>
                <c:ptCount val="5"/>
                <c:pt idx="1">
                  <c:v>44165</c:v>
                </c:pt>
                <c:pt idx="2">
                  <c:v>45218</c:v>
                </c:pt>
                <c:pt idx="3">
                  <c:v>46466</c:v>
                </c:pt>
                <c:pt idx="4">
                  <c:v>46915.46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7-4139-BF05-F248F02D7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7-4139-BF05-F248F02D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10.34'!$V$4:$Z$4</c:f>
              <c:numCache>
                <c:formatCode>#,##0</c:formatCode>
                <c:ptCount val="5"/>
                <c:pt idx="0">
                  <c:v>49843</c:v>
                </c:pt>
                <c:pt idx="1">
                  <c:v>51100</c:v>
                </c:pt>
                <c:pt idx="2">
                  <c:v>52221</c:v>
                </c:pt>
                <c:pt idx="3">
                  <c:v>52362</c:v>
                </c:pt>
                <c:pt idx="4">
                  <c:v>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6-4962-B2EC-4A05EB8E04A4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10.34'!$V$7:$Z$7</c:f>
              <c:numCache>
                <c:formatCode>#,##0</c:formatCode>
                <c:ptCount val="5"/>
                <c:pt idx="0">
                  <c:v>36068</c:v>
                </c:pt>
                <c:pt idx="1">
                  <c:v>36611</c:v>
                </c:pt>
                <c:pt idx="2">
                  <c:v>37146</c:v>
                </c:pt>
                <c:pt idx="3">
                  <c:v>37526</c:v>
                </c:pt>
                <c:pt idx="4">
                  <c:v>37963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6-4962-B2EC-4A05EB8E04A4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10.34'!$V$11:$Z$11</c:f>
              <c:numCache>
                <c:formatCode>#,##0</c:formatCode>
                <c:ptCount val="5"/>
                <c:pt idx="0">
                  <c:v>44415</c:v>
                </c:pt>
                <c:pt idx="1">
                  <c:v>45561</c:v>
                </c:pt>
                <c:pt idx="2">
                  <c:v>46554</c:v>
                </c:pt>
                <c:pt idx="3">
                  <c:v>46583</c:v>
                </c:pt>
                <c:pt idx="4">
                  <c:v>48259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6-4962-B2EC-4A05EB8E04A4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10.34'!$V$12:$Z$12</c:f>
              <c:numCache>
                <c:formatCode>#,##0</c:formatCode>
                <c:ptCount val="5"/>
                <c:pt idx="0">
                  <c:v>5430</c:v>
                </c:pt>
                <c:pt idx="1">
                  <c:v>5538</c:v>
                </c:pt>
                <c:pt idx="2">
                  <c:v>5668</c:v>
                </c:pt>
                <c:pt idx="3">
                  <c:v>5774</c:v>
                </c:pt>
                <c:pt idx="4">
                  <c:v>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6-4962-B2EC-4A05EB8E0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8.9336803440574417E-3</c:v>
                </c:pt>
                <c:pt idx="1">
                  <c:v>7.4939549993539691E-3</c:v>
                </c:pt>
                <c:pt idx="2">
                  <c:v>4.1309042582645769E-2</c:v>
                </c:pt>
                <c:pt idx="3">
                  <c:v>7.6600771545120624E-3</c:v>
                </c:pt>
                <c:pt idx="4">
                  <c:v>5.2310020857559481E-2</c:v>
                </c:pt>
                <c:pt idx="5">
                  <c:v>2.6044262325341013E-2</c:v>
                </c:pt>
                <c:pt idx="6">
                  <c:v>7.9000313786293075E-2</c:v>
                </c:pt>
                <c:pt idx="7">
                  <c:v>7.1875519131734872E-2</c:v>
                </c:pt>
                <c:pt idx="8">
                  <c:v>2.2389574911862966E-2</c:v>
                </c:pt>
                <c:pt idx="9">
                  <c:v>1.4747955774590694E-2</c:v>
                </c:pt>
                <c:pt idx="10">
                  <c:v>3.9057164479391622E-2</c:v>
                </c:pt>
                <c:pt idx="11">
                  <c:v>1.5320154309024125E-2</c:v>
                </c:pt>
                <c:pt idx="12">
                  <c:v>9.5815567491740042E-2</c:v>
                </c:pt>
                <c:pt idx="13">
                  <c:v>7.4311977407386903E-2</c:v>
                </c:pt>
                <c:pt idx="14">
                  <c:v>6.2720342580799976E-2</c:v>
                </c:pt>
                <c:pt idx="15">
                  <c:v>0.11798364619672555</c:v>
                </c:pt>
                <c:pt idx="16">
                  <c:v>0.17946730162245972</c:v>
                </c:pt>
                <c:pt idx="17">
                  <c:v>2.4124628532403051E-2</c:v>
                </c:pt>
                <c:pt idx="18">
                  <c:v>3.4737988445281205E-2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7-4A91-98AA-159DDCA8A3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7-4A91-98AA-159DDCA8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10.34'!$Z$44:$Z$60</c:f>
              <c:numCache>
                <c:formatCode>#,##0</c:formatCode>
                <c:ptCount val="17"/>
                <c:pt idx="0">
                  <c:v>33</c:v>
                </c:pt>
                <c:pt idx="1">
                  <c:v>526</c:v>
                </c:pt>
                <c:pt idx="2">
                  <c:v>1603</c:v>
                </c:pt>
                <c:pt idx="3">
                  <c:v>2524</c:v>
                </c:pt>
                <c:pt idx="4">
                  <c:v>2879</c:v>
                </c:pt>
                <c:pt idx="5">
                  <c:v>2620</c:v>
                </c:pt>
                <c:pt idx="6">
                  <c:v>2720</c:v>
                </c:pt>
                <c:pt idx="7">
                  <c:v>2618</c:v>
                </c:pt>
                <c:pt idx="8">
                  <c:v>2755</c:v>
                </c:pt>
                <c:pt idx="9">
                  <c:v>2425</c:v>
                </c:pt>
                <c:pt idx="10">
                  <c:v>2106</c:v>
                </c:pt>
                <c:pt idx="11">
                  <c:v>1799</c:v>
                </c:pt>
                <c:pt idx="12">
                  <c:v>911</c:v>
                </c:pt>
                <c:pt idx="13">
                  <c:v>482</c:v>
                </c:pt>
                <c:pt idx="14">
                  <c:v>200</c:v>
                </c:pt>
                <c:pt idx="15">
                  <c:v>80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2-46F2-9122-3CA72997457A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10.34'!$Z$63:$Z$79</c:f>
              <c:numCache>
                <c:formatCode>#,##0</c:formatCode>
                <c:ptCount val="17"/>
                <c:pt idx="0">
                  <c:v>23</c:v>
                </c:pt>
                <c:pt idx="1">
                  <c:v>639</c:v>
                </c:pt>
                <c:pt idx="2">
                  <c:v>1888</c:v>
                </c:pt>
                <c:pt idx="3">
                  <c:v>2901</c:v>
                </c:pt>
                <c:pt idx="4">
                  <c:v>2741</c:v>
                </c:pt>
                <c:pt idx="5">
                  <c:v>2654</c:v>
                </c:pt>
                <c:pt idx="6">
                  <c:v>2785</c:v>
                </c:pt>
                <c:pt idx="7">
                  <c:v>2789</c:v>
                </c:pt>
                <c:pt idx="8">
                  <c:v>3047</c:v>
                </c:pt>
                <c:pt idx="9">
                  <c:v>2752</c:v>
                </c:pt>
                <c:pt idx="10">
                  <c:v>2293</c:v>
                </c:pt>
                <c:pt idx="11">
                  <c:v>1807</c:v>
                </c:pt>
                <c:pt idx="12">
                  <c:v>825</c:v>
                </c:pt>
                <c:pt idx="13">
                  <c:v>364</c:v>
                </c:pt>
                <c:pt idx="14">
                  <c:v>143</c:v>
                </c:pt>
                <c:pt idx="15">
                  <c:v>76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2-46F2-9122-3CA72997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10.34'!$Z$83:$Z$90</c:f>
              <c:numCache>
                <c:formatCode>#,##0</c:formatCode>
                <c:ptCount val="8"/>
                <c:pt idx="0">
                  <c:v>2805</c:v>
                </c:pt>
                <c:pt idx="1">
                  <c:v>4853</c:v>
                </c:pt>
                <c:pt idx="2">
                  <c:v>2238</c:v>
                </c:pt>
                <c:pt idx="3">
                  <c:v>1436</c:v>
                </c:pt>
                <c:pt idx="4">
                  <c:v>1102</c:v>
                </c:pt>
                <c:pt idx="5">
                  <c:v>1036</c:v>
                </c:pt>
                <c:pt idx="6">
                  <c:v>581</c:v>
                </c:pt>
                <c:pt idx="7">
                  <c:v>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1-4927-8711-2762398671A6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10.34'!$Z$93:$Z$100</c:f>
              <c:numCache>
                <c:formatCode>#,##0</c:formatCode>
                <c:ptCount val="8"/>
                <c:pt idx="0">
                  <c:v>1764</c:v>
                </c:pt>
                <c:pt idx="1">
                  <c:v>6340</c:v>
                </c:pt>
                <c:pt idx="2">
                  <c:v>484</c:v>
                </c:pt>
                <c:pt idx="3">
                  <c:v>2567</c:v>
                </c:pt>
                <c:pt idx="4">
                  <c:v>3073</c:v>
                </c:pt>
                <c:pt idx="5">
                  <c:v>1496</c:v>
                </c:pt>
                <c:pt idx="6">
                  <c:v>67</c:v>
                </c:pt>
                <c:pt idx="7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1-4927-8711-27623986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622</c:v>
                </c:pt>
                <c:pt idx="1">
                  <c:v>550</c:v>
                </c:pt>
                <c:pt idx="2">
                  <c:v>1080</c:v>
                </c:pt>
                <c:pt idx="3">
                  <c:v>411</c:v>
                </c:pt>
                <c:pt idx="4">
                  <c:v>222</c:v>
                </c:pt>
                <c:pt idx="5">
                  <c:v>335</c:v>
                </c:pt>
                <c:pt idx="6">
                  <c:v>703</c:v>
                </c:pt>
                <c:pt idx="7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A-4073-94EA-DD9EF024EFEF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406</c:v>
                </c:pt>
                <c:pt idx="1">
                  <c:v>1076</c:v>
                </c:pt>
                <c:pt idx="2">
                  <c:v>286</c:v>
                </c:pt>
                <c:pt idx="3">
                  <c:v>1240</c:v>
                </c:pt>
                <c:pt idx="4">
                  <c:v>954</c:v>
                </c:pt>
                <c:pt idx="5">
                  <c:v>641</c:v>
                </c:pt>
                <c:pt idx="6">
                  <c:v>63</c:v>
                </c:pt>
                <c:pt idx="7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A-4073-94EA-DD9EF024E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10.34'!$V$8:$Z$8</c:f>
              <c:numCache>
                <c:formatCode>#,##0</c:formatCode>
                <c:ptCount val="5"/>
                <c:pt idx="0">
                  <c:v>44165</c:v>
                </c:pt>
                <c:pt idx="1">
                  <c:v>45218</c:v>
                </c:pt>
                <c:pt idx="2">
                  <c:v>46466</c:v>
                </c:pt>
                <c:pt idx="3">
                  <c:v>46915.46</c:v>
                </c:pt>
                <c:pt idx="4">
                  <c:v>48144.57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E-474C-89BA-F16C5E123A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E-474C-89BA-F16C5E12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10.35'!$U$4:$Y$4</c:f>
              <c:numCache>
                <c:formatCode>#,##0</c:formatCode>
                <c:ptCount val="5"/>
                <c:pt idx="1">
                  <c:v>25023</c:v>
                </c:pt>
                <c:pt idx="2">
                  <c:v>27123</c:v>
                </c:pt>
                <c:pt idx="3">
                  <c:v>27718</c:v>
                </c:pt>
                <c:pt idx="4">
                  <c:v>29178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0-4ECC-A2E6-8735A05A84DA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10.35'!$U$7:$Y$7</c:f>
              <c:numCache>
                <c:formatCode>#,##0</c:formatCode>
                <c:ptCount val="5"/>
                <c:pt idx="1">
                  <c:v>18251</c:v>
                </c:pt>
                <c:pt idx="2">
                  <c:v>19761</c:v>
                </c:pt>
                <c:pt idx="3">
                  <c:v>19862</c:v>
                </c:pt>
                <c:pt idx="4">
                  <c:v>21160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0-4ECC-A2E6-8735A05A84DA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10.35'!$U$11:$Y$11</c:f>
              <c:numCache>
                <c:formatCode>#,##0</c:formatCode>
                <c:ptCount val="5"/>
                <c:pt idx="1">
                  <c:v>21812</c:v>
                </c:pt>
                <c:pt idx="2">
                  <c:v>23571</c:v>
                </c:pt>
                <c:pt idx="3">
                  <c:v>24170</c:v>
                </c:pt>
                <c:pt idx="4">
                  <c:v>25347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0-4ECC-A2E6-8735A05A84DA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10.35'!$U$12:$Y$12</c:f>
              <c:numCache>
                <c:formatCode>#,##0</c:formatCode>
                <c:ptCount val="5"/>
                <c:pt idx="1">
                  <c:v>3206</c:v>
                </c:pt>
                <c:pt idx="2">
                  <c:v>3554</c:v>
                </c:pt>
                <c:pt idx="3">
                  <c:v>3547</c:v>
                </c:pt>
                <c:pt idx="4">
                  <c:v>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0-4ECC-A2E6-8735A05A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2.8676236044657098E-2</c:v>
                </c:pt>
                <c:pt idx="1">
                  <c:v>1.2057416267942584E-2</c:v>
                </c:pt>
                <c:pt idx="2">
                  <c:v>5.7511961722488035E-2</c:v>
                </c:pt>
                <c:pt idx="3">
                  <c:v>8.0701754385964913E-3</c:v>
                </c:pt>
                <c:pt idx="4">
                  <c:v>7.6299840510366826E-2</c:v>
                </c:pt>
                <c:pt idx="5">
                  <c:v>3.1164274322169058E-2</c:v>
                </c:pt>
                <c:pt idx="6">
                  <c:v>9.502392344497608E-2</c:v>
                </c:pt>
                <c:pt idx="7">
                  <c:v>6.6283891547049445E-2</c:v>
                </c:pt>
                <c:pt idx="8">
                  <c:v>2.6889952153110047E-2</c:v>
                </c:pt>
                <c:pt idx="9">
                  <c:v>1.0622009569377991E-2</c:v>
                </c:pt>
                <c:pt idx="10">
                  <c:v>3.5980861244019141E-2</c:v>
                </c:pt>
                <c:pt idx="11">
                  <c:v>1.8022328548644339E-2</c:v>
                </c:pt>
                <c:pt idx="12">
                  <c:v>6.545454545454546E-2</c:v>
                </c:pt>
                <c:pt idx="13">
                  <c:v>8.5582137161084523E-2</c:v>
                </c:pt>
                <c:pt idx="14">
                  <c:v>5.9776714513556616E-2</c:v>
                </c:pt>
                <c:pt idx="15">
                  <c:v>8.8197767145135567E-2</c:v>
                </c:pt>
                <c:pt idx="16">
                  <c:v>0.13910685805422648</c:v>
                </c:pt>
                <c:pt idx="17">
                  <c:v>1.9425837320574162E-2</c:v>
                </c:pt>
                <c:pt idx="18">
                  <c:v>3.9074960127591707E-2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7-4071-8AB0-7F85E90DF5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7-4071-8AB0-7F85E90D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14</c:v>
                </c:pt>
                <c:pt idx="1">
                  <c:v>294</c:v>
                </c:pt>
                <c:pt idx="2">
                  <c:v>845</c:v>
                </c:pt>
                <c:pt idx="3">
                  <c:v>1313</c:v>
                </c:pt>
                <c:pt idx="4">
                  <c:v>1576</c:v>
                </c:pt>
                <c:pt idx="5">
                  <c:v>1472</c:v>
                </c:pt>
                <c:pt idx="6">
                  <c:v>1480</c:v>
                </c:pt>
                <c:pt idx="7">
                  <c:v>1292</c:v>
                </c:pt>
                <c:pt idx="8">
                  <c:v>1501</c:v>
                </c:pt>
                <c:pt idx="9">
                  <c:v>1396</c:v>
                </c:pt>
                <c:pt idx="10">
                  <c:v>1291</c:v>
                </c:pt>
                <c:pt idx="11">
                  <c:v>917</c:v>
                </c:pt>
                <c:pt idx="12">
                  <c:v>561</c:v>
                </c:pt>
                <c:pt idx="13">
                  <c:v>236</c:v>
                </c:pt>
                <c:pt idx="14">
                  <c:v>91</c:v>
                </c:pt>
                <c:pt idx="15">
                  <c:v>40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7-418E-9B89-B05088F0C7DE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22</c:v>
                </c:pt>
                <c:pt idx="1">
                  <c:v>368</c:v>
                </c:pt>
                <c:pt idx="2">
                  <c:v>920</c:v>
                </c:pt>
                <c:pt idx="3">
                  <c:v>1366</c:v>
                </c:pt>
                <c:pt idx="4">
                  <c:v>1608</c:v>
                </c:pt>
                <c:pt idx="5">
                  <c:v>1501</c:v>
                </c:pt>
                <c:pt idx="6">
                  <c:v>1484</c:v>
                </c:pt>
                <c:pt idx="7">
                  <c:v>1439</c:v>
                </c:pt>
                <c:pt idx="8">
                  <c:v>1611</c:v>
                </c:pt>
                <c:pt idx="9">
                  <c:v>1570</c:v>
                </c:pt>
                <c:pt idx="10">
                  <c:v>1273</c:v>
                </c:pt>
                <c:pt idx="11">
                  <c:v>969</c:v>
                </c:pt>
                <c:pt idx="12">
                  <c:v>465</c:v>
                </c:pt>
                <c:pt idx="13">
                  <c:v>143</c:v>
                </c:pt>
                <c:pt idx="14">
                  <c:v>51</c:v>
                </c:pt>
                <c:pt idx="15">
                  <c:v>24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7-418E-9B89-B05088F0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1337</c:v>
                </c:pt>
                <c:pt idx="1">
                  <c:v>1437</c:v>
                </c:pt>
                <c:pt idx="2">
                  <c:v>2057</c:v>
                </c:pt>
                <c:pt idx="3">
                  <c:v>764</c:v>
                </c:pt>
                <c:pt idx="4">
                  <c:v>482</c:v>
                </c:pt>
                <c:pt idx="5">
                  <c:v>651</c:v>
                </c:pt>
                <c:pt idx="6">
                  <c:v>814</c:v>
                </c:pt>
                <c:pt idx="7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8-467F-B17C-9F632945E975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837</c:v>
                </c:pt>
                <c:pt idx="1">
                  <c:v>2330</c:v>
                </c:pt>
                <c:pt idx="2">
                  <c:v>428</c:v>
                </c:pt>
                <c:pt idx="3">
                  <c:v>1658</c:v>
                </c:pt>
                <c:pt idx="4">
                  <c:v>1806</c:v>
                </c:pt>
                <c:pt idx="5">
                  <c:v>1109</c:v>
                </c:pt>
                <c:pt idx="6">
                  <c:v>75</c:v>
                </c:pt>
                <c:pt idx="7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8-467F-B17C-9F632945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10.35'!$U$8:$Y$8</c:f>
              <c:numCache>
                <c:formatCode>#,##0</c:formatCode>
                <c:ptCount val="5"/>
                <c:pt idx="1">
                  <c:v>42748</c:v>
                </c:pt>
                <c:pt idx="2">
                  <c:v>44061.31</c:v>
                </c:pt>
                <c:pt idx="3">
                  <c:v>45369.5</c:v>
                </c:pt>
                <c:pt idx="4">
                  <c:v>46044.85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7-418E-8B29-C25AB5D41E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7-418E-8B29-C25AB5D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10.35'!$V$4:$Z$4</c:f>
              <c:numCache>
                <c:formatCode>#,##0</c:formatCode>
                <c:ptCount val="5"/>
                <c:pt idx="0">
                  <c:v>25023</c:v>
                </c:pt>
                <c:pt idx="1">
                  <c:v>27123</c:v>
                </c:pt>
                <c:pt idx="2">
                  <c:v>27718</c:v>
                </c:pt>
                <c:pt idx="3">
                  <c:v>29178</c:v>
                </c:pt>
                <c:pt idx="4">
                  <c:v>31350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F-42EE-85FB-29364E5DE9C5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10.35'!$V$7:$Z$7</c:f>
              <c:numCache>
                <c:formatCode>#,##0</c:formatCode>
                <c:ptCount val="5"/>
                <c:pt idx="0">
                  <c:v>18251</c:v>
                </c:pt>
                <c:pt idx="1">
                  <c:v>19761</c:v>
                </c:pt>
                <c:pt idx="2">
                  <c:v>19862</c:v>
                </c:pt>
                <c:pt idx="3">
                  <c:v>21160</c:v>
                </c:pt>
                <c:pt idx="4">
                  <c:v>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F-42EE-85FB-29364E5DE9C5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10.35'!$V$11:$Z$11</c:f>
              <c:numCache>
                <c:formatCode>#,##0</c:formatCode>
                <c:ptCount val="5"/>
                <c:pt idx="0">
                  <c:v>21812</c:v>
                </c:pt>
                <c:pt idx="1">
                  <c:v>23571</c:v>
                </c:pt>
                <c:pt idx="2">
                  <c:v>24170</c:v>
                </c:pt>
                <c:pt idx="3">
                  <c:v>25347</c:v>
                </c:pt>
                <c:pt idx="4">
                  <c:v>27309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F-42EE-85FB-29364E5DE9C5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10.35'!$V$12:$Z$12</c:f>
              <c:numCache>
                <c:formatCode>#,##0</c:formatCode>
                <c:ptCount val="5"/>
                <c:pt idx="0">
                  <c:v>3206</c:v>
                </c:pt>
                <c:pt idx="1">
                  <c:v>3554</c:v>
                </c:pt>
                <c:pt idx="2">
                  <c:v>3547</c:v>
                </c:pt>
                <c:pt idx="3">
                  <c:v>3834</c:v>
                </c:pt>
                <c:pt idx="4">
                  <c:v>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F-42EE-85FB-29364E5D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2.8676236044657098E-2</c:v>
                </c:pt>
                <c:pt idx="1">
                  <c:v>1.2057416267942584E-2</c:v>
                </c:pt>
                <c:pt idx="2">
                  <c:v>5.7511961722488035E-2</c:v>
                </c:pt>
                <c:pt idx="3">
                  <c:v>8.0701754385964913E-3</c:v>
                </c:pt>
                <c:pt idx="4">
                  <c:v>7.6299840510366826E-2</c:v>
                </c:pt>
                <c:pt idx="5">
                  <c:v>3.1164274322169058E-2</c:v>
                </c:pt>
                <c:pt idx="6">
                  <c:v>9.502392344497608E-2</c:v>
                </c:pt>
                <c:pt idx="7">
                  <c:v>6.6283891547049445E-2</c:v>
                </c:pt>
                <c:pt idx="8">
                  <c:v>2.6889952153110047E-2</c:v>
                </c:pt>
                <c:pt idx="9">
                  <c:v>1.0622009569377991E-2</c:v>
                </c:pt>
                <c:pt idx="10">
                  <c:v>3.5980861244019141E-2</c:v>
                </c:pt>
                <c:pt idx="11">
                  <c:v>1.8022328548644339E-2</c:v>
                </c:pt>
                <c:pt idx="12">
                  <c:v>6.545454545454546E-2</c:v>
                </c:pt>
                <c:pt idx="13">
                  <c:v>8.5582137161084523E-2</c:v>
                </c:pt>
                <c:pt idx="14">
                  <c:v>5.9776714513556616E-2</c:v>
                </c:pt>
                <c:pt idx="15">
                  <c:v>8.8197767145135567E-2</c:v>
                </c:pt>
                <c:pt idx="16">
                  <c:v>0.13910685805422648</c:v>
                </c:pt>
                <c:pt idx="17">
                  <c:v>1.9425837320574162E-2</c:v>
                </c:pt>
                <c:pt idx="18">
                  <c:v>3.9074960127591707E-2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5-460A-A234-CA38AA68DF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5-460A-A234-CA38AA68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10.35'!$Z$44:$Z$60</c:f>
              <c:numCache>
                <c:formatCode>#,##0</c:formatCode>
                <c:ptCount val="17"/>
                <c:pt idx="0">
                  <c:v>18</c:v>
                </c:pt>
                <c:pt idx="1">
                  <c:v>409</c:v>
                </c:pt>
                <c:pt idx="2">
                  <c:v>887</c:v>
                </c:pt>
                <c:pt idx="3">
                  <c:v>1458</c:v>
                </c:pt>
                <c:pt idx="4">
                  <c:v>1640</c:v>
                </c:pt>
                <c:pt idx="5">
                  <c:v>1639</c:v>
                </c:pt>
                <c:pt idx="6">
                  <c:v>1610</c:v>
                </c:pt>
                <c:pt idx="7">
                  <c:v>1353</c:v>
                </c:pt>
                <c:pt idx="8">
                  <c:v>1472</c:v>
                </c:pt>
                <c:pt idx="9">
                  <c:v>1476</c:v>
                </c:pt>
                <c:pt idx="10">
                  <c:v>1285</c:v>
                </c:pt>
                <c:pt idx="11">
                  <c:v>978</c:v>
                </c:pt>
                <c:pt idx="12">
                  <c:v>668</c:v>
                </c:pt>
                <c:pt idx="13">
                  <c:v>268</c:v>
                </c:pt>
                <c:pt idx="14">
                  <c:v>102</c:v>
                </c:pt>
                <c:pt idx="15">
                  <c:v>29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A-4013-9025-501B640D3378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10.35'!$Z$63:$Z$79</c:f>
              <c:numCache>
                <c:formatCode>#,##0</c:formatCode>
                <c:ptCount val="17"/>
                <c:pt idx="0">
                  <c:v>41</c:v>
                </c:pt>
                <c:pt idx="1">
                  <c:v>489</c:v>
                </c:pt>
                <c:pt idx="2">
                  <c:v>1069</c:v>
                </c:pt>
                <c:pt idx="3">
                  <c:v>1431</c:v>
                </c:pt>
                <c:pt idx="4">
                  <c:v>1780</c:v>
                </c:pt>
                <c:pt idx="5">
                  <c:v>1644</c:v>
                </c:pt>
                <c:pt idx="6">
                  <c:v>1667</c:v>
                </c:pt>
                <c:pt idx="7">
                  <c:v>1522</c:v>
                </c:pt>
                <c:pt idx="8">
                  <c:v>1697</c:v>
                </c:pt>
                <c:pt idx="9">
                  <c:v>1592</c:v>
                </c:pt>
                <c:pt idx="10">
                  <c:v>1330</c:v>
                </c:pt>
                <c:pt idx="11">
                  <c:v>1009</c:v>
                </c:pt>
                <c:pt idx="12">
                  <c:v>474</c:v>
                </c:pt>
                <c:pt idx="13">
                  <c:v>165</c:v>
                </c:pt>
                <c:pt idx="14">
                  <c:v>61</c:v>
                </c:pt>
                <c:pt idx="15">
                  <c:v>23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A-4013-9025-501B640D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10.35'!$Z$83:$Z$90</c:f>
              <c:numCache>
                <c:formatCode>#,##0</c:formatCode>
                <c:ptCount val="8"/>
                <c:pt idx="0">
                  <c:v>1404</c:v>
                </c:pt>
                <c:pt idx="1">
                  <c:v>1496</c:v>
                </c:pt>
                <c:pt idx="2">
                  <c:v>2096</c:v>
                </c:pt>
                <c:pt idx="3">
                  <c:v>800</c:v>
                </c:pt>
                <c:pt idx="4">
                  <c:v>502</c:v>
                </c:pt>
                <c:pt idx="5">
                  <c:v>708</c:v>
                </c:pt>
                <c:pt idx="6">
                  <c:v>843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A-42BD-B7DC-35DCDED46FF8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10.35'!$Z$93:$Z$100</c:f>
              <c:numCache>
                <c:formatCode>#,##0</c:formatCode>
                <c:ptCount val="8"/>
                <c:pt idx="0">
                  <c:v>867</c:v>
                </c:pt>
                <c:pt idx="1">
                  <c:v>2478</c:v>
                </c:pt>
                <c:pt idx="2">
                  <c:v>440</c:v>
                </c:pt>
                <c:pt idx="3">
                  <c:v>1750</c:v>
                </c:pt>
                <c:pt idx="4">
                  <c:v>1890</c:v>
                </c:pt>
                <c:pt idx="5">
                  <c:v>1160</c:v>
                </c:pt>
                <c:pt idx="6">
                  <c:v>88</c:v>
                </c:pt>
                <c:pt idx="7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A-42BD-B7DC-35DCDED4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10.4'!$U$8:$Y$8</c:f>
              <c:numCache>
                <c:formatCode>#,##0</c:formatCode>
                <c:ptCount val="5"/>
                <c:pt idx="1">
                  <c:v>36207</c:v>
                </c:pt>
                <c:pt idx="2">
                  <c:v>36531</c:v>
                </c:pt>
                <c:pt idx="3">
                  <c:v>38325</c:v>
                </c:pt>
                <c:pt idx="4">
                  <c:v>37980.33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E-45C9-A844-0EB26C36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E-45C9-A844-0EB26C36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10.35'!$V$8:$Z$8</c:f>
              <c:numCache>
                <c:formatCode>#,##0</c:formatCode>
                <c:ptCount val="5"/>
                <c:pt idx="0">
                  <c:v>42748</c:v>
                </c:pt>
                <c:pt idx="1">
                  <c:v>44061.31</c:v>
                </c:pt>
                <c:pt idx="2">
                  <c:v>45369.5</c:v>
                </c:pt>
                <c:pt idx="3">
                  <c:v>46044.85</c:v>
                </c:pt>
                <c:pt idx="4">
                  <c:v>47379.360000000001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8-4674-9BA8-2A85EA7A53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8-4674-9BA8-2A85EA7A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10.36'!$U$4:$Y$4</c:f>
              <c:numCache>
                <c:formatCode>#,##0</c:formatCode>
                <c:ptCount val="5"/>
                <c:pt idx="1">
                  <c:v>19125</c:v>
                </c:pt>
                <c:pt idx="2">
                  <c:v>21046</c:v>
                </c:pt>
                <c:pt idx="3">
                  <c:v>19926</c:v>
                </c:pt>
                <c:pt idx="4">
                  <c:v>20548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9-49B4-9B3E-A4D5CC2A7512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10.36'!$U$7:$Y$7</c:f>
              <c:numCache>
                <c:formatCode>#,##0</c:formatCode>
                <c:ptCount val="5"/>
                <c:pt idx="1">
                  <c:v>13625</c:v>
                </c:pt>
                <c:pt idx="2">
                  <c:v>14848</c:v>
                </c:pt>
                <c:pt idx="3">
                  <c:v>14146</c:v>
                </c:pt>
                <c:pt idx="4">
                  <c:v>14877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9-49B4-9B3E-A4D5CC2A7512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10.36'!$U$11:$Y$11</c:f>
              <c:numCache>
                <c:formatCode>#,##0</c:formatCode>
                <c:ptCount val="5"/>
                <c:pt idx="1">
                  <c:v>17456</c:v>
                </c:pt>
                <c:pt idx="2">
                  <c:v>18974</c:v>
                </c:pt>
                <c:pt idx="3">
                  <c:v>18216</c:v>
                </c:pt>
                <c:pt idx="4">
                  <c:v>18549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9-49B4-9B3E-A4D5CC2A7512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10.36'!$U$12:$Y$12</c:f>
              <c:numCache>
                <c:formatCode>#,##0</c:formatCode>
                <c:ptCount val="5"/>
                <c:pt idx="1">
                  <c:v>1670</c:v>
                </c:pt>
                <c:pt idx="2">
                  <c:v>2072</c:v>
                </c:pt>
                <c:pt idx="3">
                  <c:v>1717</c:v>
                </c:pt>
                <c:pt idx="4">
                  <c:v>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9-49B4-9B3E-A4D5CC2A7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8.4707714861645592E-2</c:v>
                </c:pt>
                <c:pt idx="1">
                  <c:v>4.168957302547187E-3</c:v>
                </c:pt>
                <c:pt idx="2">
                  <c:v>8.2554517133956382E-2</c:v>
                </c:pt>
                <c:pt idx="3">
                  <c:v>5.3142752428074029E-3</c:v>
                </c:pt>
                <c:pt idx="4">
                  <c:v>6.0243723657687376E-2</c:v>
                </c:pt>
                <c:pt idx="5">
                  <c:v>3.5504856148066706E-2</c:v>
                </c:pt>
                <c:pt idx="6">
                  <c:v>0.1143943558731904</c:v>
                </c:pt>
                <c:pt idx="7">
                  <c:v>9.5611141652922851E-2</c:v>
                </c:pt>
                <c:pt idx="8">
                  <c:v>3.5000916254352206E-2</c:v>
                </c:pt>
                <c:pt idx="9">
                  <c:v>5.8640278541323074E-3</c:v>
                </c:pt>
                <c:pt idx="10">
                  <c:v>2.3181235110866776E-2</c:v>
                </c:pt>
                <c:pt idx="11">
                  <c:v>1.6263514751695071E-2</c:v>
                </c:pt>
                <c:pt idx="12">
                  <c:v>2.8037383177570093E-2</c:v>
                </c:pt>
                <c:pt idx="13">
                  <c:v>6.8077698369067255E-2</c:v>
                </c:pt>
                <c:pt idx="14">
                  <c:v>4.0498442367601244E-2</c:v>
                </c:pt>
                <c:pt idx="15">
                  <c:v>6.6703316840754992E-2</c:v>
                </c:pt>
                <c:pt idx="16">
                  <c:v>0.14435587319039767</c:v>
                </c:pt>
                <c:pt idx="17">
                  <c:v>1.8462525196994685E-2</c:v>
                </c:pt>
                <c:pt idx="18">
                  <c:v>3.3076782114715042E-2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82D-BD61-C2DA072912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82D-BD61-C2DA0729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23</c:v>
                </c:pt>
                <c:pt idx="1">
                  <c:v>327</c:v>
                </c:pt>
                <c:pt idx="2">
                  <c:v>607</c:v>
                </c:pt>
                <c:pt idx="3">
                  <c:v>950</c:v>
                </c:pt>
                <c:pt idx="4">
                  <c:v>1245</c:v>
                </c:pt>
                <c:pt idx="5">
                  <c:v>1039</c:v>
                </c:pt>
                <c:pt idx="6">
                  <c:v>1020</c:v>
                </c:pt>
                <c:pt idx="7">
                  <c:v>888</c:v>
                </c:pt>
                <c:pt idx="8">
                  <c:v>992</c:v>
                </c:pt>
                <c:pt idx="9">
                  <c:v>934</c:v>
                </c:pt>
                <c:pt idx="10">
                  <c:v>961</c:v>
                </c:pt>
                <c:pt idx="11">
                  <c:v>681</c:v>
                </c:pt>
                <c:pt idx="12">
                  <c:v>447</c:v>
                </c:pt>
                <c:pt idx="13">
                  <c:v>148</c:v>
                </c:pt>
                <c:pt idx="14">
                  <c:v>70</c:v>
                </c:pt>
                <c:pt idx="15">
                  <c:v>45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D-4BE5-B549-6E0EBAF91784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44</c:v>
                </c:pt>
                <c:pt idx="1">
                  <c:v>373</c:v>
                </c:pt>
                <c:pt idx="2">
                  <c:v>728</c:v>
                </c:pt>
                <c:pt idx="3">
                  <c:v>936</c:v>
                </c:pt>
                <c:pt idx="4">
                  <c:v>1141</c:v>
                </c:pt>
                <c:pt idx="5">
                  <c:v>980</c:v>
                </c:pt>
                <c:pt idx="6">
                  <c:v>985</c:v>
                </c:pt>
                <c:pt idx="7">
                  <c:v>832</c:v>
                </c:pt>
                <c:pt idx="8">
                  <c:v>1001</c:v>
                </c:pt>
                <c:pt idx="9">
                  <c:v>965</c:v>
                </c:pt>
                <c:pt idx="10">
                  <c:v>961</c:v>
                </c:pt>
                <c:pt idx="11">
                  <c:v>684</c:v>
                </c:pt>
                <c:pt idx="12">
                  <c:v>325</c:v>
                </c:pt>
                <c:pt idx="13">
                  <c:v>108</c:v>
                </c:pt>
                <c:pt idx="14">
                  <c:v>55</c:v>
                </c:pt>
                <c:pt idx="15">
                  <c:v>27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D-4BE5-B549-6E0EBAF9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584</c:v>
                </c:pt>
                <c:pt idx="1">
                  <c:v>578</c:v>
                </c:pt>
                <c:pt idx="2">
                  <c:v>1437</c:v>
                </c:pt>
                <c:pt idx="3">
                  <c:v>458</c:v>
                </c:pt>
                <c:pt idx="4">
                  <c:v>241</c:v>
                </c:pt>
                <c:pt idx="5">
                  <c:v>471</c:v>
                </c:pt>
                <c:pt idx="6">
                  <c:v>1006</c:v>
                </c:pt>
                <c:pt idx="7">
                  <c:v>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C-4FBC-87A9-E452F3CD4CAF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432</c:v>
                </c:pt>
                <c:pt idx="1">
                  <c:v>1189</c:v>
                </c:pt>
                <c:pt idx="2">
                  <c:v>222</c:v>
                </c:pt>
                <c:pt idx="3">
                  <c:v>1434</c:v>
                </c:pt>
                <c:pt idx="4">
                  <c:v>1141</c:v>
                </c:pt>
                <c:pt idx="5">
                  <c:v>990</c:v>
                </c:pt>
                <c:pt idx="6">
                  <c:v>52</c:v>
                </c:pt>
                <c:pt idx="7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C-4FBC-87A9-E452F3CD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10.36'!$U$8:$Y$8</c:f>
              <c:numCache>
                <c:formatCode>#,##0</c:formatCode>
                <c:ptCount val="5"/>
                <c:pt idx="1">
                  <c:v>38142</c:v>
                </c:pt>
                <c:pt idx="2">
                  <c:v>39956</c:v>
                </c:pt>
                <c:pt idx="3">
                  <c:v>39988</c:v>
                </c:pt>
                <c:pt idx="4">
                  <c:v>41215.75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D-4AF9-BCD3-52BDFAE285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D-4AF9-BCD3-52BDFAE28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10.36'!$V$4:$Z$4</c:f>
              <c:numCache>
                <c:formatCode>#,##0</c:formatCode>
                <c:ptCount val="5"/>
                <c:pt idx="0">
                  <c:v>19125</c:v>
                </c:pt>
                <c:pt idx="1">
                  <c:v>21046</c:v>
                </c:pt>
                <c:pt idx="2">
                  <c:v>19926</c:v>
                </c:pt>
                <c:pt idx="3">
                  <c:v>20548</c:v>
                </c:pt>
                <c:pt idx="4">
                  <c:v>21828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3-4F9D-833C-D311E1A891C4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10.36'!$V$7:$Z$7</c:f>
              <c:numCache>
                <c:formatCode>#,##0</c:formatCode>
                <c:ptCount val="5"/>
                <c:pt idx="0">
                  <c:v>13625</c:v>
                </c:pt>
                <c:pt idx="1">
                  <c:v>14848</c:v>
                </c:pt>
                <c:pt idx="2">
                  <c:v>14146</c:v>
                </c:pt>
                <c:pt idx="3">
                  <c:v>14877</c:v>
                </c:pt>
                <c:pt idx="4">
                  <c:v>15130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3-4F9D-833C-D311E1A891C4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10.36'!$V$11:$Z$11</c:f>
              <c:numCache>
                <c:formatCode>#,##0</c:formatCode>
                <c:ptCount val="5"/>
                <c:pt idx="0">
                  <c:v>17456</c:v>
                </c:pt>
                <c:pt idx="1">
                  <c:v>18974</c:v>
                </c:pt>
                <c:pt idx="2">
                  <c:v>18216</c:v>
                </c:pt>
                <c:pt idx="3">
                  <c:v>18549</c:v>
                </c:pt>
                <c:pt idx="4">
                  <c:v>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3-4F9D-833C-D311E1A891C4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10.36'!$V$12:$Z$12</c:f>
              <c:numCache>
                <c:formatCode>#,##0</c:formatCode>
                <c:ptCount val="5"/>
                <c:pt idx="0">
                  <c:v>1670</c:v>
                </c:pt>
                <c:pt idx="1">
                  <c:v>2072</c:v>
                </c:pt>
                <c:pt idx="2">
                  <c:v>1717</c:v>
                </c:pt>
                <c:pt idx="3">
                  <c:v>2002</c:v>
                </c:pt>
                <c:pt idx="4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3-4F9D-833C-D311E1A8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8.4707714861645592E-2</c:v>
                </c:pt>
                <c:pt idx="1">
                  <c:v>4.168957302547187E-3</c:v>
                </c:pt>
                <c:pt idx="2">
                  <c:v>8.2554517133956382E-2</c:v>
                </c:pt>
                <c:pt idx="3">
                  <c:v>5.3142752428074029E-3</c:v>
                </c:pt>
                <c:pt idx="4">
                  <c:v>6.0243723657687376E-2</c:v>
                </c:pt>
                <c:pt idx="5">
                  <c:v>3.5504856148066706E-2</c:v>
                </c:pt>
                <c:pt idx="6">
                  <c:v>0.1143943558731904</c:v>
                </c:pt>
                <c:pt idx="7">
                  <c:v>9.5611141652922851E-2</c:v>
                </c:pt>
                <c:pt idx="8">
                  <c:v>3.5000916254352206E-2</c:v>
                </c:pt>
                <c:pt idx="9">
                  <c:v>5.8640278541323074E-3</c:v>
                </c:pt>
                <c:pt idx="10">
                  <c:v>2.3181235110866776E-2</c:v>
                </c:pt>
                <c:pt idx="11">
                  <c:v>1.6263514751695071E-2</c:v>
                </c:pt>
                <c:pt idx="12">
                  <c:v>2.8037383177570093E-2</c:v>
                </c:pt>
                <c:pt idx="13">
                  <c:v>6.8077698369067255E-2</c:v>
                </c:pt>
                <c:pt idx="14">
                  <c:v>4.0498442367601244E-2</c:v>
                </c:pt>
                <c:pt idx="15">
                  <c:v>6.6703316840754992E-2</c:v>
                </c:pt>
                <c:pt idx="16">
                  <c:v>0.14435587319039767</c:v>
                </c:pt>
                <c:pt idx="17">
                  <c:v>1.8462525196994685E-2</c:v>
                </c:pt>
                <c:pt idx="18">
                  <c:v>3.3076782114715042E-2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7-48A3-8CFC-A810F2F9B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7-48A3-8CFC-A810F2F9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10.36'!$Z$44:$Z$60</c:f>
              <c:numCache>
                <c:formatCode>#,##0</c:formatCode>
                <c:ptCount val="17"/>
                <c:pt idx="0">
                  <c:v>31</c:v>
                </c:pt>
                <c:pt idx="1">
                  <c:v>404</c:v>
                </c:pt>
                <c:pt idx="2">
                  <c:v>692</c:v>
                </c:pt>
                <c:pt idx="3">
                  <c:v>1080</c:v>
                </c:pt>
                <c:pt idx="4">
                  <c:v>1316</c:v>
                </c:pt>
                <c:pt idx="5">
                  <c:v>1178</c:v>
                </c:pt>
                <c:pt idx="6">
                  <c:v>1086</c:v>
                </c:pt>
                <c:pt idx="7">
                  <c:v>863</c:v>
                </c:pt>
                <c:pt idx="8">
                  <c:v>914</c:v>
                </c:pt>
                <c:pt idx="9">
                  <c:v>973</c:v>
                </c:pt>
                <c:pt idx="10">
                  <c:v>917</c:v>
                </c:pt>
                <c:pt idx="11">
                  <c:v>713</c:v>
                </c:pt>
                <c:pt idx="12">
                  <c:v>453</c:v>
                </c:pt>
                <c:pt idx="13">
                  <c:v>172</c:v>
                </c:pt>
                <c:pt idx="14">
                  <c:v>68</c:v>
                </c:pt>
                <c:pt idx="15">
                  <c:v>46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5-4F29-94DC-8D874BBF27D2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10.36'!$Z$63:$Z$79</c:f>
              <c:numCache>
                <c:formatCode>#,##0</c:formatCode>
                <c:ptCount val="17"/>
                <c:pt idx="0">
                  <c:v>35</c:v>
                </c:pt>
                <c:pt idx="1">
                  <c:v>416</c:v>
                </c:pt>
                <c:pt idx="2">
                  <c:v>864</c:v>
                </c:pt>
                <c:pt idx="3">
                  <c:v>974</c:v>
                </c:pt>
                <c:pt idx="4">
                  <c:v>1256</c:v>
                </c:pt>
                <c:pt idx="5">
                  <c:v>1082</c:v>
                </c:pt>
                <c:pt idx="6">
                  <c:v>1038</c:v>
                </c:pt>
                <c:pt idx="7">
                  <c:v>925</c:v>
                </c:pt>
                <c:pt idx="8">
                  <c:v>984</c:v>
                </c:pt>
                <c:pt idx="9">
                  <c:v>1055</c:v>
                </c:pt>
                <c:pt idx="10">
                  <c:v>955</c:v>
                </c:pt>
                <c:pt idx="11">
                  <c:v>742</c:v>
                </c:pt>
                <c:pt idx="12">
                  <c:v>328</c:v>
                </c:pt>
                <c:pt idx="13">
                  <c:v>126</c:v>
                </c:pt>
                <c:pt idx="14">
                  <c:v>60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5-4F29-94DC-8D874BBF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10.36'!$Z$83:$Z$90</c:f>
              <c:numCache>
                <c:formatCode>#,##0</c:formatCode>
                <c:ptCount val="8"/>
                <c:pt idx="0">
                  <c:v>598</c:v>
                </c:pt>
                <c:pt idx="1">
                  <c:v>567</c:v>
                </c:pt>
                <c:pt idx="2">
                  <c:v>1491</c:v>
                </c:pt>
                <c:pt idx="3">
                  <c:v>499</c:v>
                </c:pt>
                <c:pt idx="4">
                  <c:v>235</c:v>
                </c:pt>
                <c:pt idx="5">
                  <c:v>476</c:v>
                </c:pt>
                <c:pt idx="6">
                  <c:v>1009</c:v>
                </c:pt>
                <c:pt idx="7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D-45D6-9B0B-8A168C6962FE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10.36'!$Z$93:$Z$100</c:f>
              <c:numCache>
                <c:formatCode>#,##0</c:formatCode>
                <c:ptCount val="8"/>
                <c:pt idx="0">
                  <c:v>453</c:v>
                </c:pt>
                <c:pt idx="1">
                  <c:v>1185</c:v>
                </c:pt>
                <c:pt idx="2">
                  <c:v>223</c:v>
                </c:pt>
                <c:pt idx="3">
                  <c:v>1484</c:v>
                </c:pt>
                <c:pt idx="4">
                  <c:v>1162</c:v>
                </c:pt>
                <c:pt idx="5">
                  <c:v>974</c:v>
                </c:pt>
                <c:pt idx="6">
                  <c:v>57</c:v>
                </c:pt>
                <c:pt idx="7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D-45D6-9B0B-8A168C69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10.4'!$V$4:$Z$4</c:f>
              <c:numCache>
                <c:formatCode>#,##0</c:formatCode>
                <c:ptCount val="5"/>
                <c:pt idx="0">
                  <c:v>16296</c:v>
                </c:pt>
                <c:pt idx="1">
                  <c:v>17329</c:v>
                </c:pt>
                <c:pt idx="2">
                  <c:v>17237</c:v>
                </c:pt>
                <c:pt idx="3">
                  <c:v>17900</c:v>
                </c:pt>
                <c:pt idx="4">
                  <c:v>18770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2-4451-990F-9B5A2F8F97D1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10.4'!$V$7:$Z$7</c:f>
              <c:numCache>
                <c:formatCode>#,##0</c:formatCode>
                <c:ptCount val="5"/>
                <c:pt idx="0">
                  <c:v>11911</c:v>
                </c:pt>
                <c:pt idx="1">
                  <c:v>12598</c:v>
                </c:pt>
                <c:pt idx="2">
                  <c:v>12525</c:v>
                </c:pt>
                <c:pt idx="3">
                  <c:v>13158</c:v>
                </c:pt>
                <c:pt idx="4">
                  <c:v>13419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2-4451-990F-9B5A2F8F97D1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10.4'!$V$11:$Z$11</c:f>
              <c:numCache>
                <c:formatCode>#,##0</c:formatCode>
                <c:ptCount val="5"/>
                <c:pt idx="0">
                  <c:v>13357</c:v>
                </c:pt>
                <c:pt idx="1">
                  <c:v>14215</c:v>
                </c:pt>
                <c:pt idx="2">
                  <c:v>14165</c:v>
                </c:pt>
                <c:pt idx="3">
                  <c:v>14636</c:v>
                </c:pt>
                <c:pt idx="4">
                  <c:v>15439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2-4451-990F-9B5A2F8F97D1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10.4'!$V$12:$Z$12</c:f>
              <c:numCache>
                <c:formatCode>#,##0</c:formatCode>
                <c:ptCount val="5"/>
                <c:pt idx="0">
                  <c:v>2947</c:v>
                </c:pt>
                <c:pt idx="1">
                  <c:v>3113</c:v>
                </c:pt>
                <c:pt idx="2">
                  <c:v>3076</c:v>
                </c:pt>
                <c:pt idx="3">
                  <c:v>3262</c:v>
                </c:pt>
                <c:pt idx="4">
                  <c:v>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82-4451-990F-9B5A2F8F9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10.36'!$V$8:$Z$8</c:f>
              <c:numCache>
                <c:formatCode>#,##0</c:formatCode>
                <c:ptCount val="5"/>
                <c:pt idx="0">
                  <c:v>38142</c:v>
                </c:pt>
                <c:pt idx="1">
                  <c:v>39956</c:v>
                </c:pt>
                <c:pt idx="2">
                  <c:v>39988</c:v>
                </c:pt>
                <c:pt idx="3">
                  <c:v>41215.75</c:v>
                </c:pt>
                <c:pt idx="4">
                  <c:v>41163.72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3-4970-936E-B7DC171D58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3-4970-936E-B7DC171D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10.37'!$U$4:$Y$4</c:f>
              <c:numCache>
                <c:formatCode>#,##0</c:formatCode>
                <c:ptCount val="5"/>
                <c:pt idx="1">
                  <c:v>1643</c:v>
                </c:pt>
                <c:pt idx="2">
                  <c:v>2178</c:v>
                </c:pt>
                <c:pt idx="3">
                  <c:v>1950</c:v>
                </c:pt>
                <c:pt idx="4">
                  <c:v>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14E-9B86-3F08B929A842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10.37'!$U$7:$Y$7</c:f>
              <c:numCache>
                <c:formatCode>#,##0</c:formatCode>
                <c:ptCount val="5"/>
                <c:pt idx="1">
                  <c:v>1080</c:v>
                </c:pt>
                <c:pt idx="2">
                  <c:v>1468</c:v>
                </c:pt>
                <c:pt idx="3">
                  <c:v>1246</c:v>
                </c:pt>
                <c:pt idx="4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14E-9B86-3F08B929A842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10.37'!$U$11:$Y$11</c:f>
              <c:numCache>
                <c:formatCode>#,##0</c:formatCode>
                <c:ptCount val="5"/>
                <c:pt idx="1">
                  <c:v>1305</c:v>
                </c:pt>
                <c:pt idx="2">
                  <c:v>1605</c:v>
                </c:pt>
                <c:pt idx="3">
                  <c:v>1530</c:v>
                </c:pt>
                <c:pt idx="4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14E-9B86-3F08B929A842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10.37'!$U$12:$Y$12</c:f>
              <c:numCache>
                <c:formatCode>#,##0</c:formatCode>
                <c:ptCount val="5"/>
                <c:pt idx="1">
                  <c:v>343</c:v>
                </c:pt>
                <c:pt idx="2">
                  <c:v>571</c:v>
                </c:pt>
                <c:pt idx="3">
                  <c:v>422</c:v>
                </c:pt>
                <c:pt idx="4">
                  <c:v>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14E-9B86-3F08B929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0.16392733564013842</c:v>
                </c:pt>
                <c:pt idx="1">
                  <c:v>2.032871972318339E-2</c:v>
                </c:pt>
                <c:pt idx="2">
                  <c:v>4.1089965397923874E-2</c:v>
                </c:pt>
                <c:pt idx="3">
                  <c:v>3.4602076124567475E-3</c:v>
                </c:pt>
                <c:pt idx="4">
                  <c:v>5.4498269896193774E-2</c:v>
                </c:pt>
                <c:pt idx="5">
                  <c:v>2.9411764705882353E-2</c:v>
                </c:pt>
                <c:pt idx="6">
                  <c:v>4.3685121107266439E-2</c:v>
                </c:pt>
                <c:pt idx="7">
                  <c:v>4.6280276816608998E-2</c:v>
                </c:pt>
                <c:pt idx="8">
                  <c:v>3.7629757785467129E-2</c:v>
                </c:pt>
                <c:pt idx="9">
                  <c:v>6.0553633217993079E-3</c:v>
                </c:pt>
                <c:pt idx="10">
                  <c:v>1.9463667820069204E-2</c:v>
                </c:pt>
                <c:pt idx="11">
                  <c:v>1.2543252595155709E-2</c:v>
                </c:pt>
                <c:pt idx="12">
                  <c:v>2.7249134948096887E-2</c:v>
                </c:pt>
                <c:pt idx="13">
                  <c:v>4.4550173010380625E-2</c:v>
                </c:pt>
                <c:pt idx="14">
                  <c:v>5.3633217993079588E-2</c:v>
                </c:pt>
                <c:pt idx="15">
                  <c:v>8.2612456747404847E-2</c:v>
                </c:pt>
                <c:pt idx="16">
                  <c:v>0.10726643598615918</c:v>
                </c:pt>
                <c:pt idx="17">
                  <c:v>9.9480968858131485E-3</c:v>
                </c:pt>
                <c:pt idx="18">
                  <c:v>3.7197231833910036E-2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9-4A6D-9E52-DCE5CA0B3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9-4A6D-9E52-DCE5CA0B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4</c:v>
                </c:pt>
                <c:pt idx="1">
                  <c:v>32</c:v>
                </c:pt>
                <c:pt idx="2">
                  <c:v>37</c:v>
                </c:pt>
                <c:pt idx="3">
                  <c:v>71</c:v>
                </c:pt>
                <c:pt idx="4">
                  <c:v>100</c:v>
                </c:pt>
                <c:pt idx="5">
                  <c:v>87</c:v>
                </c:pt>
                <c:pt idx="6">
                  <c:v>76</c:v>
                </c:pt>
                <c:pt idx="7">
                  <c:v>81</c:v>
                </c:pt>
                <c:pt idx="8">
                  <c:v>108</c:v>
                </c:pt>
                <c:pt idx="9">
                  <c:v>140</c:v>
                </c:pt>
                <c:pt idx="10">
                  <c:v>166</c:v>
                </c:pt>
                <c:pt idx="11">
                  <c:v>176</c:v>
                </c:pt>
                <c:pt idx="12">
                  <c:v>60</c:v>
                </c:pt>
                <c:pt idx="13">
                  <c:v>40</c:v>
                </c:pt>
                <c:pt idx="14">
                  <c:v>15</c:v>
                </c:pt>
                <c:pt idx="15">
                  <c:v>9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C-4F94-9F1C-EB55493A4CCD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5</c:v>
                </c:pt>
                <c:pt idx="1">
                  <c:v>22</c:v>
                </c:pt>
                <c:pt idx="2">
                  <c:v>37</c:v>
                </c:pt>
                <c:pt idx="3">
                  <c:v>87</c:v>
                </c:pt>
                <c:pt idx="4">
                  <c:v>84</c:v>
                </c:pt>
                <c:pt idx="5">
                  <c:v>67</c:v>
                </c:pt>
                <c:pt idx="6">
                  <c:v>89</c:v>
                </c:pt>
                <c:pt idx="7">
                  <c:v>76</c:v>
                </c:pt>
                <c:pt idx="8">
                  <c:v>88</c:v>
                </c:pt>
                <c:pt idx="9">
                  <c:v>144</c:v>
                </c:pt>
                <c:pt idx="10">
                  <c:v>162</c:v>
                </c:pt>
                <c:pt idx="11">
                  <c:v>109</c:v>
                </c:pt>
                <c:pt idx="12">
                  <c:v>56</c:v>
                </c:pt>
                <c:pt idx="13">
                  <c:v>21</c:v>
                </c:pt>
                <c:pt idx="14">
                  <c:v>12</c:v>
                </c:pt>
                <c:pt idx="15">
                  <c:v>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C-4F94-9F1C-EB55493A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44</c:v>
                </c:pt>
                <c:pt idx="1">
                  <c:v>42</c:v>
                </c:pt>
                <c:pt idx="2">
                  <c:v>151</c:v>
                </c:pt>
                <c:pt idx="3">
                  <c:v>24</c:v>
                </c:pt>
                <c:pt idx="4">
                  <c:v>12</c:v>
                </c:pt>
                <c:pt idx="5">
                  <c:v>11</c:v>
                </c:pt>
                <c:pt idx="6">
                  <c:v>105</c:v>
                </c:pt>
                <c:pt idx="7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5-4B8E-B4BA-2B1ADA38EC0D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50</c:v>
                </c:pt>
                <c:pt idx="1">
                  <c:v>144</c:v>
                </c:pt>
                <c:pt idx="2">
                  <c:v>24</c:v>
                </c:pt>
                <c:pt idx="3">
                  <c:v>113</c:v>
                </c:pt>
                <c:pt idx="4">
                  <c:v>90</c:v>
                </c:pt>
                <c:pt idx="5">
                  <c:v>38</c:v>
                </c:pt>
                <c:pt idx="6">
                  <c:v>11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5-4B8E-B4BA-2B1ADA38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10.37'!$U$8:$Y$8</c:f>
              <c:numCache>
                <c:formatCode>#,##0</c:formatCode>
                <c:ptCount val="5"/>
                <c:pt idx="1">
                  <c:v>35861.730000000003</c:v>
                </c:pt>
                <c:pt idx="2">
                  <c:v>35201.379999999997</c:v>
                </c:pt>
                <c:pt idx="3">
                  <c:v>34171</c:v>
                </c:pt>
                <c:pt idx="4">
                  <c:v>34753.78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0-42D6-8B00-09FE62C00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0-42D6-8B00-09FE62C00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10.37'!$V$4:$Z$4</c:f>
              <c:numCache>
                <c:formatCode>#,##0</c:formatCode>
                <c:ptCount val="5"/>
                <c:pt idx="0">
                  <c:v>1643</c:v>
                </c:pt>
                <c:pt idx="1">
                  <c:v>2178</c:v>
                </c:pt>
                <c:pt idx="2">
                  <c:v>1950</c:v>
                </c:pt>
                <c:pt idx="3">
                  <c:v>2265</c:v>
                </c:pt>
                <c:pt idx="4">
                  <c:v>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3-48C3-AECC-A8C3DE100724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10.37'!$V$7:$Z$7</c:f>
              <c:numCache>
                <c:formatCode>#,##0</c:formatCode>
                <c:ptCount val="5"/>
                <c:pt idx="0">
                  <c:v>1080</c:v>
                </c:pt>
                <c:pt idx="1">
                  <c:v>1468</c:v>
                </c:pt>
                <c:pt idx="2">
                  <c:v>1246</c:v>
                </c:pt>
                <c:pt idx="3">
                  <c:v>1498</c:v>
                </c:pt>
                <c:pt idx="4">
                  <c:v>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3-48C3-AECC-A8C3DE100724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10.37'!$V$11:$Z$11</c:f>
              <c:numCache>
                <c:formatCode>#,##0</c:formatCode>
                <c:ptCount val="5"/>
                <c:pt idx="0">
                  <c:v>1305</c:v>
                </c:pt>
                <c:pt idx="1">
                  <c:v>1605</c:v>
                </c:pt>
                <c:pt idx="2">
                  <c:v>1530</c:v>
                </c:pt>
                <c:pt idx="3">
                  <c:v>1693</c:v>
                </c:pt>
                <c:pt idx="4">
                  <c:v>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3-48C3-AECC-A8C3DE100724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10.37'!$V$12:$Z$12</c:f>
              <c:numCache>
                <c:formatCode>#,##0</c:formatCode>
                <c:ptCount val="5"/>
                <c:pt idx="0">
                  <c:v>343</c:v>
                </c:pt>
                <c:pt idx="1">
                  <c:v>571</c:v>
                </c:pt>
                <c:pt idx="2">
                  <c:v>422</c:v>
                </c:pt>
                <c:pt idx="3">
                  <c:v>573</c:v>
                </c:pt>
                <c:pt idx="4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3-48C3-AECC-A8C3DE10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0.16392733564013842</c:v>
                </c:pt>
                <c:pt idx="1">
                  <c:v>2.032871972318339E-2</c:v>
                </c:pt>
                <c:pt idx="2">
                  <c:v>4.1089965397923874E-2</c:v>
                </c:pt>
                <c:pt idx="3">
                  <c:v>3.4602076124567475E-3</c:v>
                </c:pt>
                <c:pt idx="4">
                  <c:v>5.4498269896193774E-2</c:v>
                </c:pt>
                <c:pt idx="5">
                  <c:v>2.9411764705882353E-2</c:v>
                </c:pt>
                <c:pt idx="6">
                  <c:v>4.3685121107266439E-2</c:v>
                </c:pt>
                <c:pt idx="7">
                  <c:v>4.6280276816608998E-2</c:v>
                </c:pt>
                <c:pt idx="8">
                  <c:v>3.7629757785467129E-2</c:v>
                </c:pt>
                <c:pt idx="9">
                  <c:v>6.0553633217993079E-3</c:v>
                </c:pt>
                <c:pt idx="10">
                  <c:v>1.9463667820069204E-2</c:v>
                </c:pt>
                <c:pt idx="11">
                  <c:v>1.2543252595155709E-2</c:v>
                </c:pt>
                <c:pt idx="12">
                  <c:v>2.7249134948096887E-2</c:v>
                </c:pt>
                <c:pt idx="13">
                  <c:v>4.4550173010380625E-2</c:v>
                </c:pt>
                <c:pt idx="14">
                  <c:v>5.3633217993079588E-2</c:v>
                </c:pt>
                <c:pt idx="15">
                  <c:v>8.2612456747404847E-2</c:v>
                </c:pt>
                <c:pt idx="16">
                  <c:v>0.10726643598615918</c:v>
                </c:pt>
                <c:pt idx="17">
                  <c:v>9.9480968858131485E-3</c:v>
                </c:pt>
                <c:pt idx="18">
                  <c:v>3.7197231833910036E-2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6-4AA0-B57F-B8B8CAC937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6-4AA0-B57F-B8B8CAC93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10.37'!$Z$44:$Z$60</c:f>
              <c:numCache>
                <c:formatCode>#,##0</c:formatCode>
                <c:ptCount val="17"/>
                <c:pt idx="0">
                  <c:v>2</c:v>
                </c:pt>
                <c:pt idx="1">
                  <c:v>30</c:v>
                </c:pt>
                <c:pt idx="2">
                  <c:v>51</c:v>
                </c:pt>
                <c:pt idx="3">
                  <c:v>100</c:v>
                </c:pt>
                <c:pt idx="4">
                  <c:v>91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103</c:v>
                </c:pt>
                <c:pt idx="9">
                  <c:v>126</c:v>
                </c:pt>
                <c:pt idx="10">
                  <c:v>159</c:v>
                </c:pt>
                <c:pt idx="11">
                  <c:v>189</c:v>
                </c:pt>
                <c:pt idx="12">
                  <c:v>71</c:v>
                </c:pt>
                <c:pt idx="13">
                  <c:v>40</c:v>
                </c:pt>
                <c:pt idx="14">
                  <c:v>20</c:v>
                </c:pt>
                <c:pt idx="15">
                  <c:v>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7-43B9-AC69-3B75BE652012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10.37'!$Z$63:$Z$79</c:f>
              <c:numCache>
                <c:formatCode>#,##0</c:formatCode>
                <c:ptCount val="17"/>
                <c:pt idx="0">
                  <c:v>7</c:v>
                </c:pt>
                <c:pt idx="1">
                  <c:v>22</c:v>
                </c:pt>
                <c:pt idx="2">
                  <c:v>41</c:v>
                </c:pt>
                <c:pt idx="3">
                  <c:v>75</c:v>
                </c:pt>
                <c:pt idx="4">
                  <c:v>64</c:v>
                </c:pt>
                <c:pt idx="5">
                  <c:v>69</c:v>
                </c:pt>
                <c:pt idx="6">
                  <c:v>93</c:v>
                </c:pt>
                <c:pt idx="7">
                  <c:v>89</c:v>
                </c:pt>
                <c:pt idx="8">
                  <c:v>87</c:v>
                </c:pt>
                <c:pt idx="9">
                  <c:v>118</c:v>
                </c:pt>
                <c:pt idx="10">
                  <c:v>174</c:v>
                </c:pt>
                <c:pt idx="11">
                  <c:v>128</c:v>
                </c:pt>
                <c:pt idx="12">
                  <c:v>70</c:v>
                </c:pt>
                <c:pt idx="13">
                  <c:v>23</c:v>
                </c:pt>
                <c:pt idx="14">
                  <c:v>12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7-43B9-AC69-3B75BE65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10.37'!$Z$83:$Z$90</c:f>
              <c:numCache>
                <c:formatCode>#,##0</c:formatCode>
                <c:ptCount val="8"/>
                <c:pt idx="0">
                  <c:v>43</c:v>
                </c:pt>
                <c:pt idx="1">
                  <c:v>45</c:v>
                </c:pt>
                <c:pt idx="2">
                  <c:v>135</c:v>
                </c:pt>
                <c:pt idx="3">
                  <c:v>33</c:v>
                </c:pt>
                <c:pt idx="4">
                  <c:v>18</c:v>
                </c:pt>
                <c:pt idx="5">
                  <c:v>10</c:v>
                </c:pt>
                <c:pt idx="6">
                  <c:v>92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2-4A14-A98B-94B03ACAF6C4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10.37'!$Z$93:$Z$100</c:f>
              <c:numCache>
                <c:formatCode>#,##0</c:formatCode>
                <c:ptCount val="8"/>
                <c:pt idx="0">
                  <c:v>45</c:v>
                </c:pt>
                <c:pt idx="1">
                  <c:v>159</c:v>
                </c:pt>
                <c:pt idx="2">
                  <c:v>24</c:v>
                </c:pt>
                <c:pt idx="3">
                  <c:v>111</c:v>
                </c:pt>
                <c:pt idx="4">
                  <c:v>100</c:v>
                </c:pt>
                <c:pt idx="5">
                  <c:v>33</c:v>
                </c:pt>
                <c:pt idx="6">
                  <c:v>9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2-4A14-A98B-94B03ACA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6.8726691529035697E-2</c:v>
                </c:pt>
                <c:pt idx="1">
                  <c:v>1.4917421417155035E-2</c:v>
                </c:pt>
                <c:pt idx="2">
                  <c:v>6.2599893446989879E-2</c:v>
                </c:pt>
                <c:pt idx="3">
                  <c:v>9.0570058604155564E-3</c:v>
                </c:pt>
                <c:pt idx="4">
                  <c:v>8.0713905167820996E-2</c:v>
                </c:pt>
                <c:pt idx="5">
                  <c:v>2.2749067661161429E-2</c:v>
                </c:pt>
                <c:pt idx="6">
                  <c:v>9.2914224826851355E-2</c:v>
                </c:pt>
                <c:pt idx="7">
                  <c:v>7.0431539690996275E-2</c:v>
                </c:pt>
                <c:pt idx="8">
                  <c:v>3.4043686734150237E-2</c:v>
                </c:pt>
                <c:pt idx="9">
                  <c:v>5.4342035162493344E-3</c:v>
                </c:pt>
                <c:pt idx="10">
                  <c:v>2.8183271177410762E-2</c:v>
                </c:pt>
                <c:pt idx="11">
                  <c:v>1.5183803942461374E-2</c:v>
                </c:pt>
                <c:pt idx="12">
                  <c:v>5.1784762919552474E-2</c:v>
                </c:pt>
                <c:pt idx="13">
                  <c:v>7.0431539690996275E-2</c:v>
                </c:pt>
                <c:pt idx="14">
                  <c:v>4.1076185402237612E-2</c:v>
                </c:pt>
                <c:pt idx="15">
                  <c:v>6.9046350559403308E-2</c:v>
                </c:pt>
                <c:pt idx="16">
                  <c:v>0.13644112946190731</c:v>
                </c:pt>
                <c:pt idx="17">
                  <c:v>1.8859882791688865E-2</c:v>
                </c:pt>
                <c:pt idx="18">
                  <c:v>4.3047416089504527E-2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3-4FAA-AABD-531B8B7CBC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3-4FAA-AABD-531B8B7CB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10.37'!$V$8:$Z$8</c:f>
              <c:numCache>
                <c:formatCode>#,##0</c:formatCode>
                <c:ptCount val="5"/>
                <c:pt idx="0">
                  <c:v>35861.730000000003</c:v>
                </c:pt>
                <c:pt idx="1">
                  <c:v>35201.379999999997</c:v>
                </c:pt>
                <c:pt idx="2">
                  <c:v>34171</c:v>
                </c:pt>
                <c:pt idx="3">
                  <c:v>34753.78</c:v>
                </c:pt>
                <c:pt idx="4">
                  <c:v>35931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773-8CA9-A63FCE461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773-8CA9-A63FCE46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10.38'!$U$4:$Y$4</c:f>
              <c:numCache>
                <c:formatCode>#,##0</c:formatCode>
                <c:ptCount val="5"/>
                <c:pt idx="1">
                  <c:v>14604</c:v>
                </c:pt>
                <c:pt idx="2">
                  <c:v>15632</c:v>
                </c:pt>
                <c:pt idx="3">
                  <c:v>14838</c:v>
                </c:pt>
                <c:pt idx="4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F-44D9-AC54-259E6D5D9BC2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10.38'!$U$7:$Y$7</c:f>
              <c:numCache>
                <c:formatCode>#,##0</c:formatCode>
                <c:ptCount val="5"/>
                <c:pt idx="1">
                  <c:v>10615</c:v>
                </c:pt>
                <c:pt idx="2">
                  <c:v>10743</c:v>
                </c:pt>
                <c:pt idx="3">
                  <c:v>10366</c:v>
                </c:pt>
                <c:pt idx="4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F-44D9-AC54-259E6D5D9BC2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10.38'!$U$11:$Y$11</c:f>
              <c:numCache>
                <c:formatCode>#,##0</c:formatCode>
                <c:ptCount val="5"/>
                <c:pt idx="1">
                  <c:v>12879</c:v>
                </c:pt>
                <c:pt idx="2">
                  <c:v>13724</c:v>
                </c:pt>
                <c:pt idx="3">
                  <c:v>12982</c:v>
                </c:pt>
                <c:pt idx="4">
                  <c:v>13014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F-44D9-AC54-259E6D5D9BC2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10.38'!$U$12:$Y$12</c:f>
              <c:numCache>
                <c:formatCode>#,##0</c:formatCode>
                <c:ptCount val="5"/>
                <c:pt idx="1">
                  <c:v>1725</c:v>
                </c:pt>
                <c:pt idx="2">
                  <c:v>1910</c:v>
                </c:pt>
                <c:pt idx="3">
                  <c:v>1857</c:v>
                </c:pt>
                <c:pt idx="4">
                  <c:v>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9F-44D9-AC54-259E6D5D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7.3275318451254887E-2</c:v>
                </c:pt>
                <c:pt idx="1">
                  <c:v>8.8283516206331195E-3</c:v>
                </c:pt>
                <c:pt idx="2">
                  <c:v>7.6365241518476484E-2</c:v>
                </c:pt>
                <c:pt idx="3">
                  <c:v>7.8193971497036198E-3</c:v>
                </c:pt>
                <c:pt idx="4">
                  <c:v>6.0032791020305211E-2</c:v>
                </c:pt>
                <c:pt idx="5">
                  <c:v>2.1692521124984234E-2</c:v>
                </c:pt>
                <c:pt idx="6">
                  <c:v>0.1132551393618363</c:v>
                </c:pt>
                <c:pt idx="7">
                  <c:v>6.6401816118047671E-2</c:v>
                </c:pt>
                <c:pt idx="8">
                  <c:v>3.8024971623155504E-2</c:v>
                </c:pt>
                <c:pt idx="9">
                  <c:v>4.2880565014503718E-3</c:v>
                </c:pt>
                <c:pt idx="10">
                  <c:v>2.5349981082103672E-2</c:v>
                </c:pt>
                <c:pt idx="11">
                  <c:v>1.9485433219825956E-2</c:v>
                </c:pt>
                <c:pt idx="12">
                  <c:v>3.6259301299028879E-2</c:v>
                </c:pt>
                <c:pt idx="13">
                  <c:v>0.13356034808929246</c:v>
                </c:pt>
                <c:pt idx="14">
                  <c:v>4.4898473956362719E-2</c:v>
                </c:pt>
                <c:pt idx="15">
                  <c:v>5.1771976289569935E-2</c:v>
                </c:pt>
                <c:pt idx="16">
                  <c:v>0.11527304830369529</c:v>
                </c:pt>
                <c:pt idx="17">
                  <c:v>2.484550384663892E-2</c:v>
                </c:pt>
                <c:pt idx="18">
                  <c:v>3.3673855467272036E-2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B-44E5-B58B-1C093ED487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B-44E5-B58B-1C093ED48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9</c:v>
                </c:pt>
                <c:pt idx="1">
                  <c:v>159</c:v>
                </c:pt>
                <c:pt idx="2">
                  <c:v>474</c:v>
                </c:pt>
                <c:pt idx="3">
                  <c:v>751</c:v>
                </c:pt>
                <c:pt idx="4">
                  <c:v>975</c:v>
                </c:pt>
                <c:pt idx="5">
                  <c:v>843</c:v>
                </c:pt>
                <c:pt idx="6">
                  <c:v>725</c:v>
                </c:pt>
                <c:pt idx="7">
                  <c:v>664</c:v>
                </c:pt>
                <c:pt idx="8">
                  <c:v>672</c:v>
                </c:pt>
                <c:pt idx="9">
                  <c:v>718</c:v>
                </c:pt>
                <c:pt idx="10">
                  <c:v>694</c:v>
                </c:pt>
                <c:pt idx="11">
                  <c:v>533</c:v>
                </c:pt>
                <c:pt idx="12">
                  <c:v>265</c:v>
                </c:pt>
                <c:pt idx="13">
                  <c:v>137</c:v>
                </c:pt>
                <c:pt idx="14">
                  <c:v>54</c:v>
                </c:pt>
                <c:pt idx="15">
                  <c:v>21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E-41E7-A519-82205BC74400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13</c:v>
                </c:pt>
                <c:pt idx="1">
                  <c:v>196</c:v>
                </c:pt>
                <c:pt idx="2">
                  <c:v>493</c:v>
                </c:pt>
                <c:pt idx="3">
                  <c:v>722</c:v>
                </c:pt>
                <c:pt idx="4">
                  <c:v>775</c:v>
                </c:pt>
                <c:pt idx="5">
                  <c:v>713</c:v>
                </c:pt>
                <c:pt idx="6">
                  <c:v>642</c:v>
                </c:pt>
                <c:pt idx="7">
                  <c:v>582</c:v>
                </c:pt>
                <c:pt idx="8">
                  <c:v>686</c:v>
                </c:pt>
                <c:pt idx="9">
                  <c:v>747</c:v>
                </c:pt>
                <c:pt idx="10">
                  <c:v>700</c:v>
                </c:pt>
                <c:pt idx="11">
                  <c:v>517</c:v>
                </c:pt>
                <c:pt idx="12">
                  <c:v>207</c:v>
                </c:pt>
                <c:pt idx="13">
                  <c:v>96</c:v>
                </c:pt>
                <c:pt idx="14">
                  <c:v>44</c:v>
                </c:pt>
                <c:pt idx="15">
                  <c:v>37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E-41E7-A519-82205BC7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449</c:v>
                </c:pt>
                <c:pt idx="1">
                  <c:v>276</c:v>
                </c:pt>
                <c:pt idx="2">
                  <c:v>855</c:v>
                </c:pt>
                <c:pt idx="3">
                  <c:v>318</c:v>
                </c:pt>
                <c:pt idx="4">
                  <c:v>163</c:v>
                </c:pt>
                <c:pt idx="5">
                  <c:v>257</c:v>
                </c:pt>
                <c:pt idx="6">
                  <c:v>672</c:v>
                </c:pt>
                <c:pt idx="7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3-4DAC-9D61-C2C8442E977B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358</c:v>
                </c:pt>
                <c:pt idx="1">
                  <c:v>574</c:v>
                </c:pt>
                <c:pt idx="2">
                  <c:v>147</c:v>
                </c:pt>
                <c:pt idx="3">
                  <c:v>980</c:v>
                </c:pt>
                <c:pt idx="4">
                  <c:v>679</c:v>
                </c:pt>
                <c:pt idx="5">
                  <c:v>583</c:v>
                </c:pt>
                <c:pt idx="6">
                  <c:v>101</c:v>
                </c:pt>
                <c:pt idx="7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3-4DAC-9D61-C2C8442E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10.38'!$U$8:$Y$8</c:f>
              <c:numCache>
                <c:formatCode>#,##0</c:formatCode>
                <c:ptCount val="5"/>
                <c:pt idx="1">
                  <c:v>37997.68</c:v>
                </c:pt>
                <c:pt idx="2">
                  <c:v>37508.29</c:v>
                </c:pt>
                <c:pt idx="3">
                  <c:v>40043</c:v>
                </c:pt>
                <c:pt idx="4">
                  <c:v>39897.57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C-4C52-A330-C3249AE528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C-4C52-A330-C3249AE52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10.38'!$V$4:$Z$4</c:f>
              <c:numCache>
                <c:formatCode>#,##0</c:formatCode>
                <c:ptCount val="5"/>
                <c:pt idx="0">
                  <c:v>14604</c:v>
                </c:pt>
                <c:pt idx="1">
                  <c:v>15632</c:v>
                </c:pt>
                <c:pt idx="2">
                  <c:v>14838</c:v>
                </c:pt>
                <c:pt idx="3">
                  <c:v>14885</c:v>
                </c:pt>
                <c:pt idx="4">
                  <c:v>15858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4-41DE-93B8-1700E0590808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10.38'!$V$7:$Z$7</c:f>
              <c:numCache>
                <c:formatCode>#,##0</c:formatCode>
                <c:ptCount val="5"/>
                <c:pt idx="0">
                  <c:v>10615</c:v>
                </c:pt>
                <c:pt idx="1">
                  <c:v>10743</c:v>
                </c:pt>
                <c:pt idx="2">
                  <c:v>10366</c:v>
                </c:pt>
                <c:pt idx="3">
                  <c:v>10509</c:v>
                </c:pt>
                <c:pt idx="4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4-41DE-93B8-1700E0590808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10.38'!$V$11:$Z$11</c:f>
              <c:numCache>
                <c:formatCode>#,##0</c:formatCode>
                <c:ptCount val="5"/>
                <c:pt idx="0">
                  <c:v>12879</c:v>
                </c:pt>
                <c:pt idx="1">
                  <c:v>13724</c:v>
                </c:pt>
                <c:pt idx="2">
                  <c:v>12982</c:v>
                </c:pt>
                <c:pt idx="3">
                  <c:v>13014</c:v>
                </c:pt>
                <c:pt idx="4">
                  <c:v>13949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4-41DE-93B8-1700E0590808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10.38'!$V$12:$Z$12</c:f>
              <c:numCache>
                <c:formatCode>#,##0</c:formatCode>
                <c:ptCount val="5"/>
                <c:pt idx="0">
                  <c:v>1725</c:v>
                </c:pt>
                <c:pt idx="1">
                  <c:v>1910</c:v>
                </c:pt>
                <c:pt idx="2">
                  <c:v>1857</c:v>
                </c:pt>
                <c:pt idx="3">
                  <c:v>1872</c:v>
                </c:pt>
                <c:pt idx="4">
                  <c:v>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4-41DE-93B8-1700E059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7.3275318451254887E-2</c:v>
                </c:pt>
                <c:pt idx="1">
                  <c:v>8.8283516206331195E-3</c:v>
                </c:pt>
                <c:pt idx="2">
                  <c:v>7.6365241518476484E-2</c:v>
                </c:pt>
                <c:pt idx="3">
                  <c:v>7.8193971497036198E-3</c:v>
                </c:pt>
                <c:pt idx="4">
                  <c:v>6.0032791020305211E-2</c:v>
                </c:pt>
                <c:pt idx="5">
                  <c:v>2.1692521124984234E-2</c:v>
                </c:pt>
                <c:pt idx="6">
                  <c:v>0.1132551393618363</c:v>
                </c:pt>
                <c:pt idx="7">
                  <c:v>6.6401816118047671E-2</c:v>
                </c:pt>
                <c:pt idx="8">
                  <c:v>3.8024971623155504E-2</c:v>
                </c:pt>
                <c:pt idx="9">
                  <c:v>4.2880565014503718E-3</c:v>
                </c:pt>
                <c:pt idx="10">
                  <c:v>2.5349981082103672E-2</c:v>
                </c:pt>
                <c:pt idx="11">
                  <c:v>1.9485433219825956E-2</c:v>
                </c:pt>
                <c:pt idx="12">
                  <c:v>3.6259301299028879E-2</c:v>
                </c:pt>
                <c:pt idx="13">
                  <c:v>0.13356034808929246</c:v>
                </c:pt>
                <c:pt idx="14">
                  <c:v>4.4898473956362719E-2</c:v>
                </c:pt>
                <c:pt idx="15">
                  <c:v>5.1771976289569935E-2</c:v>
                </c:pt>
                <c:pt idx="16">
                  <c:v>0.11527304830369529</c:v>
                </c:pt>
                <c:pt idx="17">
                  <c:v>2.484550384663892E-2</c:v>
                </c:pt>
                <c:pt idx="18">
                  <c:v>3.3673855467272036E-2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C-4EC5-AC9A-7564E0DFB9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C-4EC5-AC9A-7564E0DFB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10.38'!$Z$44:$Z$60</c:f>
              <c:numCache>
                <c:formatCode>#,##0</c:formatCode>
                <c:ptCount val="17"/>
                <c:pt idx="0">
                  <c:v>19</c:v>
                </c:pt>
                <c:pt idx="1">
                  <c:v>215</c:v>
                </c:pt>
                <c:pt idx="2">
                  <c:v>497</c:v>
                </c:pt>
                <c:pt idx="3">
                  <c:v>798</c:v>
                </c:pt>
                <c:pt idx="4">
                  <c:v>1049</c:v>
                </c:pt>
                <c:pt idx="5">
                  <c:v>950</c:v>
                </c:pt>
                <c:pt idx="6">
                  <c:v>779</c:v>
                </c:pt>
                <c:pt idx="7">
                  <c:v>689</c:v>
                </c:pt>
                <c:pt idx="8">
                  <c:v>647</c:v>
                </c:pt>
                <c:pt idx="9">
                  <c:v>785</c:v>
                </c:pt>
                <c:pt idx="10">
                  <c:v>698</c:v>
                </c:pt>
                <c:pt idx="11">
                  <c:v>576</c:v>
                </c:pt>
                <c:pt idx="12">
                  <c:v>269</c:v>
                </c:pt>
                <c:pt idx="13">
                  <c:v>146</c:v>
                </c:pt>
                <c:pt idx="14">
                  <c:v>48</c:v>
                </c:pt>
                <c:pt idx="15">
                  <c:v>24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3-4B0E-920F-EE77C7D58E9F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10.38'!$Z$63:$Z$79</c:f>
              <c:numCache>
                <c:formatCode>#,##0</c:formatCode>
                <c:ptCount val="17"/>
                <c:pt idx="0">
                  <c:v>17</c:v>
                </c:pt>
                <c:pt idx="1">
                  <c:v>272</c:v>
                </c:pt>
                <c:pt idx="2">
                  <c:v>580</c:v>
                </c:pt>
                <c:pt idx="3">
                  <c:v>725</c:v>
                </c:pt>
                <c:pt idx="4">
                  <c:v>847</c:v>
                </c:pt>
                <c:pt idx="5">
                  <c:v>767</c:v>
                </c:pt>
                <c:pt idx="6">
                  <c:v>685</c:v>
                </c:pt>
                <c:pt idx="7">
                  <c:v>603</c:v>
                </c:pt>
                <c:pt idx="8">
                  <c:v>670</c:v>
                </c:pt>
                <c:pt idx="9">
                  <c:v>798</c:v>
                </c:pt>
                <c:pt idx="10">
                  <c:v>733</c:v>
                </c:pt>
                <c:pt idx="11">
                  <c:v>533</c:v>
                </c:pt>
                <c:pt idx="12">
                  <c:v>233</c:v>
                </c:pt>
                <c:pt idx="13">
                  <c:v>101</c:v>
                </c:pt>
                <c:pt idx="14">
                  <c:v>37</c:v>
                </c:pt>
                <c:pt idx="15">
                  <c:v>24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3-4B0E-920F-EE77C7D58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10.38'!$Z$83:$Z$90</c:f>
              <c:numCache>
                <c:formatCode>#,##0</c:formatCode>
                <c:ptCount val="8"/>
                <c:pt idx="0">
                  <c:v>487</c:v>
                </c:pt>
                <c:pt idx="1">
                  <c:v>287</c:v>
                </c:pt>
                <c:pt idx="2">
                  <c:v>893</c:v>
                </c:pt>
                <c:pt idx="3">
                  <c:v>336</c:v>
                </c:pt>
                <c:pt idx="4">
                  <c:v>152</c:v>
                </c:pt>
                <c:pt idx="5">
                  <c:v>280</c:v>
                </c:pt>
                <c:pt idx="6">
                  <c:v>690</c:v>
                </c:pt>
                <c:pt idx="7">
                  <c:v>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A8C-9C50-910743F6FC13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10.38'!$Z$93:$Z$100</c:f>
              <c:numCache>
                <c:formatCode>#,##0</c:formatCode>
                <c:ptCount val="8"/>
                <c:pt idx="0">
                  <c:v>371</c:v>
                </c:pt>
                <c:pt idx="1">
                  <c:v>583</c:v>
                </c:pt>
                <c:pt idx="2">
                  <c:v>156</c:v>
                </c:pt>
                <c:pt idx="3">
                  <c:v>1022</c:v>
                </c:pt>
                <c:pt idx="4">
                  <c:v>664</c:v>
                </c:pt>
                <c:pt idx="5">
                  <c:v>623</c:v>
                </c:pt>
                <c:pt idx="6">
                  <c:v>103</c:v>
                </c:pt>
                <c:pt idx="7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A8C-9C50-910743F6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10.4'!$Z$44:$Z$60</c:f>
              <c:numCache>
                <c:formatCode>#,##0</c:formatCode>
                <c:ptCount val="17"/>
                <c:pt idx="0">
                  <c:v>17</c:v>
                </c:pt>
                <c:pt idx="1">
                  <c:v>281</c:v>
                </c:pt>
                <c:pt idx="2">
                  <c:v>478</c:v>
                </c:pt>
                <c:pt idx="3">
                  <c:v>681</c:v>
                </c:pt>
                <c:pt idx="4">
                  <c:v>713</c:v>
                </c:pt>
                <c:pt idx="5">
                  <c:v>779</c:v>
                </c:pt>
                <c:pt idx="6">
                  <c:v>802</c:v>
                </c:pt>
                <c:pt idx="7">
                  <c:v>741</c:v>
                </c:pt>
                <c:pt idx="8">
                  <c:v>886</c:v>
                </c:pt>
                <c:pt idx="9">
                  <c:v>971</c:v>
                </c:pt>
                <c:pt idx="10">
                  <c:v>909</c:v>
                </c:pt>
                <c:pt idx="11">
                  <c:v>911</c:v>
                </c:pt>
                <c:pt idx="12">
                  <c:v>557</c:v>
                </c:pt>
                <c:pt idx="13">
                  <c:v>249</c:v>
                </c:pt>
                <c:pt idx="14">
                  <c:v>106</c:v>
                </c:pt>
                <c:pt idx="15">
                  <c:v>47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C5C-99FF-D04B212EC074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10.4'!$Z$63:$Z$79</c:f>
              <c:numCache>
                <c:formatCode>#,##0</c:formatCode>
                <c:ptCount val="17"/>
                <c:pt idx="0">
                  <c:v>31</c:v>
                </c:pt>
                <c:pt idx="1">
                  <c:v>312</c:v>
                </c:pt>
                <c:pt idx="2">
                  <c:v>558</c:v>
                </c:pt>
                <c:pt idx="3">
                  <c:v>775</c:v>
                </c:pt>
                <c:pt idx="4">
                  <c:v>746</c:v>
                </c:pt>
                <c:pt idx="5">
                  <c:v>740</c:v>
                </c:pt>
                <c:pt idx="6">
                  <c:v>768</c:v>
                </c:pt>
                <c:pt idx="7">
                  <c:v>827</c:v>
                </c:pt>
                <c:pt idx="8">
                  <c:v>964</c:v>
                </c:pt>
                <c:pt idx="9">
                  <c:v>1031</c:v>
                </c:pt>
                <c:pt idx="10">
                  <c:v>1077</c:v>
                </c:pt>
                <c:pt idx="11">
                  <c:v>923</c:v>
                </c:pt>
                <c:pt idx="12">
                  <c:v>493</c:v>
                </c:pt>
                <c:pt idx="13">
                  <c:v>196</c:v>
                </c:pt>
                <c:pt idx="14">
                  <c:v>85</c:v>
                </c:pt>
                <c:pt idx="15">
                  <c:v>42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6-4C5C-99FF-D04B212EC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10.38'!$V$8:$Z$8</c:f>
              <c:numCache>
                <c:formatCode>#,##0</c:formatCode>
                <c:ptCount val="5"/>
                <c:pt idx="0">
                  <c:v>37997.68</c:v>
                </c:pt>
                <c:pt idx="1">
                  <c:v>37508.29</c:v>
                </c:pt>
                <c:pt idx="2">
                  <c:v>40043</c:v>
                </c:pt>
                <c:pt idx="3">
                  <c:v>39897.57</c:v>
                </c:pt>
                <c:pt idx="4">
                  <c:v>40857.19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7-4CA7-82D9-39B2FECE1D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7-4CA7-82D9-39B2FECE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10.39'!$U$4:$Y$4</c:f>
              <c:numCache>
                <c:formatCode>#,##0</c:formatCode>
                <c:ptCount val="5"/>
                <c:pt idx="1">
                  <c:v>7563</c:v>
                </c:pt>
                <c:pt idx="2">
                  <c:v>8828</c:v>
                </c:pt>
                <c:pt idx="3">
                  <c:v>8082</c:v>
                </c:pt>
                <c:pt idx="4">
                  <c:v>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FBE-BC6E-3797B887FB59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10.39'!$U$7:$Y$7</c:f>
              <c:numCache>
                <c:formatCode>#,##0</c:formatCode>
                <c:ptCount val="5"/>
                <c:pt idx="1">
                  <c:v>4776</c:v>
                </c:pt>
                <c:pt idx="2">
                  <c:v>5445</c:v>
                </c:pt>
                <c:pt idx="3">
                  <c:v>5045</c:v>
                </c:pt>
                <c:pt idx="4">
                  <c:v>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C-4FBE-BC6E-3797B887FB59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10.39'!$U$11:$Y$11</c:f>
              <c:numCache>
                <c:formatCode>#,##0</c:formatCode>
                <c:ptCount val="5"/>
                <c:pt idx="1">
                  <c:v>6357</c:v>
                </c:pt>
                <c:pt idx="2">
                  <c:v>7289</c:v>
                </c:pt>
                <c:pt idx="3">
                  <c:v>6813</c:v>
                </c:pt>
                <c:pt idx="4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C-4FBE-BC6E-3797B887FB59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10.39'!$U$12:$Y$12</c:f>
              <c:numCache>
                <c:formatCode>#,##0</c:formatCode>
                <c:ptCount val="5"/>
                <c:pt idx="1">
                  <c:v>1206</c:v>
                </c:pt>
                <c:pt idx="2">
                  <c:v>1538</c:v>
                </c:pt>
                <c:pt idx="3">
                  <c:v>1275</c:v>
                </c:pt>
                <c:pt idx="4">
                  <c:v>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C-4FBE-BC6E-3797B887F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0.24693599636858829</c:v>
                </c:pt>
                <c:pt idx="1">
                  <c:v>4.3123014071720384E-3</c:v>
                </c:pt>
                <c:pt idx="2">
                  <c:v>8.7267362687244665E-2</c:v>
                </c:pt>
                <c:pt idx="3">
                  <c:v>4.3123014071720384E-3</c:v>
                </c:pt>
                <c:pt idx="4">
                  <c:v>3.7108488424875172E-2</c:v>
                </c:pt>
                <c:pt idx="5">
                  <c:v>2.9391738538356787E-2</c:v>
                </c:pt>
                <c:pt idx="6">
                  <c:v>8.0231502496595553E-2</c:v>
                </c:pt>
                <c:pt idx="7">
                  <c:v>4.7775760326827052E-2</c:v>
                </c:pt>
                <c:pt idx="8">
                  <c:v>3.0866999546073536E-2</c:v>
                </c:pt>
                <c:pt idx="9">
                  <c:v>1.929187471629596E-3</c:v>
                </c:pt>
                <c:pt idx="10">
                  <c:v>1.2482977757603268E-2</c:v>
                </c:pt>
                <c:pt idx="11">
                  <c:v>8.3976395823876539E-3</c:v>
                </c:pt>
                <c:pt idx="12">
                  <c:v>3.8697231048570133E-2</c:v>
                </c:pt>
                <c:pt idx="13">
                  <c:v>8.0231502496595553E-2</c:v>
                </c:pt>
                <c:pt idx="14">
                  <c:v>2.4171584203359055E-2</c:v>
                </c:pt>
                <c:pt idx="15">
                  <c:v>4.4371311847480707E-2</c:v>
                </c:pt>
                <c:pt idx="16">
                  <c:v>7.1379936450295056E-2</c:v>
                </c:pt>
                <c:pt idx="17">
                  <c:v>6.3549704947798453E-3</c:v>
                </c:pt>
                <c:pt idx="18">
                  <c:v>2.6668179754879711E-2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F-42EA-92B3-BCD124DC1A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F-42EA-92B3-BCD124DC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14</c:v>
                </c:pt>
                <c:pt idx="1">
                  <c:v>126</c:v>
                </c:pt>
                <c:pt idx="2">
                  <c:v>264</c:v>
                </c:pt>
                <c:pt idx="3">
                  <c:v>448</c:v>
                </c:pt>
                <c:pt idx="4">
                  <c:v>562</c:v>
                </c:pt>
                <c:pt idx="5">
                  <c:v>521</c:v>
                </c:pt>
                <c:pt idx="6">
                  <c:v>457</c:v>
                </c:pt>
                <c:pt idx="7">
                  <c:v>411</c:v>
                </c:pt>
                <c:pt idx="8">
                  <c:v>360</c:v>
                </c:pt>
                <c:pt idx="9">
                  <c:v>374</c:v>
                </c:pt>
                <c:pt idx="10">
                  <c:v>409</c:v>
                </c:pt>
                <c:pt idx="11">
                  <c:v>335</c:v>
                </c:pt>
                <c:pt idx="12">
                  <c:v>218</c:v>
                </c:pt>
                <c:pt idx="13">
                  <c:v>112</c:v>
                </c:pt>
                <c:pt idx="14">
                  <c:v>64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BA2-8BA3-E6EEFE1CFE22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9</c:v>
                </c:pt>
                <c:pt idx="1">
                  <c:v>119</c:v>
                </c:pt>
                <c:pt idx="2">
                  <c:v>284</c:v>
                </c:pt>
                <c:pt idx="3">
                  <c:v>371</c:v>
                </c:pt>
                <c:pt idx="4">
                  <c:v>405</c:v>
                </c:pt>
                <c:pt idx="5">
                  <c:v>367</c:v>
                </c:pt>
                <c:pt idx="6">
                  <c:v>413</c:v>
                </c:pt>
                <c:pt idx="7">
                  <c:v>332</c:v>
                </c:pt>
                <c:pt idx="8">
                  <c:v>346</c:v>
                </c:pt>
                <c:pt idx="9">
                  <c:v>362</c:v>
                </c:pt>
                <c:pt idx="10">
                  <c:v>333</c:v>
                </c:pt>
                <c:pt idx="11">
                  <c:v>286</c:v>
                </c:pt>
                <c:pt idx="12">
                  <c:v>140</c:v>
                </c:pt>
                <c:pt idx="13">
                  <c:v>69</c:v>
                </c:pt>
                <c:pt idx="14">
                  <c:v>41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BA2-8BA3-E6EEFE1C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310</c:v>
                </c:pt>
                <c:pt idx="1">
                  <c:v>127</c:v>
                </c:pt>
                <c:pt idx="2">
                  <c:v>481</c:v>
                </c:pt>
                <c:pt idx="3">
                  <c:v>69</c:v>
                </c:pt>
                <c:pt idx="4">
                  <c:v>43</c:v>
                </c:pt>
                <c:pt idx="5">
                  <c:v>126</c:v>
                </c:pt>
                <c:pt idx="6">
                  <c:v>239</c:v>
                </c:pt>
                <c:pt idx="7">
                  <c:v>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30E-A188-F9B89D315850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143</c:v>
                </c:pt>
                <c:pt idx="1">
                  <c:v>321</c:v>
                </c:pt>
                <c:pt idx="2">
                  <c:v>72</c:v>
                </c:pt>
                <c:pt idx="3">
                  <c:v>325</c:v>
                </c:pt>
                <c:pt idx="4">
                  <c:v>312</c:v>
                </c:pt>
                <c:pt idx="5">
                  <c:v>263</c:v>
                </c:pt>
                <c:pt idx="6">
                  <c:v>14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E-430E-A188-F9B89D31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10.39'!$U$8:$Y$8</c:f>
              <c:numCache>
                <c:formatCode>#,##0</c:formatCode>
                <c:ptCount val="5"/>
                <c:pt idx="1">
                  <c:v>26707</c:v>
                </c:pt>
                <c:pt idx="2">
                  <c:v>29683.26</c:v>
                </c:pt>
                <c:pt idx="3">
                  <c:v>31363.93</c:v>
                </c:pt>
                <c:pt idx="4">
                  <c:v>30461.8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8-441D-A3A0-3854F998B7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41D-A3A0-3854F998B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10.39'!$V$4:$Z$4</c:f>
              <c:numCache>
                <c:formatCode>#,##0</c:formatCode>
                <c:ptCount val="5"/>
                <c:pt idx="0">
                  <c:v>7563</c:v>
                </c:pt>
                <c:pt idx="1">
                  <c:v>8828</c:v>
                </c:pt>
                <c:pt idx="2">
                  <c:v>8082</c:v>
                </c:pt>
                <c:pt idx="3">
                  <c:v>8622</c:v>
                </c:pt>
                <c:pt idx="4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C-4661-8067-87936805207E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10.39'!$V$7:$Z$7</c:f>
              <c:numCache>
                <c:formatCode>#,##0</c:formatCode>
                <c:ptCount val="5"/>
                <c:pt idx="0">
                  <c:v>4776</c:v>
                </c:pt>
                <c:pt idx="1">
                  <c:v>5445</c:v>
                </c:pt>
                <c:pt idx="2">
                  <c:v>5045</c:v>
                </c:pt>
                <c:pt idx="3">
                  <c:v>5510</c:v>
                </c:pt>
                <c:pt idx="4">
                  <c:v>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C-4661-8067-87936805207E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10.39'!$V$11:$Z$11</c:f>
              <c:numCache>
                <c:formatCode>#,##0</c:formatCode>
                <c:ptCount val="5"/>
                <c:pt idx="0">
                  <c:v>6357</c:v>
                </c:pt>
                <c:pt idx="1">
                  <c:v>7289</c:v>
                </c:pt>
                <c:pt idx="2">
                  <c:v>6813</c:v>
                </c:pt>
                <c:pt idx="3">
                  <c:v>7117</c:v>
                </c:pt>
                <c:pt idx="4">
                  <c:v>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C-4661-8067-87936805207E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10.39'!$V$12:$Z$12</c:f>
              <c:numCache>
                <c:formatCode>#,##0</c:formatCode>
                <c:ptCount val="5"/>
                <c:pt idx="0">
                  <c:v>1206</c:v>
                </c:pt>
                <c:pt idx="1">
                  <c:v>1538</c:v>
                </c:pt>
                <c:pt idx="2">
                  <c:v>1275</c:v>
                </c:pt>
                <c:pt idx="3">
                  <c:v>1502</c:v>
                </c:pt>
                <c:pt idx="4">
                  <c:v>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8C-4661-8067-87936805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0.24693599636858829</c:v>
                </c:pt>
                <c:pt idx="1">
                  <c:v>4.3123014071720384E-3</c:v>
                </c:pt>
                <c:pt idx="2">
                  <c:v>8.7267362687244665E-2</c:v>
                </c:pt>
                <c:pt idx="3">
                  <c:v>4.3123014071720384E-3</c:v>
                </c:pt>
                <c:pt idx="4">
                  <c:v>3.7108488424875172E-2</c:v>
                </c:pt>
                <c:pt idx="5">
                  <c:v>2.9391738538356787E-2</c:v>
                </c:pt>
                <c:pt idx="6">
                  <c:v>8.0231502496595553E-2</c:v>
                </c:pt>
                <c:pt idx="7">
                  <c:v>4.7775760326827052E-2</c:v>
                </c:pt>
                <c:pt idx="8">
                  <c:v>3.0866999546073536E-2</c:v>
                </c:pt>
                <c:pt idx="9">
                  <c:v>1.929187471629596E-3</c:v>
                </c:pt>
                <c:pt idx="10">
                  <c:v>1.2482977757603268E-2</c:v>
                </c:pt>
                <c:pt idx="11">
                  <c:v>8.3976395823876539E-3</c:v>
                </c:pt>
                <c:pt idx="12">
                  <c:v>3.8697231048570133E-2</c:v>
                </c:pt>
                <c:pt idx="13">
                  <c:v>8.0231502496595553E-2</c:v>
                </c:pt>
                <c:pt idx="14">
                  <c:v>2.4171584203359055E-2</c:v>
                </c:pt>
                <c:pt idx="15">
                  <c:v>4.4371311847480707E-2</c:v>
                </c:pt>
                <c:pt idx="16">
                  <c:v>7.1379936450295056E-2</c:v>
                </c:pt>
                <c:pt idx="17">
                  <c:v>6.3549704947798453E-3</c:v>
                </c:pt>
                <c:pt idx="18">
                  <c:v>2.6668179754879711E-2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A-49E1-84EF-B0A38194DF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A-49E1-84EF-B0A38194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10.39'!$Z$44:$Z$60</c:f>
              <c:numCache>
                <c:formatCode>#,##0</c:formatCode>
                <c:ptCount val="17"/>
                <c:pt idx="0">
                  <c:v>20</c:v>
                </c:pt>
                <c:pt idx="1">
                  <c:v>158</c:v>
                </c:pt>
                <c:pt idx="2">
                  <c:v>252</c:v>
                </c:pt>
                <c:pt idx="3">
                  <c:v>414</c:v>
                </c:pt>
                <c:pt idx="4">
                  <c:v>543</c:v>
                </c:pt>
                <c:pt idx="5">
                  <c:v>535</c:v>
                </c:pt>
                <c:pt idx="6">
                  <c:v>423</c:v>
                </c:pt>
                <c:pt idx="7">
                  <c:v>408</c:v>
                </c:pt>
                <c:pt idx="8">
                  <c:v>364</c:v>
                </c:pt>
                <c:pt idx="9">
                  <c:v>449</c:v>
                </c:pt>
                <c:pt idx="10">
                  <c:v>379</c:v>
                </c:pt>
                <c:pt idx="11">
                  <c:v>382</c:v>
                </c:pt>
                <c:pt idx="12">
                  <c:v>216</c:v>
                </c:pt>
                <c:pt idx="13">
                  <c:v>117</c:v>
                </c:pt>
                <c:pt idx="14">
                  <c:v>61</c:v>
                </c:pt>
                <c:pt idx="15">
                  <c:v>31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3-4B43-AF21-D7676C813C5C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10.39'!$Z$63:$Z$79</c:f>
              <c:numCache>
                <c:formatCode>#,##0</c:formatCode>
                <c:ptCount val="17"/>
                <c:pt idx="0">
                  <c:v>17</c:v>
                </c:pt>
                <c:pt idx="1">
                  <c:v>126</c:v>
                </c:pt>
                <c:pt idx="2">
                  <c:v>266</c:v>
                </c:pt>
                <c:pt idx="3">
                  <c:v>389</c:v>
                </c:pt>
                <c:pt idx="4">
                  <c:v>404</c:v>
                </c:pt>
                <c:pt idx="5">
                  <c:v>347</c:v>
                </c:pt>
                <c:pt idx="6">
                  <c:v>390</c:v>
                </c:pt>
                <c:pt idx="7">
                  <c:v>396</c:v>
                </c:pt>
                <c:pt idx="8">
                  <c:v>366</c:v>
                </c:pt>
                <c:pt idx="9">
                  <c:v>396</c:v>
                </c:pt>
                <c:pt idx="10">
                  <c:v>316</c:v>
                </c:pt>
                <c:pt idx="11">
                  <c:v>312</c:v>
                </c:pt>
                <c:pt idx="12">
                  <c:v>169</c:v>
                </c:pt>
                <c:pt idx="13">
                  <c:v>68</c:v>
                </c:pt>
                <c:pt idx="14">
                  <c:v>45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3-4B43-AF21-D7676C81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10.39'!$Z$83:$Z$90</c:f>
              <c:numCache>
                <c:formatCode>#,##0</c:formatCode>
                <c:ptCount val="8"/>
                <c:pt idx="0">
                  <c:v>313</c:v>
                </c:pt>
                <c:pt idx="1">
                  <c:v>121</c:v>
                </c:pt>
                <c:pt idx="2">
                  <c:v>466</c:v>
                </c:pt>
                <c:pt idx="3">
                  <c:v>65</c:v>
                </c:pt>
                <c:pt idx="4">
                  <c:v>40</c:v>
                </c:pt>
                <c:pt idx="5">
                  <c:v>115</c:v>
                </c:pt>
                <c:pt idx="6">
                  <c:v>229</c:v>
                </c:pt>
                <c:pt idx="7">
                  <c:v>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EE8-838F-0D903042023B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10.39'!$Z$93:$Z$100</c:f>
              <c:numCache>
                <c:formatCode>#,##0</c:formatCode>
                <c:ptCount val="8"/>
                <c:pt idx="0">
                  <c:v>137</c:v>
                </c:pt>
                <c:pt idx="1">
                  <c:v>341</c:v>
                </c:pt>
                <c:pt idx="2">
                  <c:v>70</c:v>
                </c:pt>
                <c:pt idx="3">
                  <c:v>336</c:v>
                </c:pt>
                <c:pt idx="4">
                  <c:v>314</c:v>
                </c:pt>
                <c:pt idx="5">
                  <c:v>264</c:v>
                </c:pt>
                <c:pt idx="6">
                  <c:v>15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6-4EE8-838F-0D903042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10.4'!$Z$83:$Z$90</c:f>
              <c:numCache>
                <c:formatCode>#,##0</c:formatCode>
                <c:ptCount val="8"/>
                <c:pt idx="0">
                  <c:v>646</c:v>
                </c:pt>
                <c:pt idx="1">
                  <c:v>575</c:v>
                </c:pt>
                <c:pt idx="2">
                  <c:v>1097</c:v>
                </c:pt>
                <c:pt idx="3">
                  <c:v>402</c:v>
                </c:pt>
                <c:pt idx="4">
                  <c:v>222</c:v>
                </c:pt>
                <c:pt idx="5">
                  <c:v>356</c:v>
                </c:pt>
                <c:pt idx="6">
                  <c:v>670</c:v>
                </c:pt>
                <c:pt idx="7">
                  <c:v>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1-4803-A7F2-B12BCDFEC59D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10.4'!$Z$93:$Z$100</c:f>
              <c:numCache>
                <c:formatCode>#,##0</c:formatCode>
                <c:ptCount val="8"/>
                <c:pt idx="0">
                  <c:v>434</c:v>
                </c:pt>
                <c:pt idx="1">
                  <c:v>1094</c:v>
                </c:pt>
                <c:pt idx="2">
                  <c:v>288</c:v>
                </c:pt>
                <c:pt idx="3">
                  <c:v>1290</c:v>
                </c:pt>
                <c:pt idx="4">
                  <c:v>955</c:v>
                </c:pt>
                <c:pt idx="5">
                  <c:v>628</c:v>
                </c:pt>
                <c:pt idx="6">
                  <c:v>58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1-4803-A7F2-B12BCDFE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10.39'!$V$8:$Z$8</c:f>
              <c:numCache>
                <c:formatCode>#,##0</c:formatCode>
                <c:ptCount val="5"/>
                <c:pt idx="0">
                  <c:v>26707</c:v>
                </c:pt>
                <c:pt idx="1">
                  <c:v>29683.26</c:v>
                </c:pt>
                <c:pt idx="2">
                  <c:v>31363.93</c:v>
                </c:pt>
                <c:pt idx="3">
                  <c:v>30461.8</c:v>
                </c:pt>
                <c:pt idx="4">
                  <c:v>31850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3-42D3-8F78-8AEF683E4F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3-42D3-8F78-8AEF683E4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10.40'!$U$4:$Y$4</c:f>
              <c:numCache>
                <c:formatCode>#,##0</c:formatCode>
                <c:ptCount val="5"/>
                <c:pt idx="1">
                  <c:v>3201</c:v>
                </c:pt>
                <c:pt idx="2">
                  <c:v>3717</c:v>
                </c:pt>
                <c:pt idx="3">
                  <c:v>3381</c:v>
                </c:pt>
                <c:pt idx="4">
                  <c:v>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6-4689-AC1B-1513F86E72A4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10.40'!$U$7:$Y$7</c:f>
              <c:numCache>
                <c:formatCode>#,##0</c:formatCode>
                <c:ptCount val="5"/>
                <c:pt idx="1">
                  <c:v>2159</c:v>
                </c:pt>
                <c:pt idx="2">
                  <c:v>2459</c:v>
                </c:pt>
                <c:pt idx="3">
                  <c:v>2273</c:v>
                </c:pt>
                <c:pt idx="4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6-4689-AC1B-1513F86E72A4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10.40'!$U$11:$Y$11</c:f>
              <c:numCache>
                <c:formatCode>#,##0</c:formatCode>
                <c:ptCount val="5"/>
                <c:pt idx="1">
                  <c:v>2553</c:v>
                </c:pt>
                <c:pt idx="2">
                  <c:v>2875</c:v>
                </c:pt>
                <c:pt idx="3">
                  <c:v>2673</c:v>
                </c:pt>
                <c:pt idx="4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6-4689-AC1B-1513F86E72A4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10.40'!$U$12:$Y$12</c:f>
              <c:numCache>
                <c:formatCode>#,##0</c:formatCode>
                <c:ptCount val="5"/>
                <c:pt idx="1">
                  <c:v>655</c:v>
                </c:pt>
                <c:pt idx="2">
                  <c:v>844</c:v>
                </c:pt>
                <c:pt idx="3">
                  <c:v>709</c:v>
                </c:pt>
                <c:pt idx="4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6-4689-AC1B-1513F86E7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0.18483904465212878</c:v>
                </c:pt>
                <c:pt idx="1">
                  <c:v>1.2720664589823469E-2</c:v>
                </c:pt>
                <c:pt idx="2">
                  <c:v>5.2180685358255451E-2</c:v>
                </c:pt>
                <c:pt idx="3">
                  <c:v>1.0124610591900311E-2</c:v>
                </c:pt>
                <c:pt idx="4">
                  <c:v>6.3862928348909651E-2</c:v>
                </c:pt>
                <c:pt idx="5">
                  <c:v>3.3229491173416406E-2</c:v>
                </c:pt>
                <c:pt idx="6">
                  <c:v>7.0872274143302175E-2</c:v>
                </c:pt>
                <c:pt idx="7">
                  <c:v>3.6863966770508828E-2</c:v>
                </c:pt>
                <c:pt idx="8">
                  <c:v>3.6344755970924195E-2</c:v>
                </c:pt>
                <c:pt idx="9">
                  <c:v>1.557632398753894E-3</c:v>
                </c:pt>
                <c:pt idx="10">
                  <c:v>1.6095534787123573E-2</c:v>
                </c:pt>
                <c:pt idx="11">
                  <c:v>1.3239875389408099E-2</c:v>
                </c:pt>
                <c:pt idx="12">
                  <c:v>2.9595015576323987E-2</c:v>
                </c:pt>
                <c:pt idx="13">
                  <c:v>4.4392523364485979E-2</c:v>
                </c:pt>
                <c:pt idx="14">
                  <c:v>3.4267912772585667E-2</c:v>
                </c:pt>
                <c:pt idx="15">
                  <c:v>7.2170301142263762E-2</c:v>
                </c:pt>
                <c:pt idx="16">
                  <c:v>0.1111111111111111</c:v>
                </c:pt>
                <c:pt idx="17">
                  <c:v>4.9325025960539979E-3</c:v>
                </c:pt>
                <c:pt idx="18">
                  <c:v>3.4527518172377987E-2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4FB-8E7D-58A6CEB73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4FB-8E7D-58A6CEB7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0</c:v>
                </c:pt>
                <c:pt idx="1">
                  <c:v>51</c:v>
                </c:pt>
                <c:pt idx="2">
                  <c:v>114</c:v>
                </c:pt>
                <c:pt idx="3">
                  <c:v>186</c:v>
                </c:pt>
                <c:pt idx="4">
                  <c:v>214</c:v>
                </c:pt>
                <c:pt idx="5">
                  <c:v>170</c:v>
                </c:pt>
                <c:pt idx="6">
                  <c:v>170</c:v>
                </c:pt>
                <c:pt idx="7">
                  <c:v>146</c:v>
                </c:pt>
                <c:pt idx="8">
                  <c:v>147</c:v>
                </c:pt>
                <c:pt idx="9">
                  <c:v>160</c:v>
                </c:pt>
                <c:pt idx="10">
                  <c:v>209</c:v>
                </c:pt>
                <c:pt idx="11">
                  <c:v>158</c:v>
                </c:pt>
                <c:pt idx="12">
                  <c:v>116</c:v>
                </c:pt>
                <c:pt idx="13">
                  <c:v>72</c:v>
                </c:pt>
                <c:pt idx="14">
                  <c:v>34</c:v>
                </c:pt>
                <c:pt idx="15">
                  <c:v>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A-4433-ABB0-37AD0B9FC50C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4</c:v>
                </c:pt>
                <c:pt idx="1">
                  <c:v>39</c:v>
                </c:pt>
                <c:pt idx="2">
                  <c:v>116</c:v>
                </c:pt>
                <c:pt idx="3">
                  <c:v>99</c:v>
                </c:pt>
                <c:pt idx="4">
                  <c:v>158</c:v>
                </c:pt>
                <c:pt idx="5">
                  <c:v>132</c:v>
                </c:pt>
                <c:pt idx="6">
                  <c:v>130</c:v>
                </c:pt>
                <c:pt idx="7">
                  <c:v>137</c:v>
                </c:pt>
                <c:pt idx="8">
                  <c:v>158</c:v>
                </c:pt>
                <c:pt idx="9">
                  <c:v>162</c:v>
                </c:pt>
                <c:pt idx="10">
                  <c:v>207</c:v>
                </c:pt>
                <c:pt idx="11">
                  <c:v>153</c:v>
                </c:pt>
                <c:pt idx="12">
                  <c:v>88</c:v>
                </c:pt>
                <c:pt idx="13">
                  <c:v>40</c:v>
                </c:pt>
                <c:pt idx="14">
                  <c:v>19</c:v>
                </c:pt>
                <c:pt idx="15">
                  <c:v>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A-4433-ABB0-37AD0B9FC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116</c:v>
                </c:pt>
                <c:pt idx="1">
                  <c:v>71</c:v>
                </c:pt>
                <c:pt idx="2">
                  <c:v>235</c:v>
                </c:pt>
                <c:pt idx="3">
                  <c:v>26</c:v>
                </c:pt>
                <c:pt idx="4">
                  <c:v>29</c:v>
                </c:pt>
                <c:pt idx="5">
                  <c:v>45</c:v>
                </c:pt>
                <c:pt idx="6">
                  <c:v>158</c:v>
                </c:pt>
                <c:pt idx="7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7-48E8-B18D-DE796CAC1AB5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56</c:v>
                </c:pt>
                <c:pt idx="1">
                  <c:v>223</c:v>
                </c:pt>
                <c:pt idx="2">
                  <c:v>38</c:v>
                </c:pt>
                <c:pt idx="3">
                  <c:v>184</c:v>
                </c:pt>
                <c:pt idx="4">
                  <c:v>135</c:v>
                </c:pt>
                <c:pt idx="5">
                  <c:v>111</c:v>
                </c:pt>
                <c:pt idx="6">
                  <c:v>12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7-48E8-B18D-DE796CAC1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10.40'!$U$8:$Y$8</c:f>
              <c:numCache>
                <c:formatCode>#,##0</c:formatCode>
                <c:ptCount val="5"/>
                <c:pt idx="1">
                  <c:v>32829</c:v>
                </c:pt>
                <c:pt idx="2">
                  <c:v>31930</c:v>
                </c:pt>
                <c:pt idx="3">
                  <c:v>32253.23</c:v>
                </c:pt>
                <c:pt idx="4">
                  <c:v>29918.03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F-49BB-A506-EED49772F4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F-49BB-A506-EED49772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10.40'!$V$4:$Z$4</c:f>
              <c:numCache>
                <c:formatCode>#,##0</c:formatCode>
                <c:ptCount val="5"/>
                <c:pt idx="0">
                  <c:v>3201</c:v>
                </c:pt>
                <c:pt idx="1">
                  <c:v>3717</c:v>
                </c:pt>
                <c:pt idx="2">
                  <c:v>3381</c:v>
                </c:pt>
                <c:pt idx="3">
                  <c:v>3597</c:v>
                </c:pt>
                <c:pt idx="4">
                  <c:v>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9-400F-80BF-F6F3C4203995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10.40'!$V$7:$Z$7</c:f>
              <c:numCache>
                <c:formatCode>#,##0</c:formatCode>
                <c:ptCount val="5"/>
                <c:pt idx="0">
                  <c:v>2159</c:v>
                </c:pt>
                <c:pt idx="1">
                  <c:v>2459</c:v>
                </c:pt>
                <c:pt idx="2">
                  <c:v>2273</c:v>
                </c:pt>
                <c:pt idx="3">
                  <c:v>2409</c:v>
                </c:pt>
                <c:pt idx="4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00F-80BF-F6F3C4203995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10.40'!$V$11:$Z$11</c:f>
              <c:numCache>
                <c:formatCode>#,##0</c:formatCode>
                <c:ptCount val="5"/>
                <c:pt idx="0">
                  <c:v>2553</c:v>
                </c:pt>
                <c:pt idx="1">
                  <c:v>2875</c:v>
                </c:pt>
                <c:pt idx="2">
                  <c:v>2673</c:v>
                </c:pt>
                <c:pt idx="3">
                  <c:v>2811</c:v>
                </c:pt>
                <c:pt idx="4">
                  <c:v>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9-400F-80BF-F6F3C4203995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10.40'!$V$12:$Z$12</c:f>
              <c:numCache>
                <c:formatCode>#,##0</c:formatCode>
                <c:ptCount val="5"/>
                <c:pt idx="0">
                  <c:v>655</c:v>
                </c:pt>
                <c:pt idx="1">
                  <c:v>844</c:v>
                </c:pt>
                <c:pt idx="2">
                  <c:v>709</c:v>
                </c:pt>
                <c:pt idx="3">
                  <c:v>788</c:v>
                </c:pt>
                <c:pt idx="4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9-400F-80BF-F6F3C420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0.18483904465212878</c:v>
                </c:pt>
                <c:pt idx="1">
                  <c:v>1.2720664589823469E-2</c:v>
                </c:pt>
                <c:pt idx="2">
                  <c:v>5.2180685358255451E-2</c:v>
                </c:pt>
                <c:pt idx="3">
                  <c:v>1.0124610591900311E-2</c:v>
                </c:pt>
                <c:pt idx="4">
                  <c:v>6.3862928348909651E-2</c:v>
                </c:pt>
                <c:pt idx="5">
                  <c:v>3.3229491173416406E-2</c:v>
                </c:pt>
                <c:pt idx="6">
                  <c:v>7.0872274143302175E-2</c:v>
                </c:pt>
                <c:pt idx="7">
                  <c:v>3.6863966770508828E-2</c:v>
                </c:pt>
                <c:pt idx="8">
                  <c:v>3.6344755970924195E-2</c:v>
                </c:pt>
                <c:pt idx="9">
                  <c:v>1.557632398753894E-3</c:v>
                </c:pt>
                <c:pt idx="10">
                  <c:v>1.6095534787123573E-2</c:v>
                </c:pt>
                <c:pt idx="11">
                  <c:v>1.3239875389408099E-2</c:v>
                </c:pt>
                <c:pt idx="12">
                  <c:v>2.9595015576323987E-2</c:v>
                </c:pt>
                <c:pt idx="13">
                  <c:v>4.4392523364485979E-2</c:v>
                </c:pt>
                <c:pt idx="14">
                  <c:v>3.4267912772585667E-2</c:v>
                </c:pt>
                <c:pt idx="15">
                  <c:v>7.2170301142263762E-2</c:v>
                </c:pt>
                <c:pt idx="16">
                  <c:v>0.1111111111111111</c:v>
                </c:pt>
                <c:pt idx="17">
                  <c:v>4.9325025960539979E-3</c:v>
                </c:pt>
                <c:pt idx="18">
                  <c:v>3.4527518172377987E-2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5-4437-AFF1-5F79346544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5-4437-AFF1-5F7934654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10.40'!$Z$44:$Z$60</c:f>
              <c:numCache>
                <c:formatCode>#,##0</c:formatCode>
                <c:ptCount val="17"/>
                <c:pt idx="0">
                  <c:v>8</c:v>
                </c:pt>
                <c:pt idx="1">
                  <c:v>68</c:v>
                </c:pt>
                <c:pt idx="2">
                  <c:v>130</c:v>
                </c:pt>
                <c:pt idx="3">
                  <c:v>210</c:v>
                </c:pt>
                <c:pt idx="4">
                  <c:v>195</c:v>
                </c:pt>
                <c:pt idx="5">
                  <c:v>177</c:v>
                </c:pt>
                <c:pt idx="6">
                  <c:v>173</c:v>
                </c:pt>
                <c:pt idx="7">
                  <c:v>157</c:v>
                </c:pt>
                <c:pt idx="8">
                  <c:v>137</c:v>
                </c:pt>
                <c:pt idx="9">
                  <c:v>187</c:v>
                </c:pt>
                <c:pt idx="10">
                  <c:v>197</c:v>
                </c:pt>
                <c:pt idx="11">
                  <c:v>188</c:v>
                </c:pt>
                <c:pt idx="12">
                  <c:v>116</c:v>
                </c:pt>
                <c:pt idx="13">
                  <c:v>61</c:v>
                </c:pt>
                <c:pt idx="14">
                  <c:v>40</c:v>
                </c:pt>
                <c:pt idx="15">
                  <c:v>12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7-4776-9B0D-412729B00794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10.40'!$Z$63:$Z$79</c:f>
              <c:numCache>
                <c:formatCode>#,##0</c:formatCode>
                <c:ptCount val="17"/>
                <c:pt idx="0">
                  <c:v>5</c:v>
                </c:pt>
                <c:pt idx="1">
                  <c:v>37</c:v>
                </c:pt>
                <c:pt idx="2">
                  <c:v>151</c:v>
                </c:pt>
                <c:pt idx="3">
                  <c:v>123</c:v>
                </c:pt>
                <c:pt idx="4">
                  <c:v>141</c:v>
                </c:pt>
                <c:pt idx="5">
                  <c:v>160</c:v>
                </c:pt>
                <c:pt idx="6">
                  <c:v>156</c:v>
                </c:pt>
                <c:pt idx="7">
                  <c:v>137</c:v>
                </c:pt>
                <c:pt idx="8">
                  <c:v>173</c:v>
                </c:pt>
                <c:pt idx="9">
                  <c:v>164</c:v>
                </c:pt>
                <c:pt idx="10">
                  <c:v>194</c:v>
                </c:pt>
                <c:pt idx="11">
                  <c:v>158</c:v>
                </c:pt>
                <c:pt idx="12">
                  <c:v>96</c:v>
                </c:pt>
                <c:pt idx="13">
                  <c:v>47</c:v>
                </c:pt>
                <c:pt idx="14">
                  <c:v>24</c:v>
                </c:pt>
                <c:pt idx="15">
                  <c:v>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7-4776-9B0D-412729B0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10.40'!$Z$83:$Z$90</c:f>
              <c:numCache>
                <c:formatCode>#,##0</c:formatCode>
                <c:ptCount val="8"/>
                <c:pt idx="0">
                  <c:v>128</c:v>
                </c:pt>
                <c:pt idx="1">
                  <c:v>69</c:v>
                </c:pt>
                <c:pt idx="2">
                  <c:v>240</c:v>
                </c:pt>
                <c:pt idx="3">
                  <c:v>30</c:v>
                </c:pt>
                <c:pt idx="4">
                  <c:v>30</c:v>
                </c:pt>
                <c:pt idx="5">
                  <c:v>48</c:v>
                </c:pt>
                <c:pt idx="6">
                  <c:v>161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A-46F7-917C-39E488F4B66D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10.40'!$Z$93:$Z$100</c:f>
              <c:numCache>
                <c:formatCode>#,##0</c:formatCode>
                <c:ptCount val="8"/>
                <c:pt idx="0">
                  <c:v>62</c:v>
                </c:pt>
                <c:pt idx="1">
                  <c:v>229</c:v>
                </c:pt>
                <c:pt idx="2">
                  <c:v>35</c:v>
                </c:pt>
                <c:pt idx="3">
                  <c:v>198</c:v>
                </c:pt>
                <c:pt idx="4">
                  <c:v>147</c:v>
                </c:pt>
                <c:pt idx="5">
                  <c:v>102</c:v>
                </c:pt>
                <c:pt idx="6">
                  <c:v>9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A-46F7-917C-39E488F4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866</c:v>
                </c:pt>
                <c:pt idx="1">
                  <c:v>2083</c:v>
                </c:pt>
                <c:pt idx="2">
                  <c:v>563</c:v>
                </c:pt>
                <c:pt idx="3">
                  <c:v>508</c:v>
                </c:pt>
                <c:pt idx="4">
                  <c:v>482</c:v>
                </c:pt>
                <c:pt idx="5">
                  <c:v>323</c:v>
                </c:pt>
                <c:pt idx="6">
                  <c:v>126</c:v>
                </c:pt>
                <c:pt idx="7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8-4FC8-86C4-95454B062E15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625</c:v>
                </c:pt>
                <c:pt idx="1">
                  <c:v>1903</c:v>
                </c:pt>
                <c:pt idx="2">
                  <c:v>171</c:v>
                </c:pt>
                <c:pt idx="3">
                  <c:v>763</c:v>
                </c:pt>
                <c:pt idx="4">
                  <c:v>889</c:v>
                </c:pt>
                <c:pt idx="5">
                  <c:v>374</c:v>
                </c:pt>
                <c:pt idx="6">
                  <c:v>13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8-4FC8-86C4-95454B06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10.4'!$V$8:$Z$8</c:f>
              <c:numCache>
                <c:formatCode>#,##0</c:formatCode>
                <c:ptCount val="5"/>
                <c:pt idx="0">
                  <c:v>36207</c:v>
                </c:pt>
                <c:pt idx="1">
                  <c:v>36531</c:v>
                </c:pt>
                <c:pt idx="2">
                  <c:v>38325</c:v>
                </c:pt>
                <c:pt idx="3">
                  <c:v>37980.33</c:v>
                </c:pt>
                <c:pt idx="4">
                  <c:v>40755.019999999997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1-4F37-8D50-72961F96F2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1-4F37-8D50-72961F96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10.40'!$V$8:$Z$8</c:f>
              <c:numCache>
                <c:formatCode>#,##0</c:formatCode>
                <c:ptCount val="5"/>
                <c:pt idx="0">
                  <c:v>32829</c:v>
                </c:pt>
                <c:pt idx="1">
                  <c:v>31930</c:v>
                </c:pt>
                <c:pt idx="2">
                  <c:v>32253.23</c:v>
                </c:pt>
                <c:pt idx="3">
                  <c:v>29918.03</c:v>
                </c:pt>
                <c:pt idx="4">
                  <c:v>31695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1-4D6F-AB80-0E9DBADCAA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1-4D6F-AB80-0E9DBADC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10.41'!$U$4:$Y$4</c:f>
              <c:numCache>
                <c:formatCode>#,##0</c:formatCode>
                <c:ptCount val="5"/>
                <c:pt idx="1">
                  <c:v>28528</c:v>
                </c:pt>
                <c:pt idx="2">
                  <c:v>29242</c:v>
                </c:pt>
                <c:pt idx="3">
                  <c:v>29699</c:v>
                </c:pt>
                <c:pt idx="4">
                  <c:v>30155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A-4922-899F-1621BC7F8830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10.41'!$U$7:$Y$7</c:f>
              <c:numCache>
                <c:formatCode>#,##0</c:formatCode>
                <c:ptCount val="5"/>
                <c:pt idx="1">
                  <c:v>20053</c:v>
                </c:pt>
                <c:pt idx="2">
                  <c:v>20436</c:v>
                </c:pt>
                <c:pt idx="3">
                  <c:v>20699</c:v>
                </c:pt>
                <c:pt idx="4">
                  <c:v>21116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A-4922-899F-1621BC7F8830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10.41'!$U$11:$Y$11</c:f>
              <c:numCache>
                <c:formatCode>#,##0</c:formatCode>
                <c:ptCount val="5"/>
                <c:pt idx="1">
                  <c:v>25145</c:v>
                </c:pt>
                <c:pt idx="2">
                  <c:v>25779</c:v>
                </c:pt>
                <c:pt idx="3">
                  <c:v>26151</c:v>
                </c:pt>
                <c:pt idx="4">
                  <c:v>26458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A-4922-899F-1621BC7F8830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10.41'!$U$12:$Y$12</c:f>
              <c:numCache>
                <c:formatCode>#,##0</c:formatCode>
                <c:ptCount val="5"/>
                <c:pt idx="1">
                  <c:v>3385</c:v>
                </c:pt>
                <c:pt idx="2">
                  <c:v>3458</c:v>
                </c:pt>
                <c:pt idx="3">
                  <c:v>3543</c:v>
                </c:pt>
                <c:pt idx="4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4A-4922-899F-1621BC7F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7.6255166447726759E-3</c:v>
                </c:pt>
                <c:pt idx="1">
                  <c:v>7.048796898529365E-3</c:v>
                </c:pt>
                <c:pt idx="2">
                  <c:v>4.040242222293422E-2</c:v>
                </c:pt>
                <c:pt idx="3">
                  <c:v>6.0875973214571787E-3</c:v>
                </c:pt>
                <c:pt idx="4">
                  <c:v>4.4695780333856655E-2</c:v>
                </c:pt>
                <c:pt idx="5">
                  <c:v>2.9284547114799268E-2</c:v>
                </c:pt>
                <c:pt idx="6">
                  <c:v>7.9266925122552942E-2</c:v>
                </c:pt>
                <c:pt idx="7">
                  <c:v>8.5418602415814934E-2</c:v>
                </c:pt>
                <c:pt idx="8">
                  <c:v>2.556790875012015E-2</c:v>
                </c:pt>
                <c:pt idx="9">
                  <c:v>1.6436512767934383E-2</c:v>
                </c:pt>
                <c:pt idx="10">
                  <c:v>3.7454743519912854E-2</c:v>
                </c:pt>
                <c:pt idx="11">
                  <c:v>1.9256031527346128E-2</c:v>
                </c:pt>
                <c:pt idx="12">
                  <c:v>0.10883983211047388</c:v>
                </c:pt>
                <c:pt idx="13">
                  <c:v>8.9295440710006085E-2</c:v>
                </c:pt>
                <c:pt idx="14">
                  <c:v>5.3602896414725577E-2</c:v>
                </c:pt>
                <c:pt idx="15">
                  <c:v>0.10291243471852872</c:v>
                </c:pt>
                <c:pt idx="16">
                  <c:v>0.16542244721412322</c:v>
                </c:pt>
                <c:pt idx="17">
                  <c:v>2.4478549229438339E-2</c:v>
                </c:pt>
                <c:pt idx="18">
                  <c:v>3.3065265451283202E-2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0D1-BE23-18F7121E36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0D1-BE23-18F7121E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12</c:v>
                </c:pt>
                <c:pt idx="1">
                  <c:v>194</c:v>
                </c:pt>
                <c:pt idx="2">
                  <c:v>564</c:v>
                </c:pt>
                <c:pt idx="3">
                  <c:v>1431</c:v>
                </c:pt>
                <c:pt idx="4">
                  <c:v>2243</c:v>
                </c:pt>
                <c:pt idx="5">
                  <c:v>1964</c:v>
                </c:pt>
                <c:pt idx="6">
                  <c:v>1642</c:v>
                </c:pt>
                <c:pt idx="7">
                  <c:v>1400</c:v>
                </c:pt>
                <c:pt idx="8">
                  <c:v>1328</c:v>
                </c:pt>
                <c:pt idx="9">
                  <c:v>1128</c:v>
                </c:pt>
                <c:pt idx="10">
                  <c:v>1108</c:v>
                </c:pt>
                <c:pt idx="11">
                  <c:v>891</c:v>
                </c:pt>
                <c:pt idx="12">
                  <c:v>526</c:v>
                </c:pt>
                <c:pt idx="13">
                  <c:v>282</c:v>
                </c:pt>
                <c:pt idx="14">
                  <c:v>117</c:v>
                </c:pt>
                <c:pt idx="15">
                  <c:v>46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0-4BBC-9A1A-6F80C48CFC4D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14</c:v>
                </c:pt>
                <c:pt idx="1">
                  <c:v>226</c:v>
                </c:pt>
                <c:pt idx="2">
                  <c:v>732</c:v>
                </c:pt>
                <c:pt idx="3">
                  <c:v>1505</c:v>
                </c:pt>
                <c:pt idx="4">
                  <c:v>2219</c:v>
                </c:pt>
                <c:pt idx="5">
                  <c:v>1882</c:v>
                </c:pt>
                <c:pt idx="6">
                  <c:v>1587</c:v>
                </c:pt>
                <c:pt idx="7">
                  <c:v>1345</c:v>
                </c:pt>
                <c:pt idx="8">
                  <c:v>1337</c:v>
                </c:pt>
                <c:pt idx="9">
                  <c:v>1335</c:v>
                </c:pt>
                <c:pt idx="10">
                  <c:v>1250</c:v>
                </c:pt>
                <c:pt idx="11">
                  <c:v>905</c:v>
                </c:pt>
                <c:pt idx="12">
                  <c:v>533</c:v>
                </c:pt>
                <c:pt idx="13">
                  <c:v>214</c:v>
                </c:pt>
                <c:pt idx="14">
                  <c:v>85</c:v>
                </c:pt>
                <c:pt idx="15">
                  <c:v>43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0-4BBC-9A1A-6F80C48C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1465</c:v>
                </c:pt>
                <c:pt idx="1">
                  <c:v>2929</c:v>
                </c:pt>
                <c:pt idx="2">
                  <c:v>1026</c:v>
                </c:pt>
                <c:pt idx="3">
                  <c:v>715</c:v>
                </c:pt>
                <c:pt idx="4">
                  <c:v>668</c:v>
                </c:pt>
                <c:pt idx="5">
                  <c:v>640</c:v>
                </c:pt>
                <c:pt idx="6">
                  <c:v>363</c:v>
                </c:pt>
                <c:pt idx="7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B-41C5-82D0-FAA1FA8E46C0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1010</c:v>
                </c:pt>
                <c:pt idx="1">
                  <c:v>3291</c:v>
                </c:pt>
                <c:pt idx="2">
                  <c:v>281</c:v>
                </c:pt>
                <c:pt idx="3">
                  <c:v>1253</c:v>
                </c:pt>
                <c:pt idx="4">
                  <c:v>1703</c:v>
                </c:pt>
                <c:pt idx="5">
                  <c:v>859</c:v>
                </c:pt>
                <c:pt idx="6">
                  <c:v>45</c:v>
                </c:pt>
                <c:pt idx="7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B-41C5-82D0-FAA1FA8E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10.41'!$U$8:$Y$8</c:f>
              <c:numCache>
                <c:formatCode>#,##0</c:formatCode>
                <c:ptCount val="5"/>
                <c:pt idx="1">
                  <c:v>42364.35</c:v>
                </c:pt>
                <c:pt idx="2">
                  <c:v>43821</c:v>
                </c:pt>
                <c:pt idx="3">
                  <c:v>45864.47</c:v>
                </c:pt>
                <c:pt idx="4">
                  <c:v>45073.26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B-415B-B4A3-153BC155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B-415B-B4A3-153BC155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10.41'!$V$4:$Z$4</c:f>
              <c:numCache>
                <c:formatCode>#,##0</c:formatCode>
                <c:ptCount val="5"/>
                <c:pt idx="0">
                  <c:v>28528</c:v>
                </c:pt>
                <c:pt idx="1">
                  <c:v>29242</c:v>
                </c:pt>
                <c:pt idx="2">
                  <c:v>29699</c:v>
                </c:pt>
                <c:pt idx="3">
                  <c:v>30155</c:v>
                </c:pt>
                <c:pt idx="4">
                  <c:v>31211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C-4E6C-8E6F-888F67895BE6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10.41'!$V$7:$Z$7</c:f>
              <c:numCache>
                <c:formatCode>#,##0</c:formatCode>
                <c:ptCount val="5"/>
                <c:pt idx="0">
                  <c:v>20053</c:v>
                </c:pt>
                <c:pt idx="1">
                  <c:v>20436</c:v>
                </c:pt>
                <c:pt idx="2">
                  <c:v>20699</c:v>
                </c:pt>
                <c:pt idx="3">
                  <c:v>21116</c:v>
                </c:pt>
                <c:pt idx="4">
                  <c:v>21171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C-4E6C-8E6F-888F67895BE6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10.41'!$V$11:$Z$11</c:f>
              <c:numCache>
                <c:formatCode>#,##0</c:formatCode>
                <c:ptCount val="5"/>
                <c:pt idx="0">
                  <c:v>25145</c:v>
                </c:pt>
                <c:pt idx="1">
                  <c:v>25779</c:v>
                </c:pt>
                <c:pt idx="2">
                  <c:v>26151</c:v>
                </c:pt>
                <c:pt idx="3">
                  <c:v>26458</c:v>
                </c:pt>
                <c:pt idx="4">
                  <c:v>27448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C-4E6C-8E6F-888F67895BE6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10.41'!$V$12:$Z$12</c:f>
              <c:numCache>
                <c:formatCode>#,##0</c:formatCode>
                <c:ptCount val="5"/>
                <c:pt idx="0">
                  <c:v>3385</c:v>
                </c:pt>
                <c:pt idx="1">
                  <c:v>3458</c:v>
                </c:pt>
                <c:pt idx="2">
                  <c:v>3543</c:v>
                </c:pt>
                <c:pt idx="3">
                  <c:v>3701</c:v>
                </c:pt>
                <c:pt idx="4">
                  <c:v>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C-4E6C-8E6F-888F6789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7.6255166447726759E-3</c:v>
                </c:pt>
                <c:pt idx="1">
                  <c:v>7.048796898529365E-3</c:v>
                </c:pt>
                <c:pt idx="2">
                  <c:v>4.040242222293422E-2</c:v>
                </c:pt>
                <c:pt idx="3">
                  <c:v>6.0875973214571787E-3</c:v>
                </c:pt>
                <c:pt idx="4">
                  <c:v>4.4695780333856655E-2</c:v>
                </c:pt>
                <c:pt idx="5">
                  <c:v>2.9284547114799268E-2</c:v>
                </c:pt>
                <c:pt idx="6">
                  <c:v>7.9266925122552942E-2</c:v>
                </c:pt>
                <c:pt idx="7">
                  <c:v>8.5418602415814934E-2</c:v>
                </c:pt>
                <c:pt idx="8">
                  <c:v>2.556790875012015E-2</c:v>
                </c:pt>
                <c:pt idx="9">
                  <c:v>1.6436512767934383E-2</c:v>
                </c:pt>
                <c:pt idx="10">
                  <c:v>3.7454743519912854E-2</c:v>
                </c:pt>
                <c:pt idx="11">
                  <c:v>1.9256031527346128E-2</c:v>
                </c:pt>
                <c:pt idx="12">
                  <c:v>0.10883983211047388</c:v>
                </c:pt>
                <c:pt idx="13">
                  <c:v>8.9295440710006085E-2</c:v>
                </c:pt>
                <c:pt idx="14">
                  <c:v>5.3602896414725577E-2</c:v>
                </c:pt>
                <c:pt idx="15">
                  <c:v>0.10291243471852872</c:v>
                </c:pt>
                <c:pt idx="16">
                  <c:v>0.16542244721412322</c:v>
                </c:pt>
                <c:pt idx="17">
                  <c:v>2.4478549229438339E-2</c:v>
                </c:pt>
                <c:pt idx="18">
                  <c:v>3.3065265451283202E-2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9-4761-B796-DBBDE849B2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9-4761-B796-DBBDE849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10.41'!$Z$44:$Z$60</c:f>
              <c:numCache>
                <c:formatCode>#,##0</c:formatCode>
                <c:ptCount val="17"/>
                <c:pt idx="0">
                  <c:v>9</c:v>
                </c:pt>
                <c:pt idx="1">
                  <c:v>214</c:v>
                </c:pt>
                <c:pt idx="2">
                  <c:v>646</c:v>
                </c:pt>
                <c:pt idx="3">
                  <c:v>1421</c:v>
                </c:pt>
                <c:pt idx="4">
                  <c:v>2255</c:v>
                </c:pt>
                <c:pt idx="5">
                  <c:v>2147</c:v>
                </c:pt>
                <c:pt idx="6">
                  <c:v>1824</c:v>
                </c:pt>
                <c:pt idx="7">
                  <c:v>1353</c:v>
                </c:pt>
                <c:pt idx="8">
                  <c:v>1273</c:v>
                </c:pt>
                <c:pt idx="9">
                  <c:v>1168</c:v>
                </c:pt>
                <c:pt idx="10">
                  <c:v>1074</c:v>
                </c:pt>
                <c:pt idx="11">
                  <c:v>928</c:v>
                </c:pt>
                <c:pt idx="12">
                  <c:v>510</c:v>
                </c:pt>
                <c:pt idx="13">
                  <c:v>294</c:v>
                </c:pt>
                <c:pt idx="14">
                  <c:v>125</c:v>
                </c:pt>
                <c:pt idx="15">
                  <c:v>39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B-45DC-AA81-16138C50E254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10.41'!$Z$63:$Z$79</c:f>
              <c:numCache>
                <c:formatCode>#,##0</c:formatCode>
                <c:ptCount val="17"/>
                <c:pt idx="0">
                  <c:v>20</c:v>
                </c:pt>
                <c:pt idx="1">
                  <c:v>273</c:v>
                </c:pt>
                <c:pt idx="2">
                  <c:v>790</c:v>
                </c:pt>
                <c:pt idx="3">
                  <c:v>1560</c:v>
                </c:pt>
                <c:pt idx="4">
                  <c:v>2328</c:v>
                </c:pt>
                <c:pt idx="5">
                  <c:v>2002</c:v>
                </c:pt>
                <c:pt idx="6">
                  <c:v>1717</c:v>
                </c:pt>
                <c:pt idx="7">
                  <c:v>1474</c:v>
                </c:pt>
                <c:pt idx="8">
                  <c:v>1289</c:v>
                </c:pt>
                <c:pt idx="9">
                  <c:v>1372</c:v>
                </c:pt>
                <c:pt idx="10">
                  <c:v>1228</c:v>
                </c:pt>
                <c:pt idx="11">
                  <c:v>927</c:v>
                </c:pt>
                <c:pt idx="12">
                  <c:v>530</c:v>
                </c:pt>
                <c:pt idx="13">
                  <c:v>208</c:v>
                </c:pt>
                <c:pt idx="14">
                  <c:v>80</c:v>
                </c:pt>
                <c:pt idx="15">
                  <c:v>48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B-45DC-AA81-16138C50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10.41'!$Z$83:$Z$90</c:f>
              <c:numCache>
                <c:formatCode>#,##0</c:formatCode>
                <c:ptCount val="8"/>
                <c:pt idx="0">
                  <c:v>1489</c:v>
                </c:pt>
                <c:pt idx="1">
                  <c:v>2859</c:v>
                </c:pt>
                <c:pt idx="2">
                  <c:v>1026</c:v>
                </c:pt>
                <c:pt idx="3">
                  <c:v>718</c:v>
                </c:pt>
                <c:pt idx="4">
                  <c:v>686</c:v>
                </c:pt>
                <c:pt idx="5">
                  <c:v>669</c:v>
                </c:pt>
                <c:pt idx="6">
                  <c:v>353</c:v>
                </c:pt>
                <c:pt idx="7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C-4E19-80A1-6294F48231EC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10.41'!$Z$93:$Z$100</c:f>
              <c:numCache>
                <c:formatCode>#,##0</c:formatCode>
                <c:ptCount val="8"/>
                <c:pt idx="0">
                  <c:v>1051</c:v>
                </c:pt>
                <c:pt idx="1">
                  <c:v>3290</c:v>
                </c:pt>
                <c:pt idx="2">
                  <c:v>319</c:v>
                </c:pt>
                <c:pt idx="3">
                  <c:v>1315</c:v>
                </c:pt>
                <c:pt idx="4">
                  <c:v>1730</c:v>
                </c:pt>
                <c:pt idx="5">
                  <c:v>873</c:v>
                </c:pt>
                <c:pt idx="6">
                  <c:v>41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C-4E19-80A1-6294F482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10.5'!$U$4:$Y$4</c:f>
              <c:numCache>
                <c:formatCode>#,##0</c:formatCode>
                <c:ptCount val="5"/>
                <c:pt idx="1">
                  <c:v>294</c:v>
                </c:pt>
                <c:pt idx="2">
                  <c:v>394</c:v>
                </c:pt>
                <c:pt idx="3">
                  <c:v>527</c:v>
                </c:pt>
                <c:pt idx="4">
                  <c:v>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6-487F-9730-D4D11970640B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10.5'!$U$7:$Y$7</c:f>
              <c:numCache>
                <c:formatCode>#,##0</c:formatCode>
                <c:ptCount val="5"/>
                <c:pt idx="1">
                  <c:v>190</c:v>
                </c:pt>
                <c:pt idx="2">
                  <c:v>250</c:v>
                </c:pt>
                <c:pt idx="3">
                  <c:v>368</c:v>
                </c:pt>
                <c:pt idx="4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6-487F-9730-D4D11970640B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10.5'!$U$11:$Y$11</c:f>
              <c:numCache>
                <c:formatCode>#,##0</c:formatCode>
                <c:ptCount val="5"/>
                <c:pt idx="1">
                  <c:v>296</c:v>
                </c:pt>
                <c:pt idx="2">
                  <c:v>387</c:v>
                </c:pt>
                <c:pt idx="3">
                  <c:v>522</c:v>
                </c:pt>
                <c:pt idx="4">
                  <c:v>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6-487F-9730-D4D11970640B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10.5'!$U$12:$Y$12</c:f>
              <c:numCache>
                <c:formatCode>#,##0</c:formatCode>
                <c:ptCount val="5"/>
                <c:pt idx="1">
                  <c:v>0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A6-487F-9730-D4D119706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10.41'!$V$8:$Z$8</c:f>
              <c:numCache>
                <c:formatCode>#,##0</c:formatCode>
                <c:ptCount val="5"/>
                <c:pt idx="0">
                  <c:v>42364.35</c:v>
                </c:pt>
                <c:pt idx="1">
                  <c:v>43821</c:v>
                </c:pt>
                <c:pt idx="2">
                  <c:v>45864.47</c:v>
                </c:pt>
                <c:pt idx="3">
                  <c:v>45073.26</c:v>
                </c:pt>
                <c:pt idx="4">
                  <c:v>46846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2-42F4-9AE6-1EF7C3217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2-42F4-9AE6-1EF7C321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10.42'!$U$4:$Y$4</c:f>
              <c:numCache>
                <c:formatCode>#,##0</c:formatCode>
                <c:ptCount val="5"/>
                <c:pt idx="1">
                  <c:v>118736</c:v>
                </c:pt>
                <c:pt idx="2">
                  <c:v>122798</c:v>
                </c:pt>
                <c:pt idx="3">
                  <c:v>123765</c:v>
                </c:pt>
                <c:pt idx="4">
                  <c:v>123222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0-4C72-8282-8858307A66E6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10.42'!$U$7:$Y$7</c:f>
              <c:numCache>
                <c:formatCode>#,##0</c:formatCode>
                <c:ptCount val="5"/>
                <c:pt idx="1">
                  <c:v>88349</c:v>
                </c:pt>
                <c:pt idx="2">
                  <c:v>90225</c:v>
                </c:pt>
                <c:pt idx="3">
                  <c:v>91125</c:v>
                </c:pt>
                <c:pt idx="4">
                  <c:v>91905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0-4C72-8282-8858307A66E6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10.42'!$U$11:$Y$11</c:f>
              <c:numCache>
                <c:formatCode>#,##0</c:formatCode>
                <c:ptCount val="5"/>
                <c:pt idx="1">
                  <c:v>106713</c:v>
                </c:pt>
                <c:pt idx="2">
                  <c:v>110548</c:v>
                </c:pt>
                <c:pt idx="3">
                  <c:v>111434</c:v>
                </c:pt>
                <c:pt idx="4">
                  <c:v>110514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0-4C72-8282-8858307A66E6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10.42'!$U$12:$Y$12</c:f>
              <c:numCache>
                <c:formatCode>#,##0</c:formatCode>
                <c:ptCount val="5"/>
                <c:pt idx="1">
                  <c:v>12022</c:v>
                </c:pt>
                <c:pt idx="2">
                  <c:v>12252</c:v>
                </c:pt>
                <c:pt idx="3">
                  <c:v>12336</c:v>
                </c:pt>
                <c:pt idx="4">
                  <c:v>12705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0-4C72-8282-8858307A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1.3187988928601888E-2</c:v>
                </c:pt>
                <c:pt idx="1">
                  <c:v>7.6755491118846962E-3</c:v>
                </c:pt>
                <c:pt idx="2">
                  <c:v>6.6738511873841888E-2</c:v>
                </c:pt>
                <c:pt idx="3">
                  <c:v>8.2182647056543209E-3</c:v>
                </c:pt>
                <c:pt idx="4">
                  <c:v>8.7532272195129518E-2</c:v>
                </c:pt>
                <c:pt idx="5">
                  <c:v>3.0159480853769158E-2</c:v>
                </c:pt>
                <c:pt idx="6">
                  <c:v>0.10632573789938053</c:v>
                </c:pt>
                <c:pt idx="7">
                  <c:v>6.8575991812747608E-2</c:v>
                </c:pt>
                <c:pt idx="8">
                  <c:v>3.267923182484242E-2</c:v>
                </c:pt>
                <c:pt idx="9">
                  <c:v>8.1329808266333795E-3</c:v>
                </c:pt>
                <c:pt idx="10">
                  <c:v>3.6144858545057022E-2</c:v>
                </c:pt>
                <c:pt idx="11">
                  <c:v>1.3831494561214443E-2</c:v>
                </c:pt>
                <c:pt idx="12">
                  <c:v>5.6783557268124764E-2</c:v>
                </c:pt>
                <c:pt idx="13">
                  <c:v>8.7648568393794438E-2</c:v>
                </c:pt>
                <c:pt idx="14">
                  <c:v>5.3496251385863031E-2</c:v>
                </c:pt>
                <c:pt idx="15">
                  <c:v>7.6119738566145401E-2</c:v>
                </c:pt>
                <c:pt idx="16">
                  <c:v>0.16280692505097649</c:v>
                </c:pt>
                <c:pt idx="17">
                  <c:v>1.6227196253711787E-2</c:v>
                </c:pt>
                <c:pt idx="18">
                  <c:v>4.2859025747978383E-2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0-43FB-A9D7-738C4D6093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0-43FB-A9D7-738C4D60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47</c:v>
                </c:pt>
                <c:pt idx="1">
                  <c:v>1138</c:v>
                </c:pt>
                <c:pt idx="2">
                  <c:v>3307</c:v>
                </c:pt>
                <c:pt idx="3">
                  <c:v>5311</c:v>
                </c:pt>
                <c:pt idx="4">
                  <c:v>7011</c:v>
                </c:pt>
                <c:pt idx="5">
                  <c:v>7058</c:v>
                </c:pt>
                <c:pt idx="6">
                  <c:v>7034</c:v>
                </c:pt>
                <c:pt idx="7">
                  <c:v>5932</c:v>
                </c:pt>
                <c:pt idx="8">
                  <c:v>6576</c:v>
                </c:pt>
                <c:pt idx="9">
                  <c:v>5761</c:v>
                </c:pt>
                <c:pt idx="10">
                  <c:v>5396</c:v>
                </c:pt>
                <c:pt idx="11">
                  <c:v>4151</c:v>
                </c:pt>
                <c:pt idx="12">
                  <c:v>2031</c:v>
                </c:pt>
                <c:pt idx="13">
                  <c:v>746</c:v>
                </c:pt>
                <c:pt idx="14">
                  <c:v>268</c:v>
                </c:pt>
                <c:pt idx="15">
                  <c:v>86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E99-8957-A0A618400B8E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53</c:v>
                </c:pt>
                <c:pt idx="1">
                  <c:v>1482</c:v>
                </c:pt>
                <c:pt idx="2">
                  <c:v>3801</c:v>
                </c:pt>
                <c:pt idx="3">
                  <c:v>5851</c:v>
                </c:pt>
                <c:pt idx="4">
                  <c:v>6693</c:v>
                </c:pt>
                <c:pt idx="5">
                  <c:v>6345</c:v>
                </c:pt>
                <c:pt idx="6">
                  <c:v>6357</c:v>
                </c:pt>
                <c:pt idx="7">
                  <c:v>5992</c:v>
                </c:pt>
                <c:pt idx="8">
                  <c:v>6272</c:v>
                </c:pt>
                <c:pt idx="9">
                  <c:v>6129</c:v>
                </c:pt>
                <c:pt idx="10">
                  <c:v>5473</c:v>
                </c:pt>
                <c:pt idx="11">
                  <c:v>4102</c:v>
                </c:pt>
                <c:pt idx="12">
                  <c:v>1802</c:v>
                </c:pt>
                <c:pt idx="13">
                  <c:v>602</c:v>
                </c:pt>
                <c:pt idx="14">
                  <c:v>181</c:v>
                </c:pt>
                <c:pt idx="15">
                  <c:v>96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E99-8957-A0A618400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4914</c:v>
                </c:pt>
                <c:pt idx="1">
                  <c:v>5317</c:v>
                </c:pt>
                <c:pt idx="2">
                  <c:v>9864</c:v>
                </c:pt>
                <c:pt idx="3">
                  <c:v>3368</c:v>
                </c:pt>
                <c:pt idx="4">
                  <c:v>2415</c:v>
                </c:pt>
                <c:pt idx="5">
                  <c:v>2900</c:v>
                </c:pt>
                <c:pt idx="6">
                  <c:v>3928</c:v>
                </c:pt>
                <c:pt idx="7">
                  <c:v>5630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CC9-B081-31DE8A92B741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3747</c:v>
                </c:pt>
                <c:pt idx="1">
                  <c:v>8376</c:v>
                </c:pt>
                <c:pt idx="2">
                  <c:v>1757</c:v>
                </c:pt>
                <c:pt idx="3">
                  <c:v>9017</c:v>
                </c:pt>
                <c:pt idx="4">
                  <c:v>8521</c:v>
                </c:pt>
                <c:pt idx="5">
                  <c:v>5212</c:v>
                </c:pt>
                <c:pt idx="6">
                  <c:v>353</c:v>
                </c:pt>
                <c:pt idx="7">
                  <c:v>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CC9-B081-31DE8A92B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10.42'!$U$8:$Y$8</c:f>
              <c:numCache>
                <c:formatCode>#,##0</c:formatCode>
                <c:ptCount val="5"/>
                <c:pt idx="1">
                  <c:v>42961.47</c:v>
                </c:pt>
                <c:pt idx="2">
                  <c:v>44401.42</c:v>
                </c:pt>
                <c:pt idx="3">
                  <c:v>45657.5</c:v>
                </c:pt>
                <c:pt idx="4">
                  <c:v>46011.03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3-4849-8968-122B1C938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3-4849-8968-122B1C938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10.42'!$V$4:$Z$4</c:f>
              <c:numCache>
                <c:formatCode>#,##0</c:formatCode>
                <c:ptCount val="5"/>
                <c:pt idx="0">
                  <c:v>118736</c:v>
                </c:pt>
                <c:pt idx="1">
                  <c:v>122798</c:v>
                </c:pt>
                <c:pt idx="2">
                  <c:v>123765</c:v>
                </c:pt>
                <c:pt idx="3">
                  <c:v>123222</c:v>
                </c:pt>
                <c:pt idx="4">
                  <c:v>128981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CBF-9808-4631F0F53FEF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10.42'!$V$7:$Z$7</c:f>
              <c:numCache>
                <c:formatCode>#,##0</c:formatCode>
                <c:ptCount val="5"/>
                <c:pt idx="0">
                  <c:v>88349</c:v>
                </c:pt>
                <c:pt idx="1">
                  <c:v>90225</c:v>
                </c:pt>
                <c:pt idx="2">
                  <c:v>91125</c:v>
                </c:pt>
                <c:pt idx="3">
                  <c:v>91905</c:v>
                </c:pt>
                <c:pt idx="4">
                  <c:v>93420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1-4CBF-9808-4631F0F53FEF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10.42'!$V$11:$Z$11</c:f>
              <c:numCache>
                <c:formatCode>#,##0</c:formatCode>
                <c:ptCount val="5"/>
                <c:pt idx="0">
                  <c:v>106713</c:v>
                </c:pt>
                <c:pt idx="1">
                  <c:v>110548</c:v>
                </c:pt>
                <c:pt idx="2">
                  <c:v>111434</c:v>
                </c:pt>
                <c:pt idx="3">
                  <c:v>110514</c:v>
                </c:pt>
                <c:pt idx="4">
                  <c:v>115960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1-4CBF-9808-4631F0F53FEF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10.42'!$V$12:$Z$12</c:f>
              <c:numCache>
                <c:formatCode>#,##0</c:formatCode>
                <c:ptCount val="5"/>
                <c:pt idx="0">
                  <c:v>12022</c:v>
                </c:pt>
                <c:pt idx="1">
                  <c:v>12252</c:v>
                </c:pt>
                <c:pt idx="2">
                  <c:v>12336</c:v>
                </c:pt>
                <c:pt idx="3">
                  <c:v>12705</c:v>
                </c:pt>
                <c:pt idx="4">
                  <c:v>13021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1-4CBF-9808-4631F0F5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1.3187988928601888E-2</c:v>
                </c:pt>
                <c:pt idx="1">
                  <c:v>7.6755491118846962E-3</c:v>
                </c:pt>
                <c:pt idx="2">
                  <c:v>6.6738511873841888E-2</c:v>
                </c:pt>
                <c:pt idx="3">
                  <c:v>8.2182647056543209E-3</c:v>
                </c:pt>
                <c:pt idx="4">
                  <c:v>8.7532272195129518E-2</c:v>
                </c:pt>
                <c:pt idx="5">
                  <c:v>3.0159480853769158E-2</c:v>
                </c:pt>
                <c:pt idx="6">
                  <c:v>0.10632573789938053</c:v>
                </c:pt>
                <c:pt idx="7">
                  <c:v>6.8575991812747608E-2</c:v>
                </c:pt>
                <c:pt idx="8">
                  <c:v>3.267923182484242E-2</c:v>
                </c:pt>
                <c:pt idx="9">
                  <c:v>8.1329808266333795E-3</c:v>
                </c:pt>
                <c:pt idx="10">
                  <c:v>3.6144858545057022E-2</c:v>
                </c:pt>
                <c:pt idx="11">
                  <c:v>1.3831494561214443E-2</c:v>
                </c:pt>
                <c:pt idx="12">
                  <c:v>5.6783557268124764E-2</c:v>
                </c:pt>
                <c:pt idx="13">
                  <c:v>8.7648568393794438E-2</c:v>
                </c:pt>
                <c:pt idx="14">
                  <c:v>5.3496251385863031E-2</c:v>
                </c:pt>
                <c:pt idx="15">
                  <c:v>7.6119738566145401E-2</c:v>
                </c:pt>
                <c:pt idx="16">
                  <c:v>0.16280692505097649</c:v>
                </c:pt>
                <c:pt idx="17">
                  <c:v>1.6227196253711787E-2</c:v>
                </c:pt>
                <c:pt idx="18">
                  <c:v>4.2859025747978383E-2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E-41ED-9C5B-D469B5643F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E-41ED-9C5B-D469B564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10.42'!$Z$44:$Z$60</c:f>
              <c:numCache>
                <c:formatCode>#,##0</c:formatCode>
                <c:ptCount val="17"/>
                <c:pt idx="0">
                  <c:v>85</c:v>
                </c:pt>
                <c:pt idx="1">
                  <c:v>1510</c:v>
                </c:pt>
                <c:pt idx="2">
                  <c:v>3471</c:v>
                </c:pt>
                <c:pt idx="3">
                  <c:v>5564</c:v>
                </c:pt>
                <c:pt idx="4">
                  <c:v>7432</c:v>
                </c:pt>
                <c:pt idx="5">
                  <c:v>7256</c:v>
                </c:pt>
                <c:pt idx="6">
                  <c:v>7176</c:v>
                </c:pt>
                <c:pt idx="7">
                  <c:v>6157</c:v>
                </c:pt>
                <c:pt idx="8">
                  <c:v>6490</c:v>
                </c:pt>
                <c:pt idx="9">
                  <c:v>6041</c:v>
                </c:pt>
                <c:pt idx="10">
                  <c:v>5467</c:v>
                </c:pt>
                <c:pt idx="11">
                  <c:v>4308</c:v>
                </c:pt>
                <c:pt idx="12">
                  <c:v>2200</c:v>
                </c:pt>
                <c:pt idx="13">
                  <c:v>821</c:v>
                </c:pt>
                <c:pt idx="14">
                  <c:v>262</c:v>
                </c:pt>
                <c:pt idx="15">
                  <c:v>83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F-499A-A3DF-536DAA6AD969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10.42'!$Z$63:$Z$79</c:f>
              <c:numCache>
                <c:formatCode>#,##0</c:formatCode>
                <c:ptCount val="17"/>
                <c:pt idx="0">
                  <c:v>109</c:v>
                </c:pt>
                <c:pt idx="1">
                  <c:v>1751</c:v>
                </c:pt>
                <c:pt idx="2">
                  <c:v>4068</c:v>
                </c:pt>
                <c:pt idx="3">
                  <c:v>6207</c:v>
                </c:pt>
                <c:pt idx="4">
                  <c:v>7193</c:v>
                </c:pt>
                <c:pt idx="5">
                  <c:v>6581</c:v>
                </c:pt>
                <c:pt idx="6">
                  <c:v>6776</c:v>
                </c:pt>
                <c:pt idx="7">
                  <c:v>6291</c:v>
                </c:pt>
                <c:pt idx="8">
                  <c:v>6192</c:v>
                </c:pt>
                <c:pt idx="9">
                  <c:v>6474</c:v>
                </c:pt>
                <c:pt idx="10">
                  <c:v>5553</c:v>
                </c:pt>
                <c:pt idx="11">
                  <c:v>4381</c:v>
                </c:pt>
                <c:pt idx="12">
                  <c:v>1940</c:v>
                </c:pt>
                <c:pt idx="13">
                  <c:v>611</c:v>
                </c:pt>
                <c:pt idx="14">
                  <c:v>208</c:v>
                </c:pt>
                <c:pt idx="15">
                  <c:v>79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F-499A-A3DF-536DAA6AD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10.42'!$Z$83:$Z$90</c:f>
              <c:numCache>
                <c:formatCode>#,##0</c:formatCode>
                <c:ptCount val="8"/>
                <c:pt idx="0">
                  <c:v>4912</c:v>
                </c:pt>
                <c:pt idx="1">
                  <c:v>5382</c:v>
                </c:pt>
                <c:pt idx="2">
                  <c:v>10013</c:v>
                </c:pt>
                <c:pt idx="3">
                  <c:v>3460</c:v>
                </c:pt>
                <c:pt idx="4">
                  <c:v>2514</c:v>
                </c:pt>
                <c:pt idx="5">
                  <c:v>2954</c:v>
                </c:pt>
                <c:pt idx="6">
                  <c:v>3887</c:v>
                </c:pt>
                <c:pt idx="7">
                  <c:v>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0-4118-B80C-EA8CAF9BDAE3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10.42'!$Z$93:$Z$100</c:f>
              <c:numCache>
                <c:formatCode>#,##0</c:formatCode>
                <c:ptCount val="8"/>
                <c:pt idx="0">
                  <c:v>3865</c:v>
                </c:pt>
                <c:pt idx="1">
                  <c:v>8600</c:v>
                </c:pt>
                <c:pt idx="2">
                  <c:v>1862</c:v>
                </c:pt>
                <c:pt idx="3">
                  <c:v>9219</c:v>
                </c:pt>
                <c:pt idx="4">
                  <c:v>8593</c:v>
                </c:pt>
                <c:pt idx="5">
                  <c:v>5197</c:v>
                </c:pt>
                <c:pt idx="6">
                  <c:v>363</c:v>
                </c:pt>
                <c:pt idx="7">
                  <c:v>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0-4118-B80C-EA8CAF9B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1.9157088122605363E-3</c:v>
                </c:pt>
                <c:pt idx="1">
                  <c:v>0</c:v>
                </c:pt>
                <c:pt idx="2">
                  <c:v>5.7471264367816091E-3</c:v>
                </c:pt>
                <c:pt idx="3">
                  <c:v>0</c:v>
                </c:pt>
                <c:pt idx="4">
                  <c:v>2.2988505747126436E-2</c:v>
                </c:pt>
                <c:pt idx="5">
                  <c:v>1.1494252873563218E-2</c:v>
                </c:pt>
                <c:pt idx="6">
                  <c:v>5.7471264367816091E-2</c:v>
                </c:pt>
                <c:pt idx="7">
                  <c:v>1.532567049808429E-2</c:v>
                </c:pt>
                <c:pt idx="8">
                  <c:v>3.8314176245210726E-3</c:v>
                </c:pt>
                <c:pt idx="9">
                  <c:v>0</c:v>
                </c:pt>
                <c:pt idx="10">
                  <c:v>0.10344827586206896</c:v>
                </c:pt>
                <c:pt idx="11">
                  <c:v>9.5785440613026813E-3</c:v>
                </c:pt>
                <c:pt idx="12">
                  <c:v>1.1494252873563218E-2</c:v>
                </c:pt>
                <c:pt idx="13">
                  <c:v>2.681992337164751E-2</c:v>
                </c:pt>
                <c:pt idx="14">
                  <c:v>2.8735632183908046E-2</c:v>
                </c:pt>
                <c:pt idx="15">
                  <c:v>0.26628352490421459</c:v>
                </c:pt>
                <c:pt idx="16">
                  <c:v>0.26436781609195403</c:v>
                </c:pt>
                <c:pt idx="17">
                  <c:v>1.1494252873563218E-2</c:v>
                </c:pt>
                <c:pt idx="18">
                  <c:v>0.1532567049808429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7-455D-B740-6DE9676C78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7-455D-B740-6DE9676C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10.42'!$V$8:$Z$8</c:f>
              <c:numCache>
                <c:formatCode>#,##0</c:formatCode>
                <c:ptCount val="5"/>
                <c:pt idx="0">
                  <c:v>42961.47</c:v>
                </c:pt>
                <c:pt idx="1">
                  <c:v>44401.42</c:v>
                </c:pt>
                <c:pt idx="2">
                  <c:v>45657.5</c:v>
                </c:pt>
                <c:pt idx="3">
                  <c:v>46011.03</c:v>
                </c:pt>
                <c:pt idx="4">
                  <c:v>47691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2-428E-9659-7CD6F78FC3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2-428E-9659-7CD6F78F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10.43'!$U$4:$Y$4</c:f>
              <c:numCache>
                <c:formatCode>#,##0</c:formatCode>
                <c:ptCount val="5"/>
                <c:pt idx="1">
                  <c:v>738</c:v>
                </c:pt>
                <c:pt idx="2">
                  <c:v>915</c:v>
                </c:pt>
                <c:pt idx="3">
                  <c:v>831</c:v>
                </c:pt>
                <c:pt idx="4">
                  <c:v>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B-46CD-B41A-C427A33836F8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10.43'!$U$7:$Y$7</c:f>
              <c:numCache>
                <c:formatCode>#,##0</c:formatCode>
                <c:ptCount val="5"/>
                <c:pt idx="1">
                  <c:v>423</c:v>
                </c:pt>
                <c:pt idx="2">
                  <c:v>505</c:v>
                </c:pt>
                <c:pt idx="3">
                  <c:v>456</c:v>
                </c:pt>
                <c:pt idx="4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B-46CD-B41A-C427A33836F8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10.43'!$U$11:$Y$11</c:f>
              <c:numCache>
                <c:formatCode>#,##0</c:formatCode>
                <c:ptCount val="5"/>
                <c:pt idx="1">
                  <c:v>553</c:v>
                </c:pt>
                <c:pt idx="2">
                  <c:v>687</c:v>
                </c:pt>
                <c:pt idx="3">
                  <c:v>633</c:v>
                </c:pt>
                <c:pt idx="4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B-46CD-B41A-C427A33836F8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10.43'!$U$12:$Y$12</c:f>
              <c:numCache>
                <c:formatCode>#,##0</c:formatCode>
                <c:ptCount val="5"/>
                <c:pt idx="1">
                  <c:v>187</c:v>
                </c:pt>
                <c:pt idx="2">
                  <c:v>228</c:v>
                </c:pt>
                <c:pt idx="3">
                  <c:v>198</c:v>
                </c:pt>
                <c:pt idx="4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B-46CD-B41A-C427A338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0.27737226277372262</c:v>
                </c:pt>
                <c:pt idx="1">
                  <c:v>2.5547445255474453E-2</c:v>
                </c:pt>
                <c:pt idx="2">
                  <c:v>3.4063260340632603E-2</c:v>
                </c:pt>
                <c:pt idx="3">
                  <c:v>4.8661800486618006E-3</c:v>
                </c:pt>
                <c:pt idx="4">
                  <c:v>4.6228710462287104E-2</c:v>
                </c:pt>
                <c:pt idx="5">
                  <c:v>1.824817518248175E-2</c:v>
                </c:pt>
                <c:pt idx="6">
                  <c:v>6.3260340632603412E-2</c:v>
                </c:pt>
                <c:pt idx="7">
                  <c:v>3.5279805352798052E-2</c:v>
                </c:pt>
                <c:pt idx="8">
                  <c:v>1.3381995133819951E-2</c:v>
                </c:pt>
                <c:pt idx="9">
                  <c:v>4.8661800486618006E-3</c:v>
                </c:pt>
                <c:pt idx="10">
                  <c:v>9.7323600973236012E-3</c:v>
                </c:pt>
                <c:pt idx="11">
                  <c:v>1.2165450121654502E-2</c:v>
                </c:pt>
                <c:pt idx="12">
                  <c:v>1.3381995133819951E-2</c:v>
                </c:pt>
                <c:pt idx="13">
                  <c:v>3.0413625304136254E-2</c:v>
                </c:pt>
                <c:pt idx="14">
                  <c:v>3.5279805352798052E-2</c:v>
                </c:pt>
                <c:pt idx="15">
                  <c:v>6.8126520681265207E-2</c:v>
                </c:pt>
                <c:pt idx="16">
                  <c:v>0.1070559610705596</c:v>
                </c:pt>
                <c:pt idx="17">
                  <c:v>3.6496350364963502E-3</c:v>
                </c:pt>
                <c:pt idx="18">
                  <c:v>2.7980535279805353E-2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3-4DEC-A2B3-4F23ADD853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3-4DEC-A2B3-4F23ADD8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24</c:v>
                </c:pt>
                <c:pt idx="3">
                  <c:v>34</c:v>
                </c:pt>
                <c:pt idx="4">
                  <c:v>45</c:v>
                </c:pt>
                <c:pt idx="5">
                  <c:v>48</c:v>
                </c:pt>
                <c:pt idx="6">
                  <c:v>59</c:v>
                </c:pt>
                <c:pt idx="7">
                  <c:v>56</c:v>
                </c:pt>
                <c:pt idx="8">
                  <c:v>41</c:v>
                </c:pt>
                <c:pt idx="9">
                  <c:v>36</c:v>
                </c:pt>
                <c:pt idx="10">
                  <c:v>57</c:v>
                </c:pt>
                <c:pt idx="11">
                  <c:v>62</c:v>
                </c:pt>
                <c:pt idx="12">
                  <c:v>30</c:v>
                </c:pt>
                <c:pt idx="13">
                  <c:v>9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6-4D20-A045-A0E8CCB97D25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11</c:v>
                </c:pt>
                <c:pt idx="3">
                  <c:v>24</c:v>
                </c:pt>
                <c:pt idx="4">
                  <c:v>36</c:v>
                </c:pt>
                <c:pt idx="5">
                  <c:v>40</c:v>
                </c:pt>
                <c:pt idx="6">
                  <c:v>32</c:v>
                </c:pt>
                <c:pt idx="7">
                  <c:v>25</c:v>
                </c:pt>
                <c:pt idx="8">
                  <c:v>20</c:v>
                </c:pt>
                <c:pt idx="9">
                  <c:v>47</c:v>
                </c:pt>
                <c:pt idx="10">
                  <c:v>32</c:v>
                </c:pt>
                <c:pt idx="11">
                  <c:v>44</c:v>
                </c:pt>
                <c:pt idx="12">
                  <c:v>26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D20-A045-A0E8CCB97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20</c:v>
                </c:pt>
                <c:pt idx="1">
                  <c:v>16</c:v>
                </c:pt>
                <c:pt idx="2">
                  <c:v>49</c:v>
                </c:pt>
                <c:pt idx="3">
                  <c:v>6</c:v>
                </c:pt>
                <c:pt idx="4">
                  <c:v>0</c:v>
                </c:pt>
                <c:pt idx="5">
                  <c:v>4</c:v>
                </c:pt>
                <c:pt idx="6">
                  <c:v>17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C-4062-85BA-378045959FF2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13</c:v>
                </c:pt>
                <c:pt idx="1">
                  <c:v>59</c:v>
                </c:pt>
                <c:pt idx="2">
                  <c:v>8</c:v>
                </c:pt>
                <c:pt idx="3">
                  <c:v>40</c:v>
                </c:pt>
                <c:pt idx="4">
                  <c:v>19</c:v>
                </c:pt>
                <c:pt idx="5">
                  <c:v>13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C-4062-85BA-378045959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10.43'!$U$8:$Y$8</c:f>
              <c:numCache>
                <c:formatCode>#,##0</c:formatCode>
                <c:ptCount val="5"/>
                <c:pt idx="1">
                  <c:v>23480.07</c:v>
                </c:pt>
                <c:pt idx="2">
                  <c:v>25079</c:v>
                </c:pt>
                <c:pt idx="3">
                  <c:v>21757.63</c:v>
                </c:pt>
                <c:pt idx="4">
                  <c:v>18396.29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1F6-893E-26A20F24E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F-41F6-893E-26A20F24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10.43'!$V$4:$Z$4</c:f>
              <c:numCache>
                <c:formatCode>#,##0</c:formatCode>
                <c:ptCount val="5"/>
                <c:pt idx="0">
                  <c:v>738</c:v>
                </c:pt>
                <c:pt idx="1">
                  <c:v>915</c:v>
                </c:pt>
                <c:pt idx="2">
                  <c:v>831</c:v>
                </c:pt>
                <c:pt idx="3">
                  <c:v>893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4-41DB-BBC1-8B9E1D590B11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10.43'!$V$7:$Z$7</c:f>
              <c:numCache>
                <c:formatCode>#,##0</c:formatCode>
                <c:ptCount val="5"/>
                <c:pt idx="0">
                  <c:v>423</c:v>
                </c:pt>
                <c:pt idx="1">
                  <c:v>505</c:v>
                </c:pt>
                <c:pt idx="2">
                  <c:v>456</c:v>
                </c:pt>
                <c:pt idx="3">
                  <c:v>499</c:v>
                </c:pt>
                <c:pt idx="4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4-41DB-BBC1-8B9E1D590B11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10.43'!$V$11:$Z$11</c:f>
              <c:numCache>
                <c:formatCode>#,##0</c:formatCode>
                <c:ptCount val="5"/>
                <c:pt idx="0">
                  <c:v>553</c:v>
                </c:pt>
                <c:pt idx="1">
                  <c:v>687</c:v>
                </c:pt>
                <c:pt idx="2">
                  <c:v>633</c:v>
                </c:pt>
                <c:pt idx="3">
                  <c:v>669</c:v>
                </c:pt>
                <c:pt idx="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4-41DB-BBC1-8B9E1D590B11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10.43'!$V$12:$Z$12</c:f>
              <c:numCache>
                <c:formatCode>#,##0</c:formatCode>
                <c:ptCount val="5"/>
                <c:pt idx="0">
                  <c:v>187</c:v>
                </c:pt>
                <c:pt idx="1">
                  <c:v>228</c:v>
                </c:pt>
                <c:pt idx="2">
                  <c:v>198</c:v>
                </c:pt>
                <c:pt idx="3">
                  <c:v>222</c:v>
                </c:pt>
                <c:pt idx="4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4-41DB-BBC1-8B9E1D59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0.27737226277372262</c:v>
                </c:pt>
                <c:pt idx="1">
                  <c:v>2.5547445255474453E-2</c:v>
                </c:pt>
                <c:pt idx="2">
                  <c:v>3.4063260340632603E-2</c:v>
                </c:pt>
                <c:pt idx="3">
                  <c:v>4.8661800486618006E-3</c:v>
                </c:pt>
                <c:pt idx="4">
                  <c:v>4.6228710462287104E-2</c:v>
                </c:pt>
                <c:pt idx="5">
                  <c:v>1.824817518248175E-2</c:v>
                </c:pt>
                <c:pt idx="6">
                  <c:v>6.3260340632603412E-2</c:v>
                </c:pt>
                <c:pt idx="7">
                  <c:v>3.5279805352798052E-2</c:v>
                </c:pt>
                <c:pt idx="8">
                  <c:v>1.3381995133819951E-2</c:v>
                </c:pt>
                <c:pt idx="9">
                  <c:v>4.8661800486618006E-3</c:v>
                </c:pt>
                <c:pt idx="10">
                  <c:v>9.7323600973236012E-3</c:v>
                </c:pt>
                <c:pt idx="11">
                  <c:v>1.2165450121654502E-2</c:v>
                </c:pt>
                <c:pt idx="12">
                  <c:v>1.3381995133819951E-2</c:v>
                </c:pt>
                <c:pt idx="13">
                  <c:v>3.0413625304136254E-2</c:v>
                </c:pt>
                <c:pt idx="14">
                  <c:v>3.5279805352798052E-2</c:v>
                </c:pt>
                <c:pt idx="15">
                  <c:v>6.8126520681265207E-2</c:v>
                </c:pt>
                <c:pt idx="16">
                  <c:v>0.1070559610705596</c:v>
                </c:pt>
                <c:pt idx="17">
                  <c:v>3.6496350364963502E-3</c:v>
                </c:pt>
                <c:pt idx="18">
                  <c:v>2.7980535279805353E-2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4-488D-A962-93E748E7C5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4-488D-A962-93E748E7C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10.43'!$Z$44:$Z$60</c:f>
              <c:numCache>
                <c:formatCode>#,##0</c:formatCode>
                <c:ptCount val="17"/>
                <c:pt idx="0">
                  <c:v>3</c:v>
                </c:pt>
                <c:pt idx="1">
                  <c:v>15</c:v>
                </c:pt>
                <c:pt idx="2">
                  <c:v>26</c:v>
                </c:pt>
                <c:pt idx="3">
                  <c:v>33</c:v>
                </c:pt>
                <c:pt idx="4">
                  <c:v>24</c:v>
                </c:pt>
                <c:pt idx="5">
                  <c:v>40</c:v>
                </c:pt>
                <c:pt idx="6">
                  <c:v>40</c:v>
                </c:pt>
                <c:pt idx="7">
                  <c:v>45</c:v>
                </c:pt>
                <c:pt idx="8">
                  <c:v>37</c:v>
                </c:pt>
                <c:pt idx="9">
                  <c:v>30</c:v>
                </c:pt>
                <c:pt idx="10">
                  <c:v>56</c:v>
                </c:pt>
                <c:pt idx="11">
                  <c:v>62</c:v>
                </c:pt>
                <c:pt idx="12">
                  <c:v>40</c:v>
                </c:pt>
                <c:pt idx="13">
                  <c:v>13</c:v>
                </c:pt>
                <c:pt idx="14">
                  <c:v>8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4-4F8C-9F5D-10D12D61B562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8</c:v>
                </c:pt>
                <c:pt idx="4">
                  <c:v>30</c:v>
                </c:pt>
                <c:pt idx="5">
                  <c:v>34</c:v>
                </c:pt>
                <c:pt idx="6">
                  <c:v>32</c:v>
                </c:pt>
                <c:pt idx="7">
                  <c:v>22</c:v>
                </c:pt>
                <c:pt idx="8">
                  <c:v>29</c:v>
                </c:pt>
                <c:pt idx="9">
                  <c:v>43</c:v>
                </c:pt>
                <c:pt idx="10">
                  <c:v>39</c:v>
                </c:pt>
                <c:pt idx="11">
                  <c:v>46</c:v>
                </c:pt>
                <c:pt idx="12">
                  <c:v>19</c:v>
                </c:pt>
                <c:pt idx="13">
                  <c:v>10</c:v>
                </c:pt>
                <c:pt idx="14">
                  <c:v>7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4-4F8C-9F5D-10D12D61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10.43'!$Z$83:$Z$90</c:f>
              <c:numCache>
                <c:formatCode>#,##0</c:formatCode>
                <c:ptCount val="8"/>
                <c:pt idx="0">
                  <c:v>16</c:v>
                </c:pt>
                <c:pt idx="1">
                  <c:v>9</c:v>
                </c:pt>
                <c:pt idx="2">
                  <c:v>46</c:v>
                </c:pt>
                <c:pt idx="3">
                  <c:v>3</c:v>
                </c:pt>
                <c:pt idx="4">
                  <c:v>0</c:v>
                </c:pt>
                <c:pt idx="5">
                  <c:v>11</c:v>
                </c:pt>
                <c:pt idx="6">
                  <c:v>16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5-4AB7-8BD9-CA5913E5682D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10.43'!$Z$93:$Z$100</c:f>
              <c:numCache>
                <c:formatCode>#,##0</c:formatCode>
                <c:ptCount val="8"/>
                <c:pt idx="0">
                  <c:v>14</c:v>
                </c:pt>
                <c:pt idx="1">
                  <c:v>54</c:v>
                </c:pt>
                <c:pt idx="2">
                  <c:v>3</c:v>
                </c:pt>
                <c:pt idx="3">
                  <c:v>34</c:v>
                </c:pt>
                <c:pt idx="4">
                  <c:v>20</c:v>
                </c:pt>
                <c:pt idx="5">
                  <c:v>16</c:v>
                </c:pt>
                <c:pt idx="6">
                  <c:v>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5-4AB7-8BD9-CA5913E5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25</c:v>
                </c:pt>
                <c:pt idx="4">
                  <c:v>48</c:v>
                </c:pt>
                <c:pt idx="5">
                  <c:v>38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17</c:v>
                </c:pt>
                <c:pt idx="10">
                  <c:v>19</c:v>
                </c:pt>
                <c:pt idx="11">
                  <c:v>16</c:v>
                </c:pt>
                <c:pt idx="12">
                  <c:v>11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0-4AC3-99A6-C049E80D9441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30</c:v>
                </c:pt>
                <c:pt idx="4">
                  <c:v>77</c:v>
                </c:pt>
                <c:pt idx="5">
                  <c:v>45</c:v>
                </c:pt>
                <c:pt idx="6">
                  <c:v>39</c:v>
                </c:pt>
                <c:pt idx="7">
                  <c:v>23</c:v>
                </c:pt>
                <c:pt idx="8">
                  <c:v>18</c:v>
                </c:pt>
                <c:pt idx="9">
                  <c:v>29</c:v>
                </c:pt>
                <c:pt idx="10">
                  <c:v>18</c:v>
                </c:pt>
                <c:pt idx="11">
                  <c:v>12</c:v>
                </c:pt>
                <c:pt idx="12">
                  <c:v>4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0-4AC3-99A6-C049E80D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10.43'!$V$8:$Z$8</c:f>
              <c:numCache>
                <c:formatCode>#,##0</c:formatCode>
                <c:ptCount val="5"/>
                <c:pt idx="0">
                  <c:v>23480.07</c:v>
                </c:pt>
                <c:pt idx="1">
                  <c:v>25079</c:v>
                </c:pt>
                <c:pt idx="2">
                  <c:v>21757.63</c:v>
                </c:pt>
                <c:pt idx="3">
                  <c:v>18396.29</c:v>
                </c:pt>
                <c:pt idx="4">
                  <c:v>18511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1-45AD-AC89-4704C50A1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1-45AD-AC89-4704C50A1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10.44'!$U$4:$Y$4</c:f>
              <c:numCache>
                <c:formatCode>#,##0</c:formatCode>
                <c:ptCount val="5"/>
                <c:pt idx="1">
                  <c:v>905</c:v>
                </c:pt>
                <c:pt idx="2">
                  <c:v>962</c:v>
                </c:pt>
                <c:pt idx="3">
                  <c:v>939</c:v>
                </c:pt>
                <c:pt idx="4">
                  <c:v>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0-4D50-A679-5DA8ED8E198F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10.44'!$U$7:$Y$7</c:f>
              <c:numCache>
                <c:formatCode>#,##0</c:formatCode>
                <c:ptCount val="5"/>
                <c:pt idx="1">
                  <c:v>600</c:v>
                </c:pt>
                <c:pt idx="2">
                  <c:v>636</c:v>
                </c:pt>
                <c:pt idx="3">
                  <c:v>618</c:v>
                </c:pt>
                <c:pt idx="4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0-4D50-A679-5DA8ED8E198F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10.44'!$U$11:$Y$11</c:f>
              <c:numCache>
                <c:formatCode>#,##0</c:formatCode>
                <c:ptCount val="5"/>
                <c:pt idx="1">
                  <c:v>779</c:v>
                </c:pt>
                <c:pt idx="2">
                  <c:v>818</c:v>
                </c:pt>
                <c:pt idx="3">
                  <c:v>803</c:v>
                </c:pt>
                <c:pt idx="4">
                  <c:v>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0-4D50-A679-5DA8ED8E198F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10.44'!$U$12:$Y$12</c:f>
              <c:numCache>
                <c:formatCode>#,##0</c:formatCode>
                <c:ptCount val="5"/>
                <c:pt idx="1">
                  <c:v>129</c:v>
                </c:pt>
                <c:pt idx="2">
                  <c:v>149</c:v>
                </c:pt>
                <c:pt idx="3">
                  <c:v>132</c:v>
                </c:pt>
                <c:pt idx="4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20-4D50-A679-5DA8ED8E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0.18055555555555555</c:v>
                </c:pt>
                <c:pt idx="1">
                  <c:v>1.3888888888888888E-2</c:v>
                </c:pt>
                <c:pt idx="2">
                  <c:v>8.6538461538461536E-2</c:v>
                </c:pt>
                <c:pt idx="3">
                  <c:v>2.136752136752137E-3</c:v>
                </c:pt>
                <c:pt idx="4">
                  <c:v>3.6324786324786328E-2</c:v>
                </c:pt>
                <c:pt idx="5">
                  <c:v>1.1752136752136752E-2</c:v>
                </c:pt>
                <c:pt idx="6">
                  <c:v>9.5085470085470081E-2</c:v>
                </c:pt>
                <c:pt idx="7">
                  <c:v>5.128205128205128E-2</c:v>
                </c:pt>
                <c:pt idx="8">
                  <c:v>6.3034188034188032E-2</c:v>
                </c:pt>
                <c:pt idx="9">
                  <c:v>2.02991452991453E-2</c:v>
                </c:pt>
                <c:pt idx="10">
                  <c:v>1.4957264957264958E-2</c:v>
                </c:pt>
                <c:pt idx="11">
                  <c:v>8.5470085470085479E-3</c:v>
                </c:pt>
                <c:pt idx="12">
                  <c:v>1.3888888888888888E-2</c:v>
                </c:pt>
                <c:pt idx="13">
                  <c:v>6.8376068376068383E-2</c:v>
                </c:pt>
                <c:pt idx="14">
                  <c:v>7.4786324786324784E-2</c:v>
                </c:pt>
                <c:pt idx="15">
                  <c:v>6.8376068376068383E-2</c:v>
                </c:pt>
                <c:pt idx="16">
                  <c:v>8.5470085470085472E-2</c:v>
                </c:pt>
                <c:pt idx="17">
                  <c:v>1.0683760683760685E-3</c:v>
                </c:pt>
                <c:pt idx="18">
                  <c:v>2.3504273504273504E-2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7-47DC-BBC4-7CFF5357C7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7-47DC-BBC4-7CFF5357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53</c:v>
                </c:pt>
                <c:pt idx="4">
                  <c:v>44</c:v>
                </c:pt>
                <c:pt idx="5">
                  <c:v>30</c:v>
                </c:pt>
                <c:pt idx="6">
                  <c:v>51</c:v>
                </c:pt>
                <c:pt idx="7">
                  <c:v>23</c:v>
                </c:pt>
                <c:pt idx="8">
                  <c:v>43</c:v>
                </c:pt>
                <c:pt idx="9">
                  <c:v>43</c:v>
                </c:pt>
                <c:pt idx="10">
                  <c:v>46</c:v>
                </c:pt>
                <c:pt idx="11">
                  <c:v>53</c:v>
                </c:pt>
                <c:pt idx="12">
                  <c:v>28</c:v>
                </c:pt>
                <c:pt idx="13">
                  <c:v>12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A-46C5-9CDE-59C2AE650E3E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49</c:v>
                </c:pt>
                <c:pt idx="6">
                  <c:v>32</c:v>
                </c:pt>
                <c:pt idx="7">
                  <c:v>33</c:v>
                </c:pt>
                <c:pt idx="8">
                  <c:v>36</c:v>
                </c:pt>
                <c:pt idx="9">
                  <c:v>45</c:v>
                </c:pt>
                <c:pt idx="10">
                  <c:v>53</c:v>
                </c:pt>
                <c:pt idx="11">
                  <c:v>58</c:v>
                </c:pt>
                <c:pt idx="12">
                  <c:v>27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A-46C5-9CDE-59C2AE650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22</c:v>
                </c:pt>
                <c:pt idx="1">
                  <c:v>10</c:v>
                </c:pt>
                <c:pt idx="2">
                  <c:v>45</c:v>
                </c:pt>
                <c:pt idx="3">
                  <c:v>13</c:v>
                </c:pt>
                <c:pt idx="4">
                  <c:v>3</c:v>
                </c:pt>
                <c:pt idx="5">
                  <c:v>16</c:v>
                </c:pt>
                <c:pt idx="6">
                  <c:v>42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1-4B33-8F82-D8011C184612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15</c:v>
                </c:pt>
                <c:pt idx="1">
                  <c:v>41</c:v>
                </c:pt>
                <c:pt idx="2">
                  <c:v>8</c:v>
                </c:pt>
                <c:pt idx="3">
                  <c:v>67</c:v>
                </c:pt>
                <c:pt idx="4">
                  <c:v>31</c:v>
                </c:pt>
                <c:pt idx="5">
                  <c:v>30</c:v>
                </c:pt>
                <c:pt idx="6">
                  <c:v>0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1-4B33-8F82-D8011C18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10.44'!$U$8:$Y$8</c:f>
              <c:numCache>
                <c:formatCode>#,##0</c:formatCode>
                <c:ptCount val="5"/>
                <c:pt idx="1">
                  <c:v>23847.040000000001</c:v>
                </c:pt>
                <c:pt idx="2">
                  <c:v>26000</c:v>
                </c:pt>
                <c:pt idx="3">
                  <c:v>25624</c:v>
                </c:pt>
                <c:pt idx="4">
                  <c:v>28522.36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4-4AE7-9129-598BFA55C3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4-4AE7-9129-598BFA55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10.44'!$V$4:$Z$4</c:f>
              <c:numCache>
                <c:formatCode>#,##0</c:formatCode>
                <c:ptCount val="5"/>
                <c:pt idx="0">
                  <c:v>905</c:v>
                </c:pt>
                <c:pt idx="1">
                  <c:v>962</c:v>
                </c:pt>
                <c:pt idx="2">
                  <c:v>939</c:v>
                </c:pt>
                <c:pt idx="3">
                  <c:v>875</c:v>
                </c:pt>
                <c:pt idx="4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5-434A-B24D-911482C17756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10.44'!$V$7:$Z$7</c:f>
              <c:numCache>
                <c:formatCode>#,##0</c:formatCode>
                <c:ptCount val="5"/>
                <c:pt idx="0">
                  <c:v>600</c:v>
                </c:pt>
                <c:pt idx="1">
                  <c:v>636</c:v>
                </c:pt>
                <c:pt idx="2">
                  <c:v>618</c:v>
                </c:pt>
                <c:pt idx="3">
                  <c:v>608</c:v>
                </c:pt>
                <c:pt idx="4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5-434A-B24D-911482C17756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10.44'!$V$11:$Z$11</c:f>
              <c:numCache>
                <c:formatCode>#,##0</c:formatCode>
                <c:ptCount val="5"/>
                <c:pt idx="0">
                  <c:v>779</c:v>
                </c:pt>
                <c:pt idx="1">
                  <c:v>818</c:v>
                </c:pt>
                <c:pt idx="2">
                  <c:v>803</c:v>
                </c:pt>
                <c:pt idx="3">
                  <c:v>734</c:v>
                </c:pt>
                <c:pt idx="4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5-434A-B24D-911482C17756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10.44'!$V$12:$Z$12</c:f>
              <c:numCache>
                <c:formatCode>#,##0</c:formatCode>
                <c:ptCount val="5"/>
                <c:pt idx="0">
                  <c:v>129</c:v>
                </c:pt>
                <c:pt idx="1">
                  <c:v>149</c:v>
                </c:pt>
                <c:pt idx="2">
                  <c:v>132</c:v>
                </c:pt>
                <c:pt idx="3">
                  <c:v>141</c:v>
                </c:pt>
                <c:pt idx="4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5-434A-B24D-911482C1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0.18055555555555555</c:v>
                </c:pt>
                <c:pt idx="1">
                  <c:v>1.3888888888888888E-2</c:v>
                </c:pt>
                <c:pt idx="2">
                  <c:v>8.6538461538461536E-2</c:v>
                </c:pt>
                <c:pt idx="3">
                  <c:v>2.136752136752137E-3</c:v>
                </c:pt>
                <c:pt idx="4">
                  <c:v>3.6324786324786328E-2</c:v>
                </c:pt>
                <c:pt idx="5">
                  <c:v>1.1752136752136752E-2</c:v>
                </c:pt>
                <c:pt idx="6">
                  <c:v>9.5085470085470081E-2</c:v>
                </c:pt>
                <c:pt idx="7">
                  <c:v>5.128205128205128E-2</c:v>
                </c:pt>
                <c:pt idx="8">
                  <c:v>6.3034188034188032E-2</c:v>
                </c:pt>
                <c:pt idx="9">
                  <c:v>2.02991452991453E-2</c:v>
                </c:pt>
                <c:pt idx="10">
                  <c:v>1.4957264957264958E-2</c:v>
                </c:pt>
                <c:pt idx="11">
                  <c:v>8.5470085470085479E-3</c:v>
                </c:pt>
                <c:pt idx="12">
                  <c:v>1.3888888888888888E-2</c:v>
                </c:pt>
                <c:pt idx="13">
                  <c:v>6.8376068376068383E-2</c:v>
                </c:pt>
                <c:pt idx="14">
                  <c:v>7.4786324786324784E-2</c:v>
                </c:pt>
                <c:pt idx="15">
                  <c:v>6.8376068376068383E-2</c:v>
                </c:pt>
                <c:pt idx="16">
                  <c:v>8.5470085470085472E-2</c:v>
                </c:pt>
                <c:pt idx="17">
                  <c:v>1.0683760683760685E-3</c:v>
                </c:pt>
                <c:pt idx="18">
                  <c:v>2.3504273504273504E-2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31D-863C-C142E4960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31D-863C-C142E496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10.44'!$Z$44:$Z$60</c:f>
              <c:numCache>
                <c:formatCode>#,##0</c:formatCode>
                <c:ptCount val="17"/>
                <c:pt idx="0">
                  <c:v>2</c:v>
                </c:pt>
                <c:pt idx="1">
                  <c:v>8</c:v>
                </c:pt>
                <c:pt idx="2">
                  <c:v>34</c:v>
                </c:pt>
                <c:pt idx="3">
                  <c:v>47</c:v>
                </c:pt>
                <c:pt idx="4">
                  <c:v>51</c:v>
                </c:pt>
                <c:pt idx="5">
                  <c:v>41</c:v>
                </c:pt>
                <c:pt idx="6">
                  <c:v>48</c:v>
                </c:pt>
                <c:pt idx="7">
                  <c:v>32</c:v>
                </c:pt>
                <c:pt idx="8">
                  <c:v>40</c:v>
                </c:pt>
                <c:pt idx="9">
                  <c:v>50</c:v>
                </c:pt>
                <c:pt idx="10">
                  <c:v>53</c:v>
                </c:pt>
                <c:pt idx="11">
                  <c:v>55</c:v>
                </c:pt>
                <c:pt idx="12">
                  <c:v>29</c:v>
                </c:pt>
                <c:pt idx="13">
                  <c:v>17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6-47ED-B029-30C069763412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21</c:v>
                </c:pt>
                <c:pt idx="3">
                  <c:v>13</c:v>
                </c:pt>
                <c:pt idx="4">
                  <c:v>32</c:v>
                </c:pt>
                <c:pt idx="5">
                  <c:v>26</c:v>
                </c:pt>
                <c:pt idx="6">
                  <c:v>39</c:v>
                </c:pt>
                <c:pt idx="7">
                  <c:v>37</c:v>
                </c:pt>
                <c:pt idx="8">
                  <c:v>33</c:v>
                </c:pt>
                <c:pt idx="9">
                  <c:v>57</c:v>
                </c:pt>
                <c:pt idx="10">
                  <c:v>43</c:v>
                </c:pt>
                <c:pt idx="11">
                  <c:v>70</c:v>
                </c:pt>
                <c:pt idx="12">
                  <c:v>25</c:v>
                </c:pt>
                <c:pt idx="13">
                  <c:v>12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6-47ED-B029-30C06976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10.44'!$Z$83:$Z$90</c:f>
              <c:numCache>
                <c:formatCode>#,##0</c:formatCode>
                <c:ptCount val="8"/>
                <c:pt idx="0">
                  <c:v>16</c:v>
                </c:pt>
                <c:pt idx="1">
                  <c:v>8</c:v>
                </c:pt>
                <c:pt idx="2">
                  <c:v>47</c:v>
                </c:pt>
                <c:pt idx="3">
                  <c:v>17</c:v>
                </c:pt>
                <c:pt idx="4">
                  <c:v>4</c:v>
                </c:pt>
                <c:pt idx="5">
                  <c:v>12</c:v>
                </c:pt>
                <c:pt idx="6">
                  <c:v>45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8-4D6C-B1EC-0057D2F1CCE3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10.44'!$Z$93:$Z$100</c:f>
              <c:numCache>
                <c:formatCode>#,##0</c:formatCode>
                <c:ptCount val="8"/>
                <c:pt idx="0">
                  <c:v>11</c:v>
                </c:pt>
                <c:pt idx="1">
                  <c:v>33</c:v>
                </c:pt>
                <c:pt idx="2">
                  <c:v>12</c:v>
                </c:pt>
                <c:pt idx="3">
                  <c:v>60</c:v>
                </c:pt>
                <c:pt idx="4">
                  <c:v>31</c:v>
                </c:pt>
                <c:pt idx="5">
                  <c:v>35</c:v>
                </c:pt>
                <c:pt idx="6">
                  <c:v>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8-4D6C-B1EC-0057D2F1C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13</c:v>
                </c:pt>
                <c:pt idx="1">
                  <c:v>20</c:v>
                </c:pt>
                <c:pt idx="2">
                  <c:v>12</c:v>
                </c:pt>
                <c:pt idx="3">
                  <c:v>41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9-4B34-9E90-FE2ABD197B38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10</c:v>
                </c:pt>
                <c:pt idx="1">
                  <c:v>60</c:v>
                </c:pt>
                <c:pt idx="2">
                  <c:v>3</c:v>
                </c:pt>
                <c:pt idx="3">
                  <c:v>54</c:v>
                </c:pt>
                <c:pt idx="4">
                  <c:v>15</c:v>
                </c:pt>
                <c:pt idx="5">
                  <c:v>4</c:v>
                </c:pt>
                <c:pt idx="6">
                  <c:v>5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9-4B34-9E90-FE2ABD197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10.44'!$V$8:$Z$8</c:f>
              <c:numCache>
                <c:formatCode>#,##0</c:formatCode>
                <c:ptCount val="5"/>
                <c:pt idx="0">
                  <c:v>23847.040000000001</c:v>
                </c:pt>
                <c:pt idx="1">
                  <c:v>26000</c:v>
                </c:pt>
                <c:pt idx="2">
                  <c:v>25624</c:v>
                </c:pt>
                <c:pt idx="3">
                  <c:v>28522.36</c:v>
                </c:pt>
                <c:pt idx="4">
                  <c:v>26967.5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B-4631-BBE6-1F221B33BD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B-4631-BBE6-1F221B33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10.45'!$U$4:$Y$4</c:f>
              <c:numCache>
                <c:formatCode>#,##0</c:formatCode>
                <c:ptCount val="5"/>
                <c:pt idx="1">
                  <c:v>54125</c:v>
                </c:pt>
                <c:pt idx="2">
                  <c:v>57826</c:v>
                </c:pt>
                <c:pt idx="3">
                  <c:v>59145</c:v>
                </c:pt>
                <c:pt idx="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9-4E5B-AAD2-87AC28B11447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10.45'!$U$7:$Y$7</c:f>
              <c:numCache>
                <c:formatCode>#,##0</c:formatCode>
                <c:ptCount val="5"/>
                <c:pt idx="1">
                  <c:v>40304</c:v>
                </c:pt>
                <c:pt idx="2">
                  <c:v>42345</c:v>
                </c:pt>
                <c:pt idx="3">
                  <c:v>43397</c:v>
                </c:pt>
                <c:pt idx="4">
                  <c:v>44568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9-4E5B-AAD2-87AC28B11447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10.45'!$U$11:$Y$11</c:f>
              <c:numCache>
                <c:formatCode>#,##0</c:formatCode>
                <c:ptCount val="5"/>
                <c:pt idx="1">
                  <c:v>50072</c:v>
                </c:pt>
                <c:pt idx="2">
                  <c:v>53587</c:v>
                </c:pt>
                <c:pt idx="3">
                  <c:v>54831</c:v>
                </c:pt>
                <c:pt idx="4">
                  <c:v>55475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9-4E5B-AAD2-87AC28B11447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10.45'!$U$12:$Y$12</c:f>
              <c:numCache>
                <c:formatCode>#,##0</c:formatCode>
                <c:ptCount val="5"/>
                <c:pt idx="1">
                  <c:v>4059</c:v>
                </c:pt>
                <c:pt idx="2">
                  <c:v>4239</c:v>
                </c:pt>
                <c:pt idx="3">
                  <c:v>4311</c:v>
                </c:pt>
                <c:pt idx="4">
                  <c:v>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9-4E5B-AAD2-87AC28B1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1.7776218014251492E-2</c:v>
                </c:pt>
                <c:pt idx="1">
                  <c:v>5.7829928132200129E-3</c:v>
                </c:pt>
                <c:pt idx="2">
                  <c:v>8.8972641408669909E-2</c:v>
                </c:pt>
                <c:pt idx="3">
                  <c:v>8.0260005798251377E-3</c:v>
                </c:pt>
                <c:pt idx="4">
                  <c:v>7.523994079680181E-2</c:v>
                </c:pt>
                <c:pt idx="5">
                  <c:v>4.5501014693989657E-2</c:v>
                </c:pt>
                <c:pt idx="6">
                  <c:v>0.11263866212978928</c:v>
                </c:pt>
                <c:pt idx="7">
                  <c:v>6.1354654622579614E-2</c:v>
                </c:pt>
                <c:pt idx="8">
                  <c:v>5.6670277858309047E-2</c:v>
                </c:pt>
                <c:pt idx="9">
                  <c:v>5.0810992263911987E-3</c:v>
                </c:pt>
                <c:pt idx="10">
                  <c:v>2.9326945084456109E-2</c:v>
                </c:pt>
                <c:pt idx="11">
                  <c:v>1.3763217724338923E-2</c:v>
                </c:pt>
                <c:pt idx="12">
                  <c:v>3.9565436318415553E-2</c:v>
                </c:pt>
                <c:pt idx="13">
                  <c:v>0.12493705845552894</c:v>
                </c:pt>
                <c:pt idx="14">
                  <c:v>5.5556403253124192E-2</c:v>
                </c:pt>
                <c:pt idx="15">
                  <c:v>4.8598501609777682E-2</c:v>
                </c:pt>
                <c:pt idx="16">
                  <c:v>0.13969208233516944</c:v>
                </c:pt>
                <c:pt idx="17">
                  <c:v>1.1977966644796069E-2</c:v>
                </c:pt>
                <c:pt idx="18">
                  <c:v>3.6757861971100293E-2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4-4C17-85FF-1FC78CBA0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4-4C17-85FF-1FC78CBA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39</c:v>
                </c:pt>
                <c:pt idx="1">
                  <c:v>573</c:v>
                </c:pt>
                <c:pt idx="2">
                  <c:v>1720</c:v>
                </c:pt>
                <c:pt idx="3">
                  <c:v>3424</c:v>
                </c:pt>
                <c:pt idx="4">
                  <c:v>4814</c:v>
                </c:pt>
                <c:pt idx="5">
                  <c:v>4534</c:v>
                </c:pt>
                <c:pt idx="6">
                  <c:v>3834</c:v>
                </c:pt>
                <c:pt idx="7">
                  <c:v>3083</c:v>
                </c:pt>
                <c:pt idx="8">
                  <c:v>2819</c:v>
                </c:pt>
                <c:pt idx="9">
                  <c:v>2749</c:v>
                </c:pt>
                <c:pt idx="10">
                  <c:v>2387</c:v>
                </c:pt>
                <c:pt idx="11">
                  <c:v>1698</c:v>
                </c:pt>
                <c:pt idx="12">
                  <c:v>653</c:v>
                </c:pt>
                <c:pt idx="13">
                  <c:v>186</c:v>
                </c:pt>
                <c:pt idx="14">
                  <c:v>69</c:v>
                </c:pt>
                <c:pt idx="15">
                  <c:v>23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4-4E27-9124-21CA4134081F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51</c:v>
                </c:pt>
                <c:pt idx="1">
                  <c:v>680</c:v>
                </c:pt>
                <c:pt idx="2">
                  <c:v>1732</c:v>
                </c:pt>
                <c:pt idx="3">
                  <c:v>3298</c:v>
                </c:pt>
                <c:pt idx="4">
                  <c:v>3806</c:v>
                </c:pt>
                <c:pt idx="5">
                  <c:v>3525</c:v>
                </c:pt>
                <c:pt idx="6">
                  <c:v>3039</c:v>
                </c:pt>
                <c:pt idx="7">
                  <c:v>2386</c:v>
                </c:pt>
                <c:pt idx="8">
                  <c:v>2375</c:v>
                </c:pt>
                <c:pt idx="9">
                  <c:v>2439</c:v>
                </c:pt>
                <c:pt idx="10">
                  <c:v>2126</c:v>
                </c:pt>
                <c:pt idx="11">
                  <c:v>1362</c:v>
                </c:pt>
                <c:pt idx="12">
                  <c:v>484</c:v>
                </c:pt>
                <c:pt idx="13">
                  <c:v>131</c:v>
                </c:pt>
                <c:pt idx="14">
                  <c:v>43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4-4E27-9124-21CA4134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1850</c:v>
                </c:pt>
                <c:pt idx="1">
                  <c:v>1482</c:v>
                </c:pt>
                <c:pt idx="2">
                  <c:v>4356</c:v>
                </c:pt>
                <c:pt idx="3">
                  <c:v>1779</c:v>
                </c:pt>
                <c:pt idx="4">
                  <c:v>984</c:v>
                </c:pt>
                <c:pt idx="5">
                  <c:v>1356</c:v>
                </c:pt>
                <c:pt idx="6">
                  <c:v>3746</c:v>
                </c:pt>
                <c:pt idx="7">
                  <c:v>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B-4528-8178-C5E976D25235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1417</c:v>
                </c:pt>
                <c:pt idx="1">
                  <c:v>2457</c:v>
                </c:pt>
                <c:pt idx="2">
                  <c:v>785</c:v>
                </c:pt>
                <c:pt idx="3">
                  <c:v>4546</c:v>
                </c:pt>
                <c:pt idx="4">
                  <c:v>3431</c:v>
                </c:pt>
                <c:pt idx="5">
                  <c:v>2699</c:v>
                </c:pt>
                <c:pt idx="6">
                  <c:v>307</c:v>
                </c:pt>
                <c:pt idx="7">
                  <c:v>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B-4528-8178-C5E976D25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10.45'!$U$8:$Y$8</c:f>
              <c:numCache>
                <c:formatCode>#,##0</c:formatCode>
                <c:ptCount val="5"/>
                <c:pt idx="1">
                  <c:v>41494.870000000003</c:v>
                </c:pt>
                <c:pt idx="2">
                  <c:v>43046.43</c:v>
                </c:pt>
                <c:pt idx="3">
                  <c:v>43526.25</c:v>
                </c:pt>
                <c:pt idx="4">
                  <c:v>44135.08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E-4A77-8C27-0D2ACD87BF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E-4A77-8C27-0D2ACD87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10.45'!$V$4:$Z$4</c:f>
              <c:numCache>
                <c:formatCode>#,##0</c:formatCode>
                <c:ptCount val="5"/>
                <c:pt idx="0">
                  <c:v>54125</c:v>
                </c:pt>
                <c:pt idx="1">
                  <c:v>57826</c:v>
                </c:pt>
                <c:pt idx="2">
                  <c:v>59145</c:v>
                </c:pt>
                <c:pt idx="3">
                  <c:v>60142</c:v>
                </c:pt>
                <c:pt idx="4">
                  <c:v>65537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9DD-B2B7-ABA870531629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10.45'!$V$7:$Z$7</c:f>
              <c:numCache>
                <c:formatCode>#,##0</c:formatCode>
                <c:ptCount val="5"/>
                <c:pt idx="0">
                  <c:v>40304</c:v>
                </c:pt>
                <c:pt idx="1">
                  <c:v>42345</c:v>
                </c:pt>
                <c:pt idx="2">
                  <c:v>43397</c:v>
                </c:pt>
                <c:pt idx="3">
                  <c:v>44568</c:v>
                </c:pt>
                <c:pt idx="4">
                  <c:v>46692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C-49DD-B2B7-ABA870531629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10.45'!$V$11:$Z$11</c:f>
              <c:numCache>
                <c:formatCode>#,##0</c:formatCode>
                <c:ptCount val="5"/>
                <c:pt idx="0">
                  <c:v>50072</c:v>
                </c:pt>
                <c:pt idx="1">
                  <c:v>53587</c:v>
                </c:pt>
                <c:pt idx="2">
                  <c:v>54831</c:v>
                </c:pt>
                <c:pt idx="3">
                  <c:v>55475</c:v>
                </c:pt>
                <c:pt idx="4">
                  <c:v>60593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C-49DD-B2B7-ABA870531629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10.45'!$V$12:$Z$12</c:f>
              <c:numCache>
                <c:formatCode>#,##0</c:formatCode>
                <c:ptCount val="5"/>
                <c:pt idx="0">
                  <c:v>4059</c:v>
                </c:pt>
                <c:pt idx="1">
                  <c:v>4239</c:v>
                </c:pt>
                <c:pt idx="2">
                  <c:v>4311</c:v>
                </c:pt>
                <c:pt idx="3">
                  <c:v>4668</c:v>
                </c:pt>
                <c:pt idx="4">
                  <c:v>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C-49DD-B2B7-ABA87053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1.7776218014251492E-2</c:v>
                </c:pt>
                <c:pt idx="1">
                  <c:v>5.7829928132200129E-3</c:v>
                </c:pt>
                <c:pt idx="2">
                  <c:v>8.8972641408669909E-2</c:v>
                </c:pt>
                <c:pt idx="3">
                  <c:v>8.0260005798251377E-3</c:v>
                </c:pt>
                <c:pt idx="4">
                  <c:v>7.523994079680181E-2</c:v>
                </c:pt>
                <c:pt idx="5">
                  <c:v>4.5501014693989657E-2</c:v>
                </c:pt>
                <c:pt idx="6">
                  <c:v>0.11263866212978928</c:v>
                </c:pt>
                <c:pt idx="7">
                  <c:v>6.1354654622579614E-2</c:v>
                </c:pt>
                <c:pt idx="8">
                  <c:v>5.6670277858309047E-2</c:v>
                </c:pt>
                <c:pt idx="9">
                  <c:v>5.0810992263911987E-3</c:v>
                </c:pt>
                <c:pt idx="10">
                  <c:v>2.9326945084456109E-2</c:v>
                </c:pt>
                <c:pt idx="11">
                  <c:v>1.3763217724338923E-2</c:v>
                </c:pt>
                <c:pt idx="12">
                  <c:v>3.9565436318415553E-2</c:v>
                </c:pt>
                <c:pt idx="13">
                  <c:v>0.12493705845552894</c:v>
                </c:pt>
                <c:pt idx="14">
                  <c:v>5.5556403253124192E-2</c:v>
                </c:pt>
                <c:pt idx="15">
                  <c:v>4.8598501609777682E-2</c:v>
                </c:pt>
                <c:pt idx="16">
                  <c:v>0.13969208233516944</c:v>
                </c:pt>
                <c:pt idx="17">
                  <c:v>1.1977966644796069E-2</c:v>
                </c:pt>
                <c:pt idx="18">
                  <c:v>3.6757861971100293E-2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7F9-880E-E0C96CB1A6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7F9-880E-E0C96CB1A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10.45'!$Z$44:$Z$60</c:f>
              <c:numCache>
                <c:formatCode>#,##0</c:formatCode>
                <c:ptCount val="17"/>
                <c:pt idx="0">
                  <c:v>41</c:v>
                </c:pt>
                <c:pt idx="1">
                  <c:v>710</c:v>
                </c:pt>
                <c:pt idx="2">
                  <c:v>1977</c:v>
                </c:pt>
                <c:pt idx="3">
                  <c:v>3624</c:v>
                </c:pt>
                <c:pt idx="4">
                  <c:v>5449</c:v>
                </c:pt>
                <c:pt idx="5">
                  <c:v>4766</c:v>
                </c:pt>
                <c:pt idx="6">
                  <c:v>4373</c:v>
                </c:pt>
                <c:pt idx="7">
                  <c:v>3297</c:v>
                </c:pt>
                <c:pt idx="8">
                  <c:v>2920</c:v>
                </c:pt>
                <c:pt idx="9">
                  <c:v>2928</c:v>
                </c:pt>
                <c:pt idx="10">
                  <c:v>2520</c:v>
                </c:pt>
                <c:pt idx="11">
                  <c:v>1790</c:v>
                </c:pt>
                <c:pt idx="12">
                  <c:v>777</c:v>
                </c:pt>
                <c:pt idx="13">
                  <c:v>210</c:v>
                </c:pt>
                <c:pt idx="14">
                  <c:v>60</c:v>
                </c:pt>
                <c:pt idx="15">
                  <c:v>27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D57-B477-20C5AEF791A8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10.45'!$Z$63:$Z$79</c:f>
              <c:numCache>
                <c:formatCode>#,##0</c:formatCode>
                <c:ptCount val="17"/>
                <c:pt idx="0">
                  <c:v>80</c:v>
                </c:pt>
                <c:pt idx="1">
                  <c:v>871</c:v>
                </c:pt>
                <c:pt idx="2">
                  <c:v>1936</c:v>
                </c:pt>
                <c:pt idx="3">
                  <c:v>3553</c:v>
                </c:pt>
                <c:pt idx="4">
                  <c:v>4277</c:v>
                </c:pt>
                <c:pt idx="5">
                  <c:v>3949</c:v>
                </c:pt>
                <c:pt idx="6">
                  <c:v>3321</c:v>
                </c:pt>
                <c:pt idx="7">
                  <c:v>2543</c:v>
                </c:pt>
                <c:pt idx="8">
                  <c:v>2542</c:v>
                </c:pt>
                <c:pt idx="9">
                  <c:v>2494</c:v>
                </c:pt>
                <c:pt idx="10">
                  <c:v>2231</c:v>
                </c:pt>
                <c:pt idx="11">
                  <c:v>1416</c:v>
                </c:pt>
                <c:pt idx="12">
                  <c:v>562</c:v>
                </c:pt>
                <c:pt idx="13">
                  <c:v>137</c:v>
                </c:pt>
                <c:pt idx="14">
                  <c:v>49</c:v>
                </c:pt>
                <c:pt idx="15">
                  <c:v>25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C-4D57-B477-20C5AEF7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10.45'!$Z$83:$Z$90</c:f>
              <c:numCache>
                <c:formatCode>#,##0</c:formatCode>
                <c:ptCount val="8"/>
                <c:pt idx="0">
                  <c:v>1901</c:v>
                </c:pt>
                <c:pt idx="1">
                  <c:v>1542</c:v>
                </c:pt>
                <c:pt idx="2">
                  <c:v>4572</c:v>
                </c:pt>
                <c:pt idx="3">
                  <c:v>1813</c:v>
                </c:pt>
                <c:pt idx="4">
                  <c:v>1092</c:v>
                </c:pt>
                <c:pt idx="5">
                  <c:v>1418</c:v>
                </c:pt>
                <c:pt idx="6">
                  <c:v>3880</c:v>
                </c:pt>
                <c:pt idx="7">
                  <c:v>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FAB-BAE2-F8320F32659E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10.45'!$Z$93:$Z$100</c:f>
              <c:numCache>
                <c:formatCode>#,##0</c:formatCode>
                <c:ptCount val="8"/>
                <c:pt idx="0">
                  <c:v>1496</c:v>
                </c:pt>
                <c:pt idx="1">
                  <c:v>2593</c:v>
                </c:pt>
                <c:pt idx="2">
                  <c:v>844</c:v>
                </c:pt>
                <c:pt idx="3">
                  <c:v>4866</c:v>
                </c:pt>
                <c:pt idx="4">
                  <c:v>3478</c:v>
                </c:pt>
                <c:pt idx="5">
                  <c:v>2790</c:v>
                </c:pt>
                <c:pt idx="6">
                  <c:v>337</c:v>
                </c:pt>
                <c:pt idx="7">
                  <c:v>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FAB-BAE2-F8320F326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10.5'!$U$8:$Y$8</c:f>
              <c:numCache>
                <c:formatCode>#,##0</c:formatCode>
                <c:ptCount val="5"/>
                <c:pt idx="1">
                  <c:v>15124.5</c:v>
                </c:pt>
                <c:pt idx="2">
                  <c:v>14297.43</c:v>
                </c:pt>
                <c:pt idx="3">
                  <c:v>17730.7</c:v>
                </c:pt>
                <c:pt idx="4">
                  <c:v>16639.240000000002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6-428E-AF26-5CDF9858D6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6-428E-AF26-5CDF9858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10.45'!$V$8:$Z$8</c:f>
              <c:numCache>
                <c:formatCode>#,##0</c:formatCode>
                <c:ptCount val="5"/>
                <c:pt idx="0">
                  <c:v>41494.870000000003</c:v>
                </c:pt>
                <c:pt idx="1">
                  <c:v>43046.43</c:v>
                </c:pt>
                <c:pt idx="2">
                  <c:v>43526.25</c:v>
                </c:pt>
                <c:pt idx="3">
                  <c:v>44135.08</c:v>
                </c:pt>
                <c:pt idx="4">
                  <c:v>45421.440000000002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B-498F-A53A-C792E0DF3B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B-498F-A53A-C792E0DF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10.46'!$U$4:$Y$4</c:f>
              <c:numCache>
                <c:formatCode>#,##0</c:formatCode>
                <c:ptCount val="5"/>
                <c:pt idx="1">
                  <c:v>88580</c:v>
                </c:pt>
                <c:pt idx="2">
                  <c:v>93177</c:v>
                </c:pt>
                <c:pt idx="3">
                  <c:v>96345</c:v>
                </c:pt>
                <c:pt idx="4">
                  <c:v>98691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A-4E24-8CF7-8E0DC7688C02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10.46'!$U$7:$Y$7</c:f>
              <c:numCache>
                <c:formatCode>#,##0</c:formatCode>
                <c:ptCount val="5"/>
                <c:pt idx="1">
                  <c:v>63787</c:v>
                </c:pt>
                <c:pt idx="2">
                  <c:v>66159</c:v>
                </c:pt>
                <c:pt idx="3">
                  <c:v>68079</c:v>
                </c:pt>
                <c:pt idx="4">
                  <c:v>70245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A-4E24-8CF7-8E0DC7688C02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10.46'!$U$11:$Y$11</c:f>
              <c:numCache>
                <c:formatCode>#,##0</c:formatCode>
                <c:ptCount val="5"/>
                <c:pt idx="1">
                  <c:v>80379</c:v>
                </c:pt>
                <c:pt idx="2">
                  <c:v>84073</c:v>
                </c:pt>
                <c:pt idx="3">
                  <c:v>86578</c:v>
                </c:pt>
                <c:pt idx="4">
                  <c:v>88038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A-4E24-8CF7-8E0DC7688C02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10.46'!$U$12:$Y$12</c:f>
              <c:numCache>
                <c:formatCode>#,##0</c:formatCode>
                <c:ptCount val="5"/>
                <c:pt idx="1">
                  <c:v>8204</c:v>
                </c:pt>
                <c:pt idx="2">
                  <c:v>9108</c:v>
                </c:pt>
                <c:pt idx="3">
                  <c:v>9773</c:v>
                </c:pt>
                <c:pt idx="4">
                  <c:v>10660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2A-4E24-8CF7-8E0DC7688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9.9835963572600262E-3</c:v>
                </c:pt>
                <c:pt idx="1">
                  <c:v>5.0153666308426197E-3</c:v>
                </c:pt>
                <c:pt idx="2">
                  <c:v>6.7528329279559554E-2</c:v>
                </c:pt>
                <c:pt idx="3">
                  <c:v>7.0233987593566758E-3</c:v>
                </c:pt>
                <c:pt idx="4">
                  <c:v>5.9760167430284519E-2</c:v>
                </c:pt>
                <c:pt idx="5">
                  <c:v>3.4325093802439803E-2</c:v>
                </c:pt>
                <c:pt idx="6">
                  <c:v>8.7561513660274898E-2</c:v>
                </c:pt>
                <c:pt idx="7">
                  <c:v>8.1141467277560941E-2</c:v>
                </c:pt>
                <c:pt idx="8">
                  <c:v>5.4989912702453007E-2</c:v>
                </c:pt>
                <c:pt idx="9">
                  <c:v>9.8233308822143033E-3</c:v>
                </c:pt>
                <c:pt idx="10">
                  <c:v>3.1883402153213794E-2</c:v>
                </c:pt>
                <c:pt idx="11">
                  <c:v>1.5074382035182986E-2</c:v>
                </c:pt>
                <c:pt idx="12">
                  <c:v>6.2852348360578458E-2</c:v>
                </c:pt>
                <c:pt idx="13">
                  <c:v>0.12319701340573562</c:v>
                </c:pt>
                <c:pt idx="14">
                  <c:v>5.6460584120519637E-2</c:v>
                </c:pt>
                <c:pt idx="15">
                  <c:v>6.6076512623263001E-2</c:v>
                </c:pt>
                <c:pt idx="16">
                  <c:v>0.15225220129343667</c:v>
                </c:pt>
                <c:pt idx="17">
                  <c:v>1.674302845183551E-2</c:v>
                </c:pt>
                <c:pt idx="18">
                  <c:v>3.9529008050983278E-2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6-4B3E-8BDA-7A6DA11AEC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6-4B3E-8BDA-7A6DA11A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34</c:v>
                </c:pt>
                <c:pt idx="1">
                  <c:v>572</c:v>
                </c:pt>
                <c:pt idx="2">
                  <c:v>2179</c:v>
                </c:pt>
                <c:pt idx="3">
                  <c:v>5094</c:v>
                </c:pt>
                <c:pt idx="4">
                  <c:v>7901</c:v>
                </c:pt>
                <c:pt idx="5">
                  <c:v>7836</c:v>
                </c:pt>
                <c:pt idx="6">
                  <c:v>6901</c:v>
                </c:pt>
                <c:pt idx="7">
                  <c:v>5255</c:v>
                </c:pt>
                <c:pt idx="8">
                  <c:v>4694</c:v>
                </c:pt>
                <c:pt idx="9">
                  <c:v>3881</c:v>
                </c:pt>
                <c:pt idx="10">
                  <c:v>3418</c:v>
                </c:pt>
                <c:pt idx="11">
                  <c:v>2607</c:v>
                </c:pt>
                <c:pt idx="12">
                  <c:v>1083</c:v>
                </c:pt>
                <c:pt idx="13">
                  <c:v>393</c:v>
                </c:pt>
                <c:pt idx="14">
                  <c:v>133</c:v>
                </c:pt>
                <c:pt idx="15">
                  <c:v>55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9-4212-8FDB-9AA3345D4C64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43</c:v>
                </c:pt>
                <c:pt idx="1">
                  <c:v>757</c:v>
                </c:pt>
                <c:pt idx="2">
                  <c:v>2199</c:v>
                </c:pt>
                <c:pt idx="3">
                  <c:v>4657</c:v>
                </c:pt>
                <c:pt idx="4">
                  <c:v>6748</c:v>
                </c:pt>
                <c:pt idx="5">
                  <c:v>6731</c:v>
                </c:pt>
                <c:pt idx="6">
                  <c:v>5755</c:v>
                </c:pt>
                <c:pt idx="7">
                  <c:v>4438</c:v>
                </c:pt>
                <c:pt idx="8">
                  <c:v>4223</c:v>
                </c:pt>
                <c:pt idx="9">
                  <c:v>3856</c:v>
                </c:pt>
                <c:pt idx="10">
                  <c:v>3291</c:v>
                </c:pt>
                <c:pt idx="11">
                  <c:v>2376</c:v>
                </c:pt>
                <c:pt idx="12">
                  <c:v>1012</c:v>
                </c:pt>
                <c:pt idx="13">
                  <c:v>311</c:v>
                </c:pt>
                <c:pt idx="14">
                  <c:v>118</c:v>
                </c:pt>
                <c:pt idx="15">
                  <c:v>43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9-4212-8FDB-9AA3345D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3719</c:v>
                </c:pt>
                <c:pt idx="1">
                  <c:v>5502</c:v>
                </c:pt>
                <c:pt idx="2">
                  <c:v>5747</c:v>
                </c:pt>
                <c:pt idx="3">
                  <c:v>2753</c:v>
                </c:pt>
                <c:pt idx="4">
                  <c:v>2008</c:v>
                </c:pt>
                <c:pt idx="5">
                  <c:v>2008</c:v>
                </c:pt>
                <c:pt idx="6">
                  <c:v>3132</c:v>
                </c:pt>
                <c:pt idx="7">
                  <c:v>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A-46FD-BE37-929866551981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2708</c:v>
                </c:pt>
                <c:pt idx="1">
                  <c:v>7323</c:v>
                </c:pt>
                <c:pt idx="2">
                  <c:v>1274</c:v>
                </c:pt>
                <c:pt idx="3">
                  <c:v>5909</c:v>
                </c:pt>
                <c:pt idx="4">
                  <c:v>5576</c:v>
                </c:pt>
                <c:pt idx="5">
                  <c:v>2900</c:v>
                </c:pt>
                <c:pt idx="6">
                  <c:v>298</c:v>
                </c:pt>
                <c:pt idx="7">
                  <c:v>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A-46FD-BE37-92986655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10.46'!$U$8:$Y$8</c:f>
              <c:numCache>
                <c:formatCode>#,##0</c:formatCode>
                <c:ptCount val="5"/>
                <c:pt idx="1">
                  <c:v>42348</c:v>
                </c:pt>
                <c:pt idx="2">
                  <c:v>43834.76</c:v>
                </c:pt>
                <c:pt idx="3">
                  <c:v>44874.720000000001</c:v>
                </c:pt>
                <c:pt idx="4">
                  <c:v>44384.4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E-4509-AA25-531E3C2CE6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E-4509-AA25-531E3C2C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10.46'!$V$4:$Z$4</c:f>
              <c:numCache>
                <c:formatCode>#,##0</c:formatCode>
                <c:ptCount val="5"/>
                <c:pt idx="0">
                  <c:v>88580</c:v>
                </c:pt>
                <c:pt idx="1">
                  <c:v>93177</c:v>
                </c:pt>
                <c:pt idx="2">
                  <c:v>96345</c:v>
                </c:pt>
                <c:pt idx="3">
                  <c:v>98691</c:v>
                </c:pt>
                <c:pt idx="4">
                  <c:v>106074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A-4A58-9AF3-60FE48AEB3D1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10.46'!$V$7:$Z$7</c:f>
              <c:numCache>
                <c:formatCode>#,##0</c:formatCode>
                <c:ptCount val="5"/>
                <c:pt idx="0">
                  <c:v>63787</c:v>
                </c:pt>
                <c:pt idx="1">
                  <c:v>66159</c:v>
                </c:pt>
                <c:pt idx="2">
                  <c:v>68079</c:v>
                </c:pt>
                <c:pt idx="3">
                  <c:v>70245</c:v>
                </c:pt>
                <c:pt idx="4">
                  <c:v>72203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A-4A58-9AF3-60FE48AEB3D1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10.46'!$V$11:$Z$11</c:f>
              <c:numCache>
                <c:formatCode>#,##0</c:formatCode>
                <c:ptCount val="5"/>
                <c:pt idx="0">
                  <c:v>80379</c:v>
                </c:pt>
                <c:pt idx="1">
                  <c:v>84073</c:v>
                </c:pt>
                <c:pt idx="2">
                  <c:v>86578</c:v>
                </c:pt>
                <c:pt idx="3">
                  <c:v>88038</c:v>
                </c:pt>
                <c:pt idx="4">
                  <c:v>94545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A-4A58-9AF3-60FE48AEB3D1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10.46'!$V$12:$Z$12</c:f>
              <c:numCache>
                <c:formatCode>#,##0</c:formatCode>
                <c:ptCount val="5"/>
                <c:pt idx="0">
                  <c:v>8204</c:v>
                </c:pt>
                <c:pt idx="1">
                  <c:v>9108</c:v>
                </c:pt>
                <c:pt idx="2">
                  <c:v>9773</c:v>
                </c:pt>
                <c:pt idx="3">
                  <c:v>10660</c:v>
                </c:pt>
                <c:pt idx="4">
                  <c:v>11529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A-4A58-9AF3-60FE48AEB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9.9835963572600262E-3</c:v>
                </c:pt>
                <c:pt idx="1">
                  <c:v>5.0153666308426197E-3</c:v>
                </c:pt>
                <c:pt idx="2">
                  <c:v>6.7528329279559554E-2</c:v>
                </c:pt>
                <c:pt idx="3">
                  <c:v>7.0233987593566758E-3</c:v>
                </c:pt>
                <c:pt idx="4">
                  <c:v>5.9760167430284519E-2</c:v>
                </c:pt>
                <c:pt idx="5">
                  <c:v>3.4325093802439803E-2</c:v>
                </c:pt>
                <c:pt idx="6">
                  <c:v>8.7561513660274898E-2</c:v>
                </c:pt>
                <c:pt idx="7">
                  <c:v>8.1141467277560941E-2</c:v>
                </c:pt>
                <c:pt idx="8">
                  <c:v>5.4989912702453007E-2</c:v>
                </c:pt>
                <c:pt idx="9">
                  <c:v>9.8233308822143033E-3</c:v>
                </c:pt>
                <c:pt idx="10">
                  <c:v>3.1883402153213794E-2</c:v>
                </c:pt>
                <c:pt idx="11">
                  <c:v>1.5074382035182986E-2</c:v>
                </c:pt>
                <c:pt idx="12">
                  <c:v>6.2852348360578458E-2</c:v>
                </c:pt>
                <c:pt idx="13">
                  <c:v>0.12319701340573562</c:v>
                </c:pt>
                <c:pt idx="14">
                  <c:v>5.6460584120519637E-2</c:v>
                </c:pt>
                <c:pt idx="15">
                  <c:v>6.6076512623263001E-2</c:v>
                </c:pt>
                <c:pt idx="16">
                  <c:v>0.15225220129343667</c:v>
                </c:pt>
                <c:pt idx="17">
                  <c:v>1.674302845183551E-2</c:v>
                </c:pt>
                <c:pt idx="18">
                  <c:v>3.9529008050983278E-2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8-4CEC-ABBD-0104BE1A13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8-4CEC-ABBD-0104BE1A1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10.46'!$Z$44:$Z$60</c:f>
              <c:numCache>
                <c:formatCode>#,##0</c:formatCode>
                <c:ptCount val="17"/>
                <c:pt idx="0">
                  <c:v>42</c:v>
                </c:pt>
                <c:pt idx="1">
                  <c:v>697</c:v>
                </c:pt>
                <c:pt idx="2">
                  <c:v>2296</c:v>
                </c:pt>
                <c:pt idx="3">
                  <c:v>5618</c:v>
                </c:pt>
                <c:pt idx="4">
                  <c:v>9095</c:v>
                </c:pt>
                <c:pt idx="5">
                  <c:v>8328</c:v>
                </c:pt>
                <c:pt idx="6">
                  <c:v>7349</c:v>
                </c:pt>
                <c:pt idx="7">
                  <c:v>5659</c:v>
                </c:pt>
                <c:pt idx="8">
                  <c:v>4560</c:v>
                </c:pt>
                <c:pt idx="9">
                  <c:v>4141</c:v>
                </c:pt>
                <c:pt idx="10">
                  <c:v>3378</c:v>
                </c:pt>
                <c:pt idx="11">
                  <c:v>2707</c:v>
                </c:pt>
                <c:pt idx="12">
                  <c:v>1158</c:v>
                </c:pt>
                <c:pt idx="13">
                  <c:v>374</c:v>
                </c:pt>
                <c:pt idx="14">
                  <c:v>155</c:v>
                </c:pt>
                <c:pt idx="15">
                  <c:v>52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0-4AD7-88C3-3CE59E895C77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10.46'!$Z$63:$Z$79</c:f>
              <c:numCache>
                <c:formatCode>#,##0</c:formatCode>
                <c:ptCount val="17"/>
                <c:pt idx="0">
                  <c:v>66</c:v>
                </c:pt>
                <c:pt idx="1">
                  <c:v>945</c:v>
                </c:pt>
                <c:pt idx="2">
                  <c:v>2385</c:v>
                </c:pt>
                <c:pt idx="3">
                  <c:v>5171</c:v>
                </c:pt>
                <c:pt idx="4">
                  <c:v>7764</c:v>
                </c:pt>
                <c:pt idx="5">
                  <c:v>7221</c:v>
                </c:pt>
                <c:pt idx="6">
                  <c:v>6385</c:v>
                </c:pt>
                <c:pt idx="7">
                  <c:v>4580</c:v>
                </c:pt>
                <c:pt idx="8">
                  <c:v>4269</c:v>
                </c:pt>
                <c:pt idx="9">
                  <c:v>4012</c:v>
                </c:pt>
                <c:pt idx="10">
                  <c:v>3418</c:v>
                </c:pt>
                <c:pt idx="11">
                  <c:v>2523</c:v>
                </c:pt>
                <c:pt idx="12">
                  <c:v>1097</c:v>
                </c:pt>
                <c:pt idx="13">
                  <c:v>332</c:v>
                </c:pt>
                <c:pt idx="14">
                  <c:v>109</c:v>
                </c:pt>
                <c:pt idx="15">
                  <c:v>50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0-4AD7-88C3-3CE59E89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10.46'!$Z$83:$Z$90</c:f>
              <c:numCache>
                <c:formatCode>#,##0</c:formatCode>
                <c:ptCount val="8"/>
                <c:pt idx="0">
                  <c:v>3784</c:v>
                </c:pt>
                <c:pt idx="1">
                  <c:v>5656</c:v>
                </c:pt>
                <c:pt idx="2">
                  <c:v>5937</c:v>
                </c:pt>
                <c:pt idx="3">
                  <c:v>2942</c:v>
                </c:pt>
                <c:pt idx="4">
                  <c:v>2110</c:v>
                </c:pt>
                <c:pt idx="5">
                  <c:v>2093</c:v>
                </c:pt>
                <c:pt idx="6">
                  <c:v>3280</c:v>
                </c:pt>
                <c:pt idx="7">
                  <c:v>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F-49EF-8778-13FADC583B7C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10.46'!$Z$93:$Z$100</c:f>
              <c:numCache>
                <c:formatCode>#,##0</c:formatCode>
                <c:ptCount val="8"/>
                <c:pt idx="0">
                  <c:v>2804</c:v>
                </c:pt>
                <c:pt idx="1">
                  <c:v>7656</c:v>
                </c:pt>
                <c:pt idx="2">
                  <c:v>1330</c:v>
                </c:pt>
                <c:pt idx="3">
                  <c:v>6415</c:v>
                </c:pt>
                <c:pt idx="4">
                  <c:v>5644</c:v>
                </c:pt>
                <c:pt idx="5">
                  <c:v>3004</c:v>
                </c:pt>
                <c:pt idx="6">
                  <c:v>329</c:v>
                </c:pt>
                <c:pt idx="7">
                  <c:v>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F-49EF-8778-13FADC58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10.5'!$V$4:$Z$4</c:f>
              <c:numCache>
                <c:formatCode>#,##0</c:formatCode>
                <c:ptCount val="5"/>
                <c:pt idx="0">
                  <c:v>294</c:v>
                </c:pt>
                <c:pt idx="1">
                  <c:v>394</c:v>
                </c:pt>
                <c:pt idx="2">
                  <c:v>527</c:v>
                </c:pt>
                <c:pt idx="3">
                  <c:v>564</c:v>
                </c:pt>
                <c:pt idx="4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6-4794-9ED1-5C57C7279661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10.5'!$V$7:$Z$7</c:f>
              <c:numCache>
                <c:formatCode>#,##0</c:formatCode>
                <c:ptCount val="5"/>
                <c:pt idx="0">
                  <c:v>190</c:v>
                </c:pt>
                <c:pt idx="1">
                  <c:v>250</c:v>
                </c:pt>
                <c:pt idx="2">
                  <c:v>368</c:v>
                </c:pt>
                <c:pt idx="3">
                  <c:v>412</c:v>
                </c:pt>
                <c:pt idx="4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6-4794-9ED1-5C57C7279661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10.5'!$V$11:$Z$11</c:f>
              <c:numCache>
                <c:formatCode>#,##0</c:formatCode>
                <c:ptCount val="5"/>
                <c:pt idx="0">
                  <c:v>296</c:v>
                </c:pt>
                <c:pt idx="1">
                  <c:v>387</c:v>
                </c:pt>
                <c:pt idx="2">
                  <c:v>522</c:v>
                </c:pt>
                <c:pt idx="3">
                  <c:v>546</c:v>
                </c:pt>
                <c:pt idx="4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6-4794-9ED1-5C57C7279661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10.5'!$V$12:$Z$12</c:f>
              <c:numCache>
                <c:formatCode>#,##0</c:formatCode>
                <c:ptCount val="5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6-4794-9ED1-5C57C727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10.46'!$V$8:$Z$8</c:f>
              <c:numCache>
                <c:formatCode>#,##0</c:formatCode>
                <c:ptCount val="5"/>
                <c:pt idx="0">
                  <c:v>42348</c:v>
                </c:pt>
                <c:pt idx="1">
                  <c:v>43834.76</c:v>
                </c:pt>
                <c:pt idx="2">
                  <c:v>44874.720000000001</c:v>
                </c:pt>
                <c:pt idx="3">
                  <c:v>44384.4</c:v>
                </c:pt>
                <c:pt idx="4">
                  <c:v>46060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E-49BC-AA05-163491067F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E-49BC-AA05-16349106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10.47'!$U$4:$Y$4</c:f>
              <c:numCache>
                <c:formatCode>#,##0</c:formatCode>
                <c:ptCount val="5"/>
                <c:pt idx="1">
                  <c:v>9235</c:v>
                </c:pt>
                <c:pt idx="2">
                  <c:v>10452</c:v>
                </c:pt>
                <c:pt idx="3">
                  <c:v>9870</c:v>
                </c:pt>
                <c:pt idx="4">
                  <c:v>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F-486E-BE9B-865AFF47620B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10.47'!$U$7:$Y$7</c:f>
              <c:numCache>
                <c:formatCode>#,##0</c:formatCode>
                <c:ptCount val="5"/>
                <c:pt idx="1">
                  <c:v>6594</c:v>
                </c:pt>
                <c:pt idx="2">
                  <c:v>7113</c:v>
                </c:pt>
                <c:pt idx="3">
                  <c:v>6935</c:v>
                </c:pt>
                <c:pt idx="4">
                  <c:v>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F-486E-BE9B-865AFF47620B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10.47'!$U$11:$Y$11</c:f>
              <c:numCache>
                <c:formatCode>#,##0</c:formatCode>
                <c:ptCount val="5"/>
                <c:pt idx="1">
                  <c:v>8623</c:v>
                </c:pt>
                <c:pt idx="2">
                  <c:v>9860</c:v>
                </c:pt>
                <c:pt idx="3">
                  <c:v>9258</c:v>
                </c:pt>
                <c:pt idx="4">
                  <c:v>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F-486E-BE9B-865AFF47620B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10.47'!$U$12:$Y$12</c:f>
              <c:numCache>
                <c:formatCode>#,##0</c:formatCode>
                <c:ptCount val="5"/>
                <c:pt idx="1">
                  <c:v>611</c:v>
                </c:pt>
                <c:pt idx="2">
                  <c:v>583</c:v>
                </c:pt>
                <c:pt idx="3">
                  <c:v>612</c:v>
                </c:pt>
                <c:pt idx="4">
                  <c:v>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2F-486E-BE9B-865AFF4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3.1013916500994037E-2</c:v>
                </c:pt>
                <c:pt idx="1">
                  <c:v>2.7634194831013918E-2</c:v>
                </c:pt>
                <c:pt idx="2">
                  <c:v>2.3061630218687873E-2</c:v>
                </c:pt>
                <c:pt idx="3">
                  <c:v>1.0337972166998012E-2</c:v>
                </c:pt>
                <c:pt idx="4">
                  <c:v>6.6302186878727631E-2</c:v>
                </c:pt>
                <c:pt idx="5">
                  <c:v>1.6699801192842943E-2</c:v>
                </c:pt>
                <c:pt idx="6">
                  <c:v>0.10785288270377734</c:v>
                </c:pt>
                <c:pt idx="7">
                  <c:v>9.1252485089463223E-2</c:v>
                </c:pt>
                <c:pt idx="8">
                  <c:v>4.920477137176938E-2</c:v>
                </c:pt>
                <c:pt idx="9">
                  <c:v>5.6660039761431413E-3</c:v>
                </c:pt>
                <c:pt idx="10">
                  <c:v>2.6838966202783299E-2</c:v>
                </c:pt>
                <c:pt idx="11">
                  <c:v>2.4652087475149104E-2</c:v>
                </c:pt>
                <c:pt idx="12">
                  <c:v>3.7276341948310136E-2</c:v>
                </c:pt>
                <c:pt idx="13">
                  <c:v>0.10785288270377734</c:v>
                </c:pt>
                <c:pt idx="14">
                  <c:v>9.7912524850894633E-2</c:v>
                </c:pt>
                <c:pt idx="15">
                  <c:v>6.5109343936381708E-2</c:v>
                </c:pt>
                <c:pt idx="16">
                  <c:v>0.13876739562624255</c:v>
                </c:pt>
                <c:pt idx="17">
                  <c:v>6.958250497017893E-3</c:v>
                </c:pt>
                <c:pt idx="18">
                  <c:v>3.9264413518886682E-2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7-4D5E-A830-1A26E3861B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7-4D5E-A830-1A26E386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10</c:v>
                </c:pt>
                <c:pt idx="1">
                  <c:v>157</c:v>
                </c:pt>
                <c:pt idx="2">
                  <c:v>252</c:v>
                </c:pt>
                <c:pt idx="3">
                  <c:v>432</c:v>
                </c:pt>
                <c:pt idx="4">
                  <c:v>674</c:v>
                </c:pt>
                <c:pt idx="5">
                  <c:v>622</c:v>
                </c:pt>
                <c:pt idx="6">
                  <c:v>455</c:v>
                </c:pt>
                <c:pt idx="7">
                  <c:v>417</c:v>
                </c:pt>
                <c:pt idx="8">
                  <c:v>430</c:v>
                </c:pt>
                <c:pt idx="9">
                  <c:v>435</c:v>
                </c:pt>
                <c:pt idx="10">
                  <c:v>504</c:v>
                </c:pt>
                <c:pt idx="11">
                  <c:v>422</c:v>
                </c:pt>
                <c:pt idx="12">
                  <c:v>186</c:v>
                </c:pt>
                <c:pt idx="13">
                  <c:v>59</c:v>
                </c:pt>
                <c:pt idx="14">
                  <c:v>26</c:v>
                </c:pt>
                <c:pt idx="15">
                  <c:v>13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1-4188-B7CF-D4D52952A7EF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4</c:v>
                </c:pt>
                <c:pt idx="1">
                  <c:v>156</c:v>
                </c:pt>
                <c:pt idx="2">
                  <c:v>253</c:v>
                </c:pt>
                <c:pt idx="3">
                  <c:v>403</c:v>
                </c:pt>
                <c:pt idx="4">
                  <c:v>570</c:v>
                </c:pt>
                <c:pt idx="5">
                  <c:v>485</c:v>
                </c:pt>
                <c:pt idx="6">
                  <c:v>465</c:v>
                </c:pt>
                <c:pt idx="7">
                  <c:v>391</c:v>
                </c:pt>
                <c:pt idx="8">
                  <c:v>477</c:v>
                </c:pt>
                <c:pt idx="9">
                  <c:v>482</c:v>
                </c:pt>
                <c:pt idx="10">
                  <c:v>476</c:v>
                </c:pt>
                <c:pt idx="11">
                  <c:v>309</c:v>
                </c:pt>
                <c:pt idx="12">
                  <c:v>135</c:v>
                </c:pt>
                <c:pt idx="13">
                  <c:v>59</c:v>
                </c:pt>
                <c:pt idx="14">
                  <c:v>19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1-4188-B7CF-D4D52952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199</c:v>
                </c:pt>
                <c:pt idx="1">
                  <c:v>238</c:v>
                </c:pt>
                <c:pt idx="2">
                  <c:v>735</c:v>
                </c:pt>
                <c:pt idx="3">
                  <c:v>413</c:v>
                </c:pt>
                <c:pt idx="4">
                  <c:v>127</c:v>
                </c:pt>
                <c:pt idx="5">
                  <c:v>164</c:v>
                </c:pt>
                <c:pt idx="6">
                  <c:v>530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C-41BA-B9CD-FAD653830EF6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251</c:v>
                </c:pt>
                <c:pt idx="1">
                  <c:v>547</c:v>
                </c:pt>
                <c:pt idx="2">
                  <c:v>117</c:v>
                </c:pt>
                <c:pt idx="3">
                  <c:v>749</c:v>
                </c:pt>
                <c:pt idx="4">
                  <c:v>552</c:v>
                </c:pt>
                <c:pt idx="5">
                  <c:v>326</c:v>
                </c:pt>
                <c:pt idx="6">
                  <c:v>39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C-41BA-B9CD-FAD65383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10.47'!$U$8:$Y$8</c:f>
              <c:numCache>
                <c:formatCode>#,##0</c:formatCode>
                <c:ptCount val="5"/>
                <c:pt idx="1">
                  <c:v>41688.65</c:v>
                </c:pt>
                <c:pt idx="2">
                  <c:v>42688</c:v>
                </c:pt>
                <c:pt idx="3">
                  <c:v>44896</c:v>
                </c:pt>
                <c:pt idx="4">
                  <c:v>43806.34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2-4B3F-97CF-69EDEF4477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2-4B3F-97CF-69EDEF44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10.47'!$V$4:$Z$4</c:f>
              <c:numCache>
                <c:formatCode>#,##0</c:formatCode>
                <c:ptCount val="5"/>
                <c:pt idx="0">
                  <c:v>9235</c:v>
                </c:pt>
                <c:pt idx="1">
                  <c:v>10452</c:v>
                </c:pt>
                <c:pt idx="2">
                  <c:v>9870</c:v>
                </c:pt>
                <c:pt idx="3">
                  <c:v>9787</c:v>
                </c:pt>
                <c:pt idx="4">
                  <c:v>10060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A-4BDD-BA05-A65D2F9C8B73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10.47'!$V$7:$Z$7</c:f>
              <c:numCache>
                <c:formatCode>#,##0</c:formatCode>
                <c:ptCount val="5"/>
                <c:pt idx="0">
                  <c:v>6594</c:v>
                </c:pt>
                <c:pt idx="1">
                  <c:v>7113</c:v>
                </c:pt>
                <c:pt idx="2">
                  <c:v>6935</c:v>
                </c:pt>
                <c:pt idx="3">
                  <c:v>7086</c:v>
                </c:pt>
                <c:pt idx="4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A-4BDD-BA05-A65D2F9C8B73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10.47'!$V$11:$Z$11</c:f>
              <c:numCache>
                <c:formatCode>#,##0</c:formatCode>
                <c:ptCount val="5"/>
                <c:pt idx="0">
                  <c:v>8623</c:v>
                </c:pt>
                <c:pt idx="1">
                  <c:v>9860</c:v>
                </c:pt>
                <c:pt idx="2">
                  <c:v>9258</c:v>
                </c:pt>
                <c:pt idx="3">
                  <c:v>9159</c:v>
                </c:pt>
                <c:pt idx="4">
                  <c:v>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A-4BDD-BA05-A65D2F9C8B73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10.47'!$V$12:$Z$12</c:f>
              <c:numCache>
                <c:formatCode>#,##0</c:formatCode>
                <c:ptCount val="5"/>
                <c:pt idx="0">
                  <c:v>611</c:v>
                </c:pt>
                <c:pt idx="1">
                  <c:v>583</c:v>
                </c:pt>
                <c:pt idx="2">
                  <c:v>612</c:v>
                </c:pt>
                <c:pt idx="3">
                  <c:v>631</c:v>
                </c:pt>
                <c:pt idx="4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A-4BDD-BA05-A65D2F9C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3.1013916500994037E-2</c:v>
                </c:pt>
                <c:pt idx="1">
                  <c:v>2.7634194831013918E-2</c:v>
                </c:pt>
                <c:pt idx="2">
                  <c:v>2.3061630218687873E-2</c:v>
                </c:pt>
                <c:pt idx="3">
                  <c:v>1.0337972166998012E-2</c:v>
                </c:pt>
                <c:pt idx="4">
                  <c:v>6.6302186878727631E-2</c:v>
                </c:pt>
                <c:pt idx="5">
                  <c:v>1.6699801192842943E-2</c:v>
                </c:pt>
                <c:pt idx="6">
                  <c:v>0.10785288270377734</c:v>
                </c:pt>
                <c:pt idx="7">
                  <c:v>9.1252485089463223E-2</c:v>
                </c:pt>
                <c:pt idx="8">
                  <c:v>4.920477137176938E-2</c:v>
                </c:pt>
                <c:pt idx="9">
                  <c:v>5.6660039761431413E-3</c:v>
                </c:pt>
                <c:pt idx="10">
                  <c:v>2.6838966202783299E-2</c:v>
                </c:pt>
                <c:pt idx="11">
                  <c:v>2.4652087475149104E-2</c:v>
                </c:pt>
                <c:pt idx="12">
                  <c:v>3.7276341948310136E-2</c:v>
                </c:pt>
                <c:pt idx="13">
                  <c:v>0.10785288270377734</c:v>
                </c:pt>
                <c:pt idx="14">
                  <c:v>9.7912524850894633E-2</c:v>
                </c:pt>
                <c:pt idx="15">
                  <c:v>6.5109343936381708E-2</c:v>
                </c:pt>
                <c:pt idx="16">
                  <c:v>0.13876739562624255</c:v>
                </c:pt>
                <c:pt idx="17">
                  <c:v>6.958250497017893E-3</c:v>
                </c:pt>
                <c:pt idx="18">
                  <c:v>3.9264413518886682E-2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8-4289-BF52-3E68895AB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8-4289-BF52-3E68895A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10.47'!$Z$44:$Z$60</c:f>
              <c:numCache>
                <c:formatCode>#,##0</c:formatCode>
                <c:ptCount val="17"/>
                <c:pt idx="0">
                  <c:v>21</c:v>
                </c:pt>
                <c:pt idx="1">
                  <c:v>153</c:v>
                </c:pt>
                <c:pt idx="2">
                  <c:v>263</c:v>
                </c:pt>
                <c:pt idx="3">
                  <c:v>462</c:v>
                </c:pt>
                <c:pt idx="4">
                  <c:v>679</c:v>
                </c:pt>
                <c:pt idx="5">
                  <c:v>608</c:v>
                </c:pt>
                <c:pt idx="6">
                  <c:v>494</c:v>
                </c:pt>
                <c:pt idx="7">
                  <c:v>404</c:v>
                </c:pt>
                <c:pt idx="8">
                  <c:v>465</c:v>
                </c:pt>
                <c:pt idx="9">
                  <c:v>439</c:v>
                </c:pt>
                <c:pt idx="10">
                  <c:v>511</c:v>
                </c:pt>
                <c:pt idx="11">
                  <c:v>446</c:v>
                </c:pt>
                <c:pt idx="12">
                  <c:v>219</c:v>
                </c:pt>
                <c:pt idx="13">
                  <c:v>71</c:v>
                </c:pt>
                <c:pt idx="14">
                  <c:v>25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580-A24B-F8CEFD543A2B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10.47'!$Z$63:$Z$79</c:f>
              <c:numCache>
                <c:formatCode>#,##0</c:formatCode>
                <c:ptCount val="17"/>
                <c:pt idx="0">
                  <c:v>14</c:v>
                </c:pt>
                <c:pt idx="1">
                  <c:v>164</c:v>
                </c:pt>
                <c:pt idx="2">
                  <c:v>279</c:v>
                </c:pt>
                <c:pt idx="3">
                  <c:v>396</c:v>
                </c:pt>
                <c:pt idx="4">
                  <c:v>622</c:v>
                </c:pt>
                <c:pt idx="5">
                  <c:v>494</c:v>
                </c:pt>
                <c:pt idx="6">
                  <c:v>450</c:v>
                </c:pt>
                <c:pt idx="7">
                  <c:v>414</c:v>
                </c:pt>
                <c:pt idx="8">
                  <c:v>443</c:v>
                </c:pt>
                <c:pt idx="9">
                  <c:v>498</c:v>
                </c:pt>
                <c:pt idx="10">
                  <c:v>443</c:v>
                </c:pt>
                <c:pt idx="11">
                  <c:v>333</c:v>
                </c:pt>
                <c:pt idx="12">
                  <c:v>144</c:v>
                </c:pt>
                <c:pt idx="13">
                  <c:v>55</c:v>
                </c:pt>
                <c:pt idx="14">
                  <c:v>22</c:v>
                </c:pt>
                <c:pt idx="15">
                  <c:v>5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580-A24B-F8CEFD54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10.47'!$Z$83:$Z$90</c:f>
              <c:numCache>
                <c:formatCode>#,##0</c:formatCode>
                <c:ptCount val="8"/>
                <c:pt idx="0">
                  <c:v>209</c:v>
                </c:pt>
                <c:pt idx="1">
                  <c:v>232</c:v>
                </c:pt>
                <c:pt idx="2">
                  <c:v>728</c:v>
                </c:pt>
                <c:pt idx="3">
                  <c:v>401</c:v>
                </c:pt>
                <c:pt idx="4">
                  <c:v>119</c:v>
                </c:pt>
                <c:pt idx="5">
                  <c:v>165</c:v>
                </c:pt>
                <c:pt idx="6">
                  <c:v>549</c:v>
                </c:pt>
                <c:pt idx="7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8-479D-923E-6D38C4277C54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10.47'!$Z$93:$Z$100</c:f>
              <c:numCache>
                <c:formatCode>#,##0</c:formatCode>
                <c:ptCount val="8"/>
                <c:pt idx="0">
                  <c:v>256</c:v>
                </c:pt>
                <c:pt idx="1">
                  <c:v>557</c:v>
                </c:pt>
                <c:pt idx="2">
                  <c:v>110</c:v>
                </c:pt>
                <c:pt idx="3">
                  <c:v>752</c:v>
                </c:pt>
                <c:pt idx="4">
                  <c:v>538</c:v>
                </c:pt>
                <c:pt idx="5">
                  <c:v>327</c:v>
                </c:pt>
                <c:pt idx="6">
                  <c:v>39</c:v>
                </c:pt>
                <c:pt idx="7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8-479D-923E-6D38C427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1.9157088122605363E-3</c:v>
                </c:pt>
                <c:pt idx="1">
                  <c:v>0</c:v>
                </c:pt>
                <c:pt idx="2">
                  <c:v>5.7471264367816091E-3</c:v>
                </c:pt>
                <c:pt idx="3">
                  <c:v>0</c:v>
                </c:pt>
                <c:pt idx="4">
                  <c:v>2.2988505747126436E-2</c:v>
                </c:pt>
                <c:pt idx="5">
                  <c:v>1.1494252873563218E-2</c:v>
                </c:pt>
                <c:pt idx="6">
                  <c:v>5.7471264367816091E-2</c:v>
                </c:pt>
                <c:pt idx="7">
                  <c:v>1.532567049808429E-2</c:v>
                </c:pt>
                <c:pt idx="8">
                  <c:v>3.8314176245210726E-3</c:v>
                </c:pt>
                <c:pt idx="9">
                  <c:v>0</c:v>
                </c:pt>
                <c:pt idx="10">
                  <c:v>0.10344827586206896</c:v>
                </c:pt>
                <c:pt idx="11">
                  <c:v>9.5785440613026813E-3</c:v>
                </c:pt>
                <c:pt idx="12">
                  <c:v>1.1494252873563218E-2</c:v>
                </c:pt>
                <c:pt idx="13">
                  <c:v>2.681992337164751E-2</c:v>
                </c:pt>
                <c:pt idx="14">
                  <c:v>2.8735632183908046E-2</c:v>
                </c:pt>
                <c:pt idx="15">
                  <c:v>0.26628352490421459</c:v>
                </c:pt>
                <c:pt idx="16">
                  <c:v>0.26436781609195403</c:v>
                </c:pt>
                <c:pt idx="17">
                  <c:v>1.1494252873563218E-2</c:v>
                </c:pt>
                <c:pt idx="18">
                  <c:v>0.1532567049808429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F-486D-A172-EED536967F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F-486D-A172-EED53696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10.47'!$V$8:$Z$8</c:f>
              <c:numCache>
                <c:formatCode>#,##0</c:formatCode>
                <c:ptCount val="5"/>
                <c:pt idx="0">
                  <c:v>41688.65</c:v>
                </c:pt>
                <c:pt idx="1">
                  <c:v>42688</c:v>
                </c:pt>
                <c:pt idx="2">
                  <c:v>44896</c:v>
                </c:pt>
                <c:pt idx="3">
                  <c:v>43806.34</c:v>
                </c:pt>
                <c:pt idx="4">
                  <c:v>45573.83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1-45EB-9CE0-5936F8B70F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1-45EB-9CE0-5936F8B70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10.48'!$U$4:$Y$4</c:f>
              <c:numCache>
                <c:formatCode>#,##0</c:formatCode>
                <c:ptCount val="5"/>
                <c:pt idx="1">
                  <c:v>10663</c:v>
                </c:pt>
                <c:pt idx="2">
                  <c:v>11567</c:v>
                </c:pt>
                <c:pt idx="3">
                  <c:v>10973</c:v>
                </c:pt>
                <c:pt idx="4">
                  <c:v>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9DF-A0BE-2DB2AC59D7B8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10.48'!$U$7:$Y$7</c:f>
              <c:numCache>
                <c:formatCode>#,##0</c:formatCode>
                <c:ptCount val="5"/>
                <c:pt idx="1">
                  <c:v>7431</c:v>
                </c:pt>
                <c:pt idx="2">
                  <c:v>7978</c:v>
                </c:pt>
                <c:pt idx="3">
                  <c:v>7604</c:v>
                </c:pt>
                <c:pt idx="4">
                  <c:v>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3-49DF-A0BE-2DB2AC59D7B8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10.48'!$U$11:$Y$11</c:f>
              <c:numCache>
                <c:formatCode>#,##0</c:formatCode>
                <c:ptCount val="5"/>
                <c:pt idx="1">
                  <c:v>9381</c:v>
                </c:pt>
                <c:pt idx="2">
                  <c:v>10124</c:v>
                </c:pt>
                <c:pt idx="3">
                  <c:v>9677</c:v>
                </c:pt>
                <c:pt idx="4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9DF-A0BE-2DB2AC59D7B8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10.48'!$U$12:$Y$12</c:f>
              <c:numCache>
                <c:formatCode>#,##0</c:formatCode>
                <c:ptCount val="5"/>
                <c:pt idx="1">
                  <c:v>1286</c:v>
                </c:pt>
                <c:pt idx="2">
                  <c:v>1441</c:v>
                </c:pt>
                <c:pt idx="3">
                  <c:v>1293</c:v>
                </c:pt>
                <c:pt idx="4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3-49DF-A0BE-2DB2AC59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0.10903325473615741</c:v>
                </c:pt>
                <c:pt idx="1">
                  <c:v>1.0732579884543458E-2</c:v>
                </c:pt>
                <c:pt idx="2">
                  <c:v>5.0735832181478167E-2</c:v>
                </c:pt>
                <c:pt idx="3">
                  <c:v>7.073745832994552E-3</c:v>
                </c:pt>
                <c:pt idx="4">
                  <c:v>6.5045938694202776E-2</c:v>
                </c:pt>
                <c:pt idx="5">
                  <c:v>3.3823888120985447E-2</c:v>
                </c:pt>
                <c:pt idx="6">
                  <c:v>0.12090413854784941</c:v>
                </c:pt>
                <c:pt idx="7">
                  <c:v>8.3502723798682815E-2</c:v>
                </c:pt>
                <c:pt idx="8">
                  <c:v>5.4475973656394831E-2</c:v>
                </c:pt>
                <c:pt idx="9">
                  <c:v>4.3906008618586874E-3</c:v>
                </c:pt>
                <c:pt idx="10">
                  <c:v>2.5123993820635824E-2</c:v>
                </c:pt>
                <c:pt idx="11">
                  <c:v>2.0489470688673878E-2</c:v>
                </c:pt>
                <c:pt idx="12">
                  <c:v>3.0002439222701033E-2</c:v>
                </c:pt>
                <c:pt idx="13">
                  <c:v>5.7890885437840475E-2</c:v>
                </c:pt>
                <c:pt idx="14">
                  <c:v>3.7564029595902104E-2</c:v>
                </c:pt>
                <c:pt idx="15">
                  <c:v>6.8460850475648427E-2</c:v>
                </c:pt>
                <c:pt idx="16">
                  <c:v>0.12106675339458492</c:v>
                </c:pt>
                <c:pt idx="17">
                  <c:v>1.3740954549150338E-2</c:v>
                </c:pt>
                <c:pt idx="18">
                  <c:v>3.6832262785592325E-2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8-4377-8477-03487316A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8-4377-8477-03487316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7</c:v>
                </c:pt>
                <c:pt idx="1">
                  <c:v>181</c:v>
                </c:pt>
                <c:pt idx="2">
                  <c:v>418</c:v>
                </c:pt>
                <c:pt idx="3">
                  <c:v>523</c:v>
                </c:pt>
                <c:pt idx="4">
                  <c:v>699</c:v>
                </c:pt>
                <c:pt idx="5">
                  <c:v>766</c:v>
                </c:pt>
                <c:pt idx="6">
                  <c:v>564</c:v>
                </c:pt>
                <c:pt idx="7">
                  <c:v>478</c:v>
                </c:pt>
                <c:pt idx="8">
                  <c:v>526</c:v>
                </c:pt>
                <c:pt idx="9">
                  <c:v>471</c:v>
                </c:pt>
                <c:pt idx="10">
                  <c:v>509</c:v>
                </c:pt>
                <c:pt idx="11">
                  <c:v>410</c:v>
                </c:pt>
                <c:pt idx="12">
                  <c:v>240</c:v>
                </c:pt>
                <c:pt idx="13">
                  <c:v>75</c:v>
                </c:pt>
                <c:pt idx="14">
                  <c:v>47</c:v>
                </c:pt>
                <c:pt idx="15">
                  <c:v>17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A-465A-82D3-5E38698AEFD8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19</c:v>
                </c:pt>
                <c:pt idx="1">
                  <c:v>185</c:v>
                </c:pt>
                <c:pt idx="2">
                  <c:v>380</c:v>
                </c:pt>
                <c:pt idx="3">
                  <c:v>489</c:v>
                </c:pt>
                <c:pt idx="4">
                  <c:v>611</c:v>
                </c:pt>
                <c:pt idx="5">
                  <c:v>517</c:v>
                </c:pt>
                <c:pt idx="6">
                  <c:v>575</c:v>
                </c:pt>
                <c:pt idx="7">
                  <c:v>453</c:v>
                </c:pt>
                <c:pt idx="8">
                  <c:v>517</c:v>
                </c:pt>
                <c:pt idx="9">
                  <c:v>525</c:v>
                </c:pt>
                <c:pt idx="10">
                  <c:v>511</c:v>
                </c:pt>
                <c:pt idx="11">
                  <c:v>390</c:v>
                </c:pt>
                <c:pt idx="12">
                  <c:v>181</c:v>
                </c:pt>
                <c:pt idx="13">
                  <c:v>54</c:v>
                </c:pt>
                <c:pt idx="14">
                  <c:v>24</c:v>
                </c:pt>
                <c:pt idx="15">
                  <c:v>19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A-465A-82D3-5E38698A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326</c:v>
                </c:pt>
                <c:pt idx="1">
                  <c:v>354</c:v>
                </c:pt>
                <c:pt idx="2">
                  <c:v>718</c:v>
                </c:pt>
                <c:pt idx="3">
                  <c:v>257</c:v>
                </c:pt>
                <c:pt idx="4">
                  <c:v>102</c:v>
                </c:pt>
                <c:pt idx="5">
                  <c:v>230</c:v>
                </c:pt>
                <c:pt idx="6">
                  <c:v>337</c:v>
                </c:pt>
                <c:pt idx="7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D-4F2B-ABB5-187A82AEA0AE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249</c:v>
                </c:pt>
                <c:pt idx="1">
                  <c:v>648</c:v>
                </c:pt>
                <c:pt idx="2">
                  <c:v>107</c:v>
                </c:pt>
                <c:pt idx="3">
                  <c:v>719</c:v>
                </c:pt>
                <c:pt idx="4">
                  <c:v>574</c:v>
                </c:pt>
                <c:pt idx="5">
                  <c:v>502</c:v>
                </c:pt>
                <c:pt idx="6">
                  <c:v>28</c:v>
                </c:pt>
                <c:pt idx="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D-4F2B-ABB5-187A82AE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10.48'!$U$8:$Y$8</c:f>
              <c:numCache>
                <c:formatCode>#,##0</c:formatCode>
                <c:ptCount val="5"/>
                <c:pt idx="1">
                  <c:v>33971.99</c:v>
                </c:pt>
                <c:pt idx="2">
                  <c:v>34634.5</c:v>
                </c:pt>
                <c:pt idx="3">
                  <c:v>35969.019999999997</c:v>
                </c:pt>
                <c:pt idx="4">
                  <c:v>35476.800000000003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C-41DE-9105-722111CC81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C-41DE-9105-722111CC8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10.48'!$V$4:$Z$4</c:f>
              <c:numCache>
                <c:formatCode>#,##0</c:formatCode>
                <c:ptCount val="5"/>
                <c:pt idx="0">
                  <c:v>10663</c:v>
                </c:pt>
                <c:pt idx="1">
                  <c:v>11567</c:v>
                </c:pt>
                <c:pt idx="2">
                  <c:v>10973</c:v>
                </c:pt>
                <c:pt idx="3">
                  <c:v>11407</c:v>
                </c:pt>
                <c:pt idx="4">
                  <c:v>12299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8-4FFD-AF98-3A96D865B97E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10.48'!$V$7:$Z$7</c:f>
              <c:numCache>
                <c:formatCode>#,##0</c:formatCode>
                <c:ptCount val="5"/>
                <c:pt idx="0">
                  <c:v>7431</c:v>
                </c:pt>
                <c:pt idx="1">
                  <c:v>7978</c:v>
                </c:pt>
                <c:pt idx="2">
                  <c:v>7604</c:v>
                </c:pt>
                <c:pt idx="3">
                  <c:v>7927</c:v>
                </c:pt>
                <c:pt idx="4">
                  <c:v>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8-4FFD-AF98-3A96D865B97E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10.48'!$V$11:$Z$11</c:f>
              <c:numCache>
                <c:formatCode>#,##0</c:formatCode>
                <c:ptCount val="5"/>
                <c:pt idx="0">
                  <c:v>9381</c:v>
                </c:pt>
                <c:pt idx="1">
                  <c:v>10124</c:v>
                </c:pt>
                <c:pt idx="2">
                  <c:v>9677</c:v>
                </c:pt>
                <c:pt idx="3">
                  <c:v>9995</c:v>
                </c:pt>
                <c:pt idx="4">
                  <c:v>10836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8-4FFD-AF98-3A96D865B97E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10.48'!$V$12:$Z$12</c:f>
              <c:numCache>
                <c:formatCode>#,##0</c:formatCode>
                <c:ptCount val="5"/>
                <c:pt idx="0">
                  <c:v>1286</c:v>
                </c:pt>
                <c:pt idx="1">
                  <c:v>1441</c:v>
                </c:pt>
                <c:pt idx="2">
                  <c:v>1293</c:v>
                </c:pt>
                <c:pt idx="3">
                  <c:v>1417</c:v>
                </c:pt>
                <c:pt idx="4">
                  <c:v>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8-4FFD-AF98-3A96D865B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0.10903325473615741</c:v>
                </c:pt>
                <c:pt idx="1">
                  <c:v>1.0732579884543458E-2</c:v>
                </c:pt>
                <c:pt idx="2">
                  <c:v>5.0735832181478167E-2</c:v>
                </c:pt>
                <c:pt idx="3">
                  <c:v>7.073745832994552E-3</c:v>
                </c:pt>
                <c:pt idx="4">
                  <c:v>6.5045938694202776E-2</c:v>
                </c:pt>
                <c:pt idx="5">
                  <c:v>3.3823888120985447E-2</c:v>
                </c:pt>
                <c:pt idx="6">
                  <c:v>0.12090413854784941</c:v>
                </c:pt>
                <c:pt idx="7">
                  <c:v>8.3502723798682815E-2</c:v>
                </c:pt>
                <c:pt idx="8">
                  <c:v>5.4475973656394831E-2</c:v>
                </c:pt>
                <c:pt idx="9">
                  <c:v>4.3906008618586874E-3</c:v>
                </c:pt>
                <c:pt idx="10">
                  <c:v>2.5123993820635824E-2</c:v>
                </c:pt>
                <c:pt idx="11">
                  <c:v>2.0489470688673878E-2</c:v>
                </c:pt>
                <c:pt idx="12">
                  <c:v>3.0002439222701033E-2</c:v>
                </c:pt>
                <c:pt idx="13">
                  <c:v>5.7890885437840475E-2</c:v>
                </c:pt>
                <c:pt idx="14">
                  <c:v>3.7564029595902104E-2</c:v>
                </c:pt>
                <c:pt idx="15">
                  <c:v>6.8460850475648427E-2</c:v>
                </c:pt>
                <c:pt idx="16">
                  <c:v>0.12106675339458492</c:v>
                </c:pt>
                <c:pt idx="17">
                  <c:v>1.3740954549150338E-2</c:v>
                </c:pt>
                <c:pt idx="18">
                  <c:v>3.6832262785592325E-2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E-4DF2-8674-631F217124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E-4DF2-8674-631F217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10.48'!$Z$44:$Z$60</c:f>
              <c:numCache>
                <c:formatCode>#,##0</c:formatCode>
                <c:ptCount val="17"/>
                <c:pt idx="0">
                  <c:v>25</c:v>
                </c:pt>
                <c:pt idx="1">
                  <c:v>228</c:v>
                </c:pt>
                <c:pt idx="2">
                  <c:v>422</c:v>
                </c:pt>
                <c:pt idx="3">
                  <c:v>599</c:v>
                </c:pt>
                <c:pt idx="4">
                  <c:v>780</c:v>
                </c:pt>
                <c:pt idx="5">
                  <c:v>743</c:v>
                </c:pt>
                <c:pt idx="6">
                  <c:v>700</c:v>
                </c:pt>
                <c:pt idx="7">
                  <c:v>517</c:v>
                </c:pt>
                <c:pt idx="8">
                  <c:v>528</c:v>
                </c:pt>
                <c:pt idx="9">
                  <c:v>506</c:v>
                </c:pt>
                <c:pt idx="10">
                  <c:v>522</c:v>
                </c:pt>
                <c:pt idx="11">
                  <c:v>428</c:v>
                </c:pt>
                <c:pt idx="12">
                  <c:v>245</c:v>
                </c:pt>
                <c:pt idx="13">
                  <c:v>102</c:v>
                </c:pt>
                <c:pt idx="14">
                  <c:v>44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9B7-A67C-DA9A919E95FC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10.48'!$Z$63:$Z$79</c:f>
              <c:numCache>
                <c:formatCode>#,##0</c:formatCode>
                <c:ptCount val="17"/>
                <c:pt idx="0">
                  <c:v>28</c:v>
                </c:pt>
                <c:pt idx="1">
                  <c:v>241</c:v>
                </c:pt>
                <c:pt idx="2">
                  <c:v>453</c:v>
                </c:pt>
                <c:pt idx="3">
                  <c:v>568</c:v>
                </c:pt>
                <c:pt idx="4">
                  <c:v>649</c:v>
                </c:pt>
                <c:pt idx="5">
                  <c:v>564</c:v>
                </c:pt>
                <c:pt idx="6">
                  <c:v>612</c:v>
                </c:pt>
                <c:pt idx="7">
                  <c:v>470</c:v>
                </c:pt>
                <c:pt idx="8">
                  <c:v>535</c:v>
                </c:pt>
                <c:pt idx="9">
                  <c:v>525</c:v>
                </c:pt>
                <c:pt idx="10">
                  <c:v>505</c:v>
                </c:pt>
                <c:pt idx="11">
                  <c:v>399</c:v>
                </c:pt>
                <c:pt idx="12">
                  <c:v>210</c:v>
                </c:pt>
                <c:pt idx="13">
                  <c:v>59</c:v>
                </c:pt>
                <c:pt idx="14">
                  <c:v>24</c:v>
                </c:pt>
                <c:pt idx="15">
                  <c:v>13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9B7-A67C-DA9A919E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10.48'!$Z$83:$Z$90</c:f>
              <c:numCache>
                <c:formatCode>#,##0</c:formatCode>
                <c:ptCount val="8"/>
                <c:pt idx="0">
                  <c:v>341</c:v>
                </c:pt>
                <c:pt idx="1">
                  <c:v>376</c:v>
                </c:pt>
                <c:pt idx="2">
                  <c:v>732</c:v>
                </c:pt>
                <c:pt idx="3">
                  <c:v>248</c:v>
                </c:pt>
                <c:pt idx="4">
                  <c:v>92</c:v>
                </c:pt>
                <c:pt idx="5">
                  <c:v>252</c:v>
                </c:pt>
                <c:pt idx="6">
                  <c:v>339</c:v>
                </c:pt>
                <c:pt idx="7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086-B82B-C9EC727DCD6F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10.48'!$Z$93:$Z$100</c:f>
              <c:numCache>
                <c:formatCode>#,##0</c:formatCode>
                <c:ptCount val="8"/>
                <c:pt idx="0">
                  <c:v>255</c:v>
                </c:pt>
                <c:pt idx="1">
                  <c:v>654</c:v>
                </c:pt>
                <c:pt idx="2">
                  <c:v>111</c:v>
                </c:pt>
                <c:pt idx="3">
                  <c:v>739</c:v>
                </c:pt>
                <c:pt idx="4">
                  <c:v>578</c:v>
                </c:pt>
                <c:pt idx="5">
                  <c:v>501</c:v>
                </c:pt>
                <c:pt idx="6">
                  <c:v>27</c:v>
                </c:pt>
                <c:pt idx="7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B-4086-B82B-C9EC727D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20</c:v>
                </c:pt>
                <c:pt idx="4">
                  <c:v>36</c:v>
                </c:pt>
                <c:pt idx="5">
                  <c:v>37</c:v>
                </c:pt>
                <c:pt idx="6">
                  <c:v>32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  <c:pt idx="10">
                  <c:v>18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769-A34F-169F7698FA4E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10.5'!$Z$63:$Z$79</c:f>
              <c:numCache>
                <c:formatCode>#,##0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11</c:v>
                </c:pt>
                <c:pt idx="3">
                  <c:v>32</c:v>
                </c:pt>
                <c:pt idx="4">
                  <c:v>70</c:v>
                </c:pt>
                <c:pt idx="5">
                  <c:v>45</c:v>
                </c:pt>
                <c:pt idx="6">
                  <c:v>32</c:v>
                </c:pt>
                <c:pt idx="7">
                  <c:v>21</c:v>
                </c:pt>
                <c:pt idx="8">
                  <c:v>28</c:v>
                </c:pt>
                <c:pt idx="9">
                  <c:v>25</c:v>
                </c:pt>
                <c:pt idx="10">
                  <c:v>24</c:v>
                </c:pt>
                <c:pt idx="11">
                  <c:v>14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1-4769-A34F-169F7698F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10.48'!$V$8:$Z$8</c:f>
              <c:numCache>
                <c:formatCode>#,##0</c:formatCode>
                <c:ptCount val="5"/>
                <c:pt idx="0">
                  <c:v>33971.99</c:v>
                </c:pt>
                <c:pt idx="1">
                  <c:v>34634.5</c:v>
                </c:pt>
                <c:pt idx="2">
                  <c:v>35969.019999999997</c:v>
                </c:pt>
                <c:pt idx="3">
                  <c:v>35476.800000000003</c:v>
                </c:pt>
                <c:pt idx="4">
                  <c:v>36573.29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2EF-9F91-516C4D6BDD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2EF-9F91-516C4D6B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10.49'!$U$4:$Y$4</c:f>
              <c:numCache>
                <c:formatCode>#,##0</c:formatCode>
                <c:ptCount val="5"/>
                <c:pt idx="1">
                  <c:v>9979</c:v>
                </c:pt>
                <c:pt idx="2">
                  <c:v>10802</c:v>
                </c:pt>
                <c:pt idx="3">
                  <c:v>10574</c:v>
                </c:pt>
                <c:pt idx="4">
                  <c:v>10595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6-4653-80AC-189BB85CBC72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10.49'!$U$7:$Y$7</c:f>
              <c:numCache>
                <c:formatCode>#,##0</c:formatCode>
                <c:ptCount val="5"/>
                <c:pt idx="1">
                  <c:v>7551</c:v>
                </c:pt>
                <c:pt idx="2">
                  <c:v>7977</c:v>
                </c:pt>
                <c:pt idx="3">
                  <c:v>7757</c:v>
                </c:pt>
                <c:pt idx="4">
                  <c:v>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6-4653-80AC-189BB85CBC72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10.49'!$U$11:$Y$11</c:f>
              <c:numCache>
                <c:formatCode>#,##0</c:formatCode>
                <c:ptCount val="5"/>
                <c:pt idx="1">
                  <c:v>9087</c:v>
                </c:pt>
                <c:pt idx="2">
                  <c:v>9834</c:v>
                </c:pt>
                <c:pt idx="3">
                  <c:v>9668</c:v>
                </c:pt>
                <c:pt idx="4">
                  <c:v>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6-4653-80AC-189BB85CBC72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10.49'!$U$12:$Y$12</c:f>
              <c:numCache>
                <c:formatCode>#,##0</c:formatCode>
                <c:ptCount val="5"/>
                <c:pt idx="1">
                  <c:v>890</c:v>
                </c:pt>
                <c:pt idx="2">
                  <c:v>970</c:v>
                </c:pt>
                <c:pt idx="3">
                  <c:v>905</c:v>
                </c:pt>
                <c:pt idx="4">
                  <c:v>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6-4653-80AC-189BB85C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3.0949167791273054E-2</c:v>
                </c:pt>
                <c:pt idx="1">
                  <c:v>1.7004048582995951E-2</c:v>
                </c:pt>
                <c:pt idx="2">
                  <c:v>9.6356275303643726E-2</c:v>
                </c:pt>
                <c:pt idx="3">
                  <c:v>1.2055780476833108E-2</c:v>
                </c:pt>
                <c:pt idx="4">
                  <c:v>6.8106162843004941E-2</c:v>
                </c:pt>
                <c:pt idx="5">
                  <c:v>2.7710301394511919E-2</c:v>
                </c:pt>
                <c:pt idx="6">
                  <c:v>0.11093117408906883</c:v>
                </c:pt>
                <c:pt idx="7">
                  <c:v>7.2694556905083224E-2</c:v>
                </c:pt>
                <c:pt idx="8">
                  <c:v>4.1655420602789026E-2</c:v>
                </c:pt>
                <c:pt idx="9">
                  <c:v>4.1385515069725593E-3</c:v>
                </c:pt>
                <c:pt idx="10">
                  <c:v>2.564102564102564E-2</c:v>
                </c:pt>
                <c:pt idx="11">
                  <c:v>8.8169140800719754E-3</c:v>
                </c:pt>
                <c:pt idx="12">
                  <c:v>2.2312190733243364E-2</c:v>
                </c:pt>
                <c:pt idx="13">
                  <c:v>8.4210526315789472E-2</c:v>
                </c:pt>
                <c:pt idx="14">
                  <c:v>4.2914979757085019E-2</c:v>
                </c:pt>
                <c:pt idx="15">
                  <c:v>7.5753486279802065E-2</c:v>
                </c:pt>
                <c:pt idx="16">
                  <c:v>0.15537561853351328</c:v>
                </c:pt>
                <c:pt idx="17">
                  <c:v>1.1875843454790824E-2</c:v>
                </c:pt>
                <c:pt idx="18">
                  <c:v>4.9842555105712998E-2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F-4592-814A-92B4E32CBE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F-4592-814A-92B4E32C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7</c:v>
                </c:pt>
                <c:pt idx="1">
                  <c:v>158</c:v>
                </c:pt>
                <c:pt idx="2">
                  <c:v>357</c:v>
                </c:pt>
                <c:pt idx="3">
                  <c:v>587</c:v>
                </c:pt>
                <c:pt idx="4">
                  <c:v>587</c:v>
                </c:pt>
                <c:pt idx="5">
                  <c:v>486</c:v>
                </c:pt>
                <c:pt idx="6">
                  <c:v>504</c:v>
                </c:pt>
                <c:pt idx="7">
                  <c:v>429</c:v>
                </c:pt>
                <c:pt idx="8">
                  <c:v>534</c:v>
                </c:pt>
                <c:pt idx="9">
                  <c:v>551</c:v>
                </c:pt>
                <c:pt idx="10">
                  <c:v>514</c:v>
                </c:pt>
                <c:pt idx="11">
                  <c:v>405</c:v>
                </c:pt>
                <c:pt idx="12">
                  <c:v>203</c:v>
                </c:pt>
                <c:pt idx="13">
                  <c:v>72</c:v>
                </c:pt>
                <c:pt idx="14">
                  <c:v>34</c:v>
                </c:pt>
                <c:pt idx="15">
                  <c:v>18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F-4F5B-A651-6290B48C84F2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13</c:v>
                </c:pt>
                <c:pt idx="1">
                  <c:v>176</c:v>
                </c:pt>
                <c:pt idx="2">
                  <c:v>381</c:v>
                </c:pt>
                <c:pt idx="3">
                  <c:v>515</c:v>
                </c:pt>
                <c:pt idx="4">
                  <c:v>469</c:v>
                </c:pt>
                <c:pt idx="5">
                  <c:v>449</c:v>
                </c:pt>
                <c:pt idx="6">
                  <c:v>422</c:v>
                </c:pt>
                <c:pt idx="7">
                  <c:v>437</c:v>
                </c:pt>
                <c:pt idx="8">
                  <c:v>553</c:v>
                </c:pt>
                <c:pt idx="9">
                  <c:v>552</c:v>
                </c:pt>
                <c:pt idx="10">
                  <c:v>515</c:v>
                </c:pt>
                <c:pt idx="11">
                  <c:v>403</c:v>
                </c:pt>
                <c:pt idx="12">
                  <c:v>158</c:v>
                </c:pt>
                <c:pt idx="13">
                  <c:v>59</c:v>
                </c:pt>
                <c:pt idx="14">
                  <c:v>23</c:v>
                </c:pt>
                <c:pt idx="15">
                  <c:v>15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F-4F5B-A651-6290B48C8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302</c:v>
                </c:pt>
                <c:pt idx="1">
                  <c:v>287</c:v>
                </c:pt>
                <c:pt idx="2">
                  <c:v>984</c:v>
                </c:pt>
                <c:pt idx="3">
                  <c:v>229</c:v>
                </c:pt>
                <c:pt idx="4">
                  <c:v>102</c:v>
                </c:pt>
                <c:pt idx="5">
                  <c:v>239</c:v>
                </c:pt>
                <c:pt idx="6">
                  <c:v>518</c:v>
                </c:pt>
                <c:pt idx="7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2-4801-B2BB-DAD5572DE22B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296</c:v>
                </c:pt>
                <c:pt idx="1">
                  <c:v>652</c:v>
                </c:pt>
                <c:pt idx="2">
                  <c:v>122</c:v>
                </c:pt>
                <c:pt idx="3">
                  <c:v>822</c:v>
                </c:pt>
                <c:pt idx="4">
                  <c:v>537</c:v>
                </c:pt>
                <c:pt idx="5">
                  <c:v>478</c:v>
                </c:pt>
                <c:pt idx="6">
                  <c:v>25</c:v>
                </c:pt>
                <c:pt idx="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2-4801-B2BB-DAD5572D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10.49'!$U$8:$Y$8</c:f>
              <c:numCache>
                <c:formatCode>#,##0</c:formatCode>
                <c:ptCount val="5"/>
                <c:pt idx="1">
                  <c:v>38856.5</c:v>
                </c:pt>
                <c:pt idx="2">
                  <c:v>39701</c:v>
                </c:pt>
                <c:pt idx="3">
                  <c:v>39957.599999999999</c:v>
                </c:pt>
                <c:pt idx="4">
                  <c:v>41585.18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7-482E-B85B-24ADDF6445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7-482E-B85B-24ADDF64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10.49'!$V$4:$Z$4</c:f>
              <c:numCache>
                <c:formatCode>#,##0</c:formatCode>
                <c:ptCount val="5"/>
                <c:pt idx="0">
                  <c:v>9979</c:v>
                </c:pt>
                <c:pt idx="1">
                  <c:v>10802</c:v>
                </c:pt>
                <c:pt idx="2">
                  <c:v>10574</c:v>
                </c:pt>
                <c:pt idx="3">
                  <c:v>10595</c:v>
                </c:pt>
                <c:pt idx="4">
                  <c:v>11115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2-4955-B4B7-61A53D581AC8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10.49'!$V$7:$Z$7</c:f>
              <c:numCache>
                <c:formatCode>#,##0</c:formatCode>
                <c:ptCount val="5"/>
                <c:pt idx="0">
                  <c:v>7551</c:v>
                </c:pt>
                <c:pt idx="1">
                  <c:v>7977</c:v>
                </c:pt>
                <c:pt idx="2">
                  <c:v>7757</c:v>
                </c:pt>
                <c:pt idx="3">
                  <c:v>7961</c:v>
                </c:pt>
                <c:pt idx="4">
                  <c:v>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2-4955-B4B7-61A53D581AC8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10.49'!$V$11:$Z$11</c:f>
              <c:numCache>
                <c:formatCode>#,##0</c:formatCode>
                <c:ptCount val="5"/>
                <c:pt idx="0">
                  <c:v>9087</c:v>
                </c:pt>
                <c:pt idx="1">
                  <c:v>9834</c:v>
                </c:pt>
                <c:pt idx="2">
                  <c:v>9668</c:v>
                </c:pt>
                <c:pt idx="3">
                  <c:v>9596</c:v>
                </c:pt>
                <c:pt idx="4">
                  <c:v>10090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2-4955-B4B7-61A53D581AC8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10.49'!$V$12:$Z$12</c:f>
              <c:numCache>
                <c:formatCode>#,##0</c:formatCode>
                <c:ptCount val="5"/>
                <c:pt idx="0">
                  <c:v>890</c:v>
                </c:pt>
                <c:pt idx="1">
                  <c:v>970</c:v>
                </c:pt>
                <c:pt idx="2">
                  <c:v>905</c:v>
                </c:pt>
                <c:pt idx="3">
                  <c:v>993</c:v>
                </c:pt>
                <c:pt idx="4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2-4955-B4B7-61A53D58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3.0949167791273054E-2</c:v>
                </c:pt>
                <c:pt idx="1">
                  <c:v>1.7004048582995951E-2</c:v>
                </c:pt>
                <c:pt idx="2">
                  <c:v>9.6356275303643726E-2</c:v>
                </c:pt>
                <c:pt idx="3">
                  <c:v>1.2055780476833108E-2</c:v>
                </c:pt>
                <c:pt idx="4">
                  <c:v>6.8106162843004941E-2</c:v>
                </c:pt>
                <c:pt idx="5">
                  <c:v>2.7710301394511919E-2</c:v>
                </c:pt>
                <c:pt idx="6">
                  <c:v>0.11093117408906883</c:v>
                </c:pt>
                <c:pt idx="7">
                  <c:v>7.2694556905083224E-2</c:v>
                </c:pt>
                <c:pt idx="8">
                  <c:v>4.1655420602789026E-2</c:v>
                </c:pt>
                <c:pt idx="9">
                  <c:v>4.1385515069725593E-3</c:v>
                </c:pt>
                <c:pt idx="10">
                  <c:v>2.564102564102564E-2</c:v>
                </c:pt>
                <c:pt idx="11">
                  <c:v>8.8169140800719754E-3</c:v>
                </c:pt>
                <c:pt idx="12">
                  <c:v>2.2312190733243364E-2</c:v>
                </c:pt>
                <c:pt idx="13">
                  <c:v>8.4210526315789472E-2</c:v>
                </c:pt>
                <c:pt idx="14">
                  <c:v>4.2914979757085019E-2</c:v>
                </c:pt>
                <c:pt idx="15">
                  <c:v>7.5753486279802065E-2</c:v>
                </c:pt>
                <c:pt idx="16">
                  <c:v>0.15537561853351328</c:v>
                </c:pt>
                <c:pt idx="17">
                  <c:v>1.1875843454790824E-2</c:v>
                </c:pt>
                <c:pt idx="18">
                  <c:v>4.9842555105712998E-2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8-4C31-BEFB-C6590A21F6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8-4C31-BEFB-C6590A21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10.49'!$Z$44:$Z$60</c:f>
              <c:numCache>
                <c:formatCode>#,##0</c:formatCode>
                <c:ptCount val="17"/>
                <c:pt idx="0">
                  <c:v>11</c:v>
                </c:pt>
                <c:pt idx="1">
                  <c:v>177</c:v>
                </c:pt>
                <c:pt idx="2">
                  <c:v>375</c:v>
                </c:pt>
                <c:pt idx="3">
                  <c:v>557</c:v>
                </c:pt>
                <c:pt idx="4">
                  <c:v>658</c:v>
                </c:pt>
                <c:pt idx="5">
                  <c:v>521</c:v>
                </c:pt>
                <c:pt idx="6">
                  <c:v>499</c:v>
                </c:pt>
                <c:pt idx="7">
                  <c:v>456</c:v>
                </c:pt>
                <c:pt idx="8">
                  <c:v>523</c:v>
                </c:pt>
                <c:pt idx="9">
                  <c:v>541</c:v>
                </c:pt>
                <c:pt idx="10">
                  <c:v>551</c:v>
                </c:pt>
                <c:pt idx="11">
                  <c:v>429</c:v>
                </c:pt>
                <c:pt idx="12">
                  <c:v>211</c:v>
                </c:pt>
                <c:pt idx="13">
                  <c:v>84</c:v>
                </c:pt>
                <c:pt idx="14">
                  <c:v>35</c:v>
                </c:pt>
                <c:pt idx="15">
                  <c:v>12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F-4903-B15A-70B038876D0C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10.49'!$Z$63:$Z$79</c:f>
              <c:numCache>
                <c:formatCode>#,##0</c:formatCode>
                <c:ptCount val="17"/>
                <c:pt idx="0">
                  <c:v>15</c:v>
                </c:pt>
                <c:pt idx="1">
                  <c:v>215</c:v>
                </c:pt>
                <c:pt idx="2">
                  <c:v>426</c:v>
                </c:pt>
                <c:pt idx="3">
                  <c:v>546</c:v>
                </c:pt>
                <c:pt idx="4">
                  <c:v>533</c:v>
                </c:pt>
                <c:pt idx="5">
                  <c:v>488</c:v>
                </c:pt>
                <c:pt idx="6">
                  <c:v>449</c:v>
                </c:pt>
                <c:pt idx="7">
                  <c:v>444</c:v>
                </c:pt>
                <c:pt idx="8">
                  <c:v>554</c:v>
                </c:pt>
                <c:pt idx="9">
                  <c:v>568</c:v>
                </c:pt>
                <c:pt idx="10">
                  <c:v>499</c:v>
                </c:pt>
                <c:pt idx="11">
                  <c:v>438</c:v>
                </c:pt>
                <c:pt idx="12">
                  <c:v>187</c:v>
                </c:pt>
                <c:pt idx="13">
                  <c:v>44</c:v>
                </c:pt>
                <c:pt idx="14">
                  <c:v>23</c:v>
                </c:pt>
                <c:pt idx="15">
                  <c:v>13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F-4903-B15A-70B03887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10.49'!$Z$83:$Z$90</c:f>
              <c:numCache>
                <c:formatCode>#,##0</c:formatCode>
                <c:ptCount val="8"/>
                <c:pt idx="0">
                  <c:v>300</c:v>
                </c:pt>
                <c:pt idx="1">
                  <c:v>292</c:v>
                </c:pt>
                <c:pt idx="2">
                  <c:v>1014</c:v>
                </c:pt>
                <c:pt idx="3">
                  <c:v>239</c:v>
                </c:pt>
                <c:pt idx="4">
                  <c:v>98</c:v>
                </c:pt>
                <c:pt idx="5">
                  <c:v>245</c:v>
                </c:pt>
                <c:pt idx="6">
                  <c:v>532</c:v>
                </c:pt>
                <c:pt idx="7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2-415A-AE11-53A3D24E8574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10.49'!$Z$93:$Z$100</c:f>
              <c:numCache>
                <c:formatCode>#,##0</c:formatCode>
                <c:ptCount val="8"/>
                <c:pt idx="0">
                  <c:v>285</c:v>
                </c:pt>
                <c:pt idx="1">
                  <c:v>668</c:v>
                </c:pt>
                <c:pt idx="2">
                  <c:v>120</c:v>
                </c:pt>
                <c:pt idx="3">
                  <c:v>895</c:v>
                </c:pt>
                <c:pt idx="4">
                  <c:v>534</c:v>
                </c:pt>
                <c:pt idx="5">
                  <c:v>501</c:v>
                </c:pt>
                <c:pt idx="6">
                  <c:v>32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2-415A-AE11-53A3D24E8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10.5'!$Z$83:$Z$90</c:f>
              <c:numCache>
                <c:formatCode>#,##0</c:formatCode>
                <c:ptCount val="8"/>
                <c:pt idx="0">
                  <c:v>15</c:v>
                </c:pt>
                <c:pt idx="1">
                  <c:v>24</c:v>
                </c:pt>
                <c:pt idx="2">
                  <c:v>10</c:v>
                </c:pt>
                <c:pt idx="3">
                  <c:v>36</c:v>
                </c:pt>
                <c:pt idx="4">
                  <c:v>8</c:v>
                </c:pt>
                <c:pt idx="5">
                  <c:v>3</c:v>
                </c:pt>
                <c:pt idx="6">
                  <c:v>7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1-46B3-B5B3-A85F69F770F1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10.5'!$Z$93:$Z$100</c:f>
              <c:numCache>
                <c:formatCode>#,##0</c:formatCode>
                <c:ptCount val="8"/>
                <c:pt idx="0">
                  <c:v>12</c:v>
                </c:pt>
                <c:pt idx="1">
                  <c:v>53</c:v>
                </c:pt>
                <c:pt idx="2">
                  <c:v>4</c:v>
                </c:pt>
                <c:pt idx="3">
                  <c:v>58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1-46B3-B5B3-A85F69F7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10.49'!$V$8:$Z$8</c:f>
              <c:numCache>
                <c:formatCode>#,##0</c:formatCode>
                <c:ptCount val="5"/>
                <c:pt idx="0">
                  <c:v>38856.5</c:v>
                </c:pt>
                <c:pt idx="1">
                  <c:v>39701</c:v>
                </c:pt>
                <c:pt idx="2">
                  <c:v>39957.599999999999</c:v>
                </c:pt>
                <c:pt idx="3">
                  <c:v>41585.18</c:v>
                </c:pt>
                <c:pt idx="4">
                  <c:v>43398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5-4296-8AA4-A833FE4154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5-4296-8AA4-A833FE41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10.50'!$U$4:$Y$4</c:f>
              <c:numCache>
                <c:formatCode>#,##0</c:formatCode>
                <c:ptCount val="5"/>
                <c:pt idx="1">
                  <c:v>17398</c:v>
                </c:pt>
                <c:pt idx="2">
                  <c:v>17953</c:v>
                </c:pt>
                <c:pt idx="3">
                  <c:v>18438</c:v>
                </c:pt>
                <c:pt idx="4">
                  <c:v>18838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9-46CD-BDE0-6FDAE04A97BC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10.50'!$U$7:$Y$7</c:f>
              <c:numCache>
                <c:formatCode>#,##0</c:formatCode>
                <c:ptCount val="5"/>
                <c:pt idx="1">
                  <c:v>12193</c:v>
                </c:pt>
                <c:pt idx="2">
                  <c:v>12563</c:v>
                </c:pt>
                <c:pt idx="3">
                  <c:v>12881</c:v>
                </c:pt>
                <c:pt idx="4">
                  <c:v>13226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9-46CD-BDE0-6FDAE04A97BC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10.50'!$U$11:$Y$11</c:f>
              <c:numCache>
                <c:formatCode>#,##0</c:formatCode>
                <c:ptCount val="5"/>
                <c:pt idx="1">
                  <c:v>15576</c:v>
                </c:pt>
                <c:pt idx="2">
                  <c:v>16055</c:v>
                </c:pt>
                <c:pt idx="3">
                  <c:v>16411</c:v>
                </c:pt>
                <c:pt idx="4">
                  <c:v>16690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9-46CD-BDE0-6FDAE04A97BC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10.50'!$U$12:$Y$12</c:f>
              <c:numCache>
                <c:formatCode>#,##0</c:formatCode>
                <c:ptCount val="5"/>
                <c:pt idx="1">
                  <c:v>1817</c:v>
                </c:pt>
                <c:pt idx="2">
                  <c:v>1899</c:v>
                </c:pt>
                <c:pt idx="3">
                  <c:v>2028</c:v>
                </c:pt>
                <c:pt idx="4">
                  <c:v>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9-46CD-BDE0-6FDAE04A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7.6709563462023719E-3</c:v>
                </c:pt>
                <c:pt idx="1">
                  <c:v>5.4504163512490537E-3</c:v>
                </c:pt>
                <c:pt idx="2">
                  <c:v>4.9709815796114054E-2</c:v>
                </c:pt>
                <c:pt idx="3">
                  <c:v>7.2167549835982841E-3</c:v>
                </c:pt>
                <c:pt idx="4">
                  <c:v>4.900328034317436E-2</c:v>
                </c:pt>
                <c:pt idx="5">
                  <c:v>2.8160484481453446E-2</c:v>
                </c:pt>
                <c:pt idx="6">
                  <c:v>8.0746908907393389E-2</c:v>
                </c:pt>
                <c:pt idx="7">
                  <c:v>8.3017915720413823E-2</c:v>
                </c:pt>
                <c:pt idx="8">
                  <c:v>3.5326772646984611E-2</c:v>
                </c:pt>
                <c:pt idx="9">
                  <c:v>1.5745647236941711E-2</c:v>
                </c:pt>
                <c:pt idx="10">
                  <c:v>3.5780974009588698E-2</c:v>
                </c:pt>
                <c:pt idx="11">
                  <c:v>1.8773656320968963E-2</c:v>
                </c:pt>
                <c:pt idx="12">
                  <c:v>8.9124400706535448E-2</c:v>
                </c:pt>
                <c:pt idx="13">
                  <c:v>9.7199091597274787E-2</c:v>
                </c:pt>
                <c:pt idx="14">
                  <c:v>6.3285389856169563E-2</c:v>
                </c:pt>
                <c:pt idx="15">
                  <c:v>9.9873832954832195E-2</c:v>
                </c:pt>
                <c:pt idx="16">
                  <c:v>0.15538733282866515</c:v>
                </c:pt>
                <c:pt idx="17">
                  <c:v>2.1397930860459248E-2</c:v>
                </c:pt>
                <c:pt idx="18">
                  <c:v>3.2853898561695682E-2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B-4A83-B2A1-FE03301FA9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B-4A83-B2A1-FE03301F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4</c:v>
                </c:pt>
                <c:pt idx="1">
                  <c:v>131</c:v>
                </c:pt>
                <c:pt idx="2">
                  <c:v>451</c:v>
                </c:pt>
                <c:pt idx="3">
                  <c:v>936</c:v>
                </c:pt>
                <c:pt idx="4">
                  <c:v>1428</c:v>
                </c:pt>
                <c:pt idx="5">
                  <c:v>1375</c:v>
                </c:pt>
                <c:pt idx="6">
                  <c:v>1165</c:v>
                </c:pt>
                <c:pt idx="7">
                  <c:v>881</c:v>
                </c:pt>
                <c:pt idx="8">
                  <c:v>835</c:v>
                </c:pt>
                <c:pt idx="9">
                  <c:v>702</c:v>
                </c:pt>
                <c:pt idx="10">
                  <c:v>679</c:v>
                </c:pt>
                <c:pt idx="11">
                  <c:v>559</c:v>
                </c:pt>
                <c:pt idx="12">
                  <c:v>290</c:v>
                </c:pt>
                <c:pt idx="13">
                  <c:v>105</c:v>
                </c:pt>
                <c:pt idx="14">
                  <c:v>31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C-4F00-AD62-52ACC2C73668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12</c:v>
                </c:pt>
                <c:pt idx="1">
                  <c:v>151</c:v>
                </c:pt>
                <c:pt idx="2">
                  <c:v>448</c:v>
                </c:pt>
                <c:pt idx="3">
                  <c:v>985</c:v>
                </c:pt>
                <c:pt idx="4">
                  <c:v>1425</c:v>
                </c:pt>
                <c:pt idx="5">
                  <c:v>1088</c:v>
                </c:pt>
                <c:pt idx="6">
                  <c:v>1047</c:v>
                </c:pt>
                <c:pt idx="7">
                  <c:v>840</c:v>
                </c:pt>
                <c:pt idx="8">
                  <c:v>826</c:v>
                </c:pt>
                <c:pt idx="9">
                  <c:v>762</c:v>
                </c:pt>
                <c:pt idx="10">
                  <c:v>705</c:v>
                </c:pt>
                <c:pt idx="11">
                  <c:v>560</c:v>
                </c:pt>
                <c:pt idx="12">
                  <c:v>262</c:v>
                </c:pt>
                <c:pt idx="13">
                  <c:v>71</c:v>
                </c:pt>
                <c:pt idx="14">
                  <c:v>22</c:v>
                </c:pt>
                <c:pt idx="15">
                  <c:v>11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C-4F00-AD62-52ACC2C7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976</c:v>
                </c:pt>
                <c:pt idx="1">
                  <c:v>1615</c:v>
                </c:pt>
                <c:pt idx="2">
                  <c:v>790</c:v>
                </c:pt>
                <c:pt idx="3">
                  <c:v>425</c:v>
                </c:pt>
                <c:pt idx="4">
                  <c:v>407</c:v>
                </c:pt>
                <c:pt idx="5">
                  <c:v>439</c:v>
                </c:pt>
                <c:pt idx="6">
                  <c:v>302</c:v>
                </c:pt>
                <c:pt idx="7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2C9-AF8B-6E40EA31C245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655</c:v>
                </c:pt>
                <c:pt idx="1">
                  <c:v>1977</c:v>
                </c:pt>
                <c:pt idx="2">
                  <c:v>165</c:v>
                </c:pt>
                <c:pt idx="3">
                  <c:v>815</c:v>
                </c:pt>
                <c:pt idx="4">
                  <c:v>1079</c:v>
                </c:pt>
                <c:pt idx="5">
                  <c:v>527</c:v>
                </c:pt>
                <c:pt idx="6">
                  <c:v>24</c:v>
                </c:pt>
                <c:pt idx="7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2-42C9-AF8B-6E40EA31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10.50'!$U$8:$Y$8</c:f>
              <c:numCache>
                <c:formatCode>#,##0</c:formatCode>
                <c:ptCount val="5"/>
                <c:pt idx="1">
                  <c:v>45221.45</c:v>
                </c:pt>
                <c:pt idx="2">
                  <c:v>46336</c:v>
                </c:pt>
                <c:pt idx="3">
                  <c:v>47802</c:v>
                </c:pt>
                <c:pt idx="4">
                  <c:v>47133.31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A-4ADA-8DFD-AD98FDBDE8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A-4ADA-8DFD-AD98FDBDE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10.50'!$V$4:$Z$4</c:f>
              <c:numCache>
                <c:formatCode>#,##0</c:formatCode>
                <c:ptCount val="5"/>
                <c:pt idx="0">
                  <c:v>17398</c:v>
                </c:pt>
                <c:pt idx="1">
                  <c:v>17953</c:v>
                </c:pt>
                <c:pt idx="2">
                  <c:v>18438</c:v>
                </c:pt>
                <c:pt idx="3">
                  <c:v>18838</c:v>
                </c:pt>
                <c:pt idx="4">
                  <c:v>19815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AF2-A413-58AFFC406CB2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10.50'!$V$7:$Z$7</c:f>
              <c:numCache>
                <c:formatCode>#,##0</c:formatCode>
                <c:ptCount val="5"/>
                <c:pt idx="0">
                  <c:v>12193</c:v>
                </c:pt>
                <c:pt idx="1">
                  <c:v>12563</c:v>
                </c:pt>
                <c:pt idx="2">
                  <c:v>12881</c:v>
                </c:pt>
                <c:pt idx="3">
                  <c:v>13226</c:v>
                </c:pt>
                <c:pt idx="4">
                  <c:v>13402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AF2-A413-58AFFC406CB2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10.50'!$V$11:$Z$11</c:f>
              <c:numCache>
                <c:formatCode>#,##0</c:formatCode>
                <c:ptCount val="5"/>
                <c:pt idx="0">
                  <c:v>15576</c:v>
                </c:pt>
                <c:pt idx="1">
                  <c:v>16055</c:v>
                </c:pt>
                <c:pt idx="2">
                  <c:v>16411</c:v>
                </c:pt>
                <c:pt idx="3">
                  <c:v>16690</c:v>
                </c:pt>
                <c:pt idx="4">
                  <c:v>17600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D-4AF2-A413-58AFFC406CB2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10.50'!$V$12:$Z$12</c:f>
              <c:numCache>
                <c:formatCode>#,##0</c:formatCode>
                <c:ptCount val="5"/>
                <c:pt idx="0">
                  <c:v>1817</c:v>
                </c:pt>
                <c:pt idx="1">
                  <c:v>1899</c:v>
                </c:pt>
                <c:pt idx="2">
                  <c:v>2028</c:v>
                </c:pt>
                <c:pt idx="3">
                  <c:v>2152</c:v>
                </c:pt>
                <c:pt idx="4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0D-4AF2-A413-58AFFC40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7.6709563462023719E-3</c:v>
                </c:pt>
                <c:pt idx="1">
                  <c:v>5.4504163512490537E-3</c:v>
                </c:pt>
                <c:pt idx="2">
                  <c:v>4.9709815796114054E-2</c:v>
                </c:pt>
                <c:pt idx="3">
                  <c:v>7.2167549835982841E-3</c:v>
                </c:pt>
                <c:pt idx="4">
                  <c:v>4.900328034317436E-2</c:v>
                </c:pt>
                <c:pt idx="5">
                  <c:v>2.8160484481453446E-2</c:v>
                </c:pt>
                <c:pt idx="6">
                  <c:v>8.0746908907393389E-2</c:v>
                </c:pt>
                <c:pt idx="7">
                  <c:v>8.3017915720413823E-2</c:v>
                </c:pt>
                <c:pt idx="8">
                  <c:v>3.5326772646984611E-2</c:v>
                </c:pt>
                <c:pt idx="9">
                  <c:v>1.5745647236941711E-2</c:v>
                </c:pt>
                <c:pt idx="10">
                  <c:v>3.5780974009588698E-2</c:v>
                </c:pt>
                <c:pt idx="11">
                  <c:v>1.8773656320968963E-2</c:v>
                </c:pt>
                <c:pt idx="12">
                  <c:v>8.9124400706535448E-2</c:v>
                </c:pt>
                <c:pt idx="13">
                  <c:v>9.7199091597274787E-2</c:v>
                </c:pt>
                <c:pt idx="14">
                  <c:v>6.3285389856169563E-2</c:v>
                </c:pt>
                <c:pt idx="15">
                  <c:v>9.9873832954832195E-2</c:v>
                </c:pt>
                <c:pt idx="16">
                  <c:v>0.15538733282866515</c:v>
                </c:pt>
                <c:pt idx="17">
                  <c:v>2.1397930860459248E-2</c:v>
                </c:pt>
                <c:pt idx="18">
                  <c:v>3.2853898561695682E-2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16B-A694-E2EA70F007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16B-A694-E2EA70F0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10.50'!$Z$44:$Z$60</c:f>
              <c:numCache>
                <c:formatCode>#,##0</c:formatCode>
                <c:ptCount val="17"/>
                <c:pt idx="0">
                  <c:v>4</c:v>
                </c:pt>
                <c:pt idx="1">
                  <c:v>171</c:v>
                </c:pt>
                <c:pt idx="2">
                  <c:v>463</c:v>
                </c:pt>
                <c:pt idx="3">
                  <c:v>976</c:v>
                </c:pt>
                <c:pt idx="4">
                  <c:v>1519</c:v>
                </c:pt>
                <c:pt idx="5">
                  <c:v>1394</c:v>
                </c:pt>
                <c:pt idx="6">
                  <c:v>1279</c:v>
                </c:pt>
                <c:pt idx="7">
                  <c:v>948</c:v>
                </c:pt>
                <c:pt idx="8">
                  <c:v>812</c:v>
                </c:pt>
                <c:pt idx="9">
                  <c:v>705</c:v>
                </c:pt>
                <c:pt idx="10">
                  <c:v>688</c:v>
                </c:pt>
                <c:pt idx="11">
                  <c:v>571</c:v>
                </c:pt>
                <c:pt idx="12">
                  <c:v>312</c:v>
                </c:pt>
                <c:pt idx="13">
                  <c:v>118</c:v>
                </c:pt>
                <c:pt idx="14">
                  <c:v>30</c:v>
                </c:pt>
                <c:pt idx="15">
                  <c:v>15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93A-8AC4-6E3FE4F7CC34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10.50'!$Z$63:$Z$79</c:f>
              <c:numCache>
                <c:formatCode>#,##0</c:formatCode>
                <c:ptCount val="17"/>
                <c:pt idx="0">
                  <c:v>11</c:v>
                </c:pt>
                <c:pt idx="1">
                  <c:v>172</c:v>
                </c:pt>
                <c:pt idx="2">
                  <c:v>504</c:v>
                </c:pt>
                <c:pt idx="3">
                  <c:v>1048</c:v>
                </c:pt>
                <c:pt idx="4">
                  <c:v>1528</c:v>
                </c:pt>
                <c:pt idx="5">
                  <c:v>1203</c:v>
                </c:pt>
                <c:pt idx="6">
                  <c:v>1164</c:v>
                </c:pt>
                <c:pt idx="7">
                  <c:v>849</c:v>
                </c:pt>
                <c:pt idx="8">
                  <c:v>840</c:v>
                </c:pt>
                <c:pt idx="9">
                  <c:v>761</c:v>
                </c:pt>
                <c:pt idx="10">
                  <c:v>727</c:v>
                </c:pt>
                <c:pt idx="11">
                  <c:v>561</c:v>
                </c:pt>
                <c:pt idx="12">
                  <c:v>296</c:v>
                </c:pt>
                <c:pt idx="13">
                  <c:v>82</c:v>
                </c:pt>
                <c:pt idx="14">
                  <c:v>19</c:v>
                </c:pt>
                <c:pt idx="15">
                  <c:v>10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2-493A-8AC4-6E3FE4F7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10.50'!$Z$83:$Z$90</c:f>
              <c:numCache>
                <c:formatCode>#,##0</c:formatCode>
                <c:ptCount val="8"/>
                <c:pt idx="0">
                  <c:v>989</c:v>
                </c:pt>
                <c:pt idx="1">
                  <c:v>1655</c:v>
                </c:pt>
                <c:pt idx="2">
                  <c:v>814</c:v>
                </c:pt>
                <c:pt idx="3">
                  <c:v>438</c:v>
                </c:pt>
                <c:pt idx="4">
                  <c:v>408</c:v>
                </c:pt>
                <c:pt idx="5">
                  <c:v>425</c:v>
                </c:pt>
                <c:pt idx="6">
                  <c:v>301</c:v>
                </c:pt>
                <c:pt idx="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7-45F7-9836-7A35F5CC5024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10.50'!$Z$93:$Z$100</c:f>
              <c:numCache>
                <c:formatCode>#,##0</c:formatCode>
                <c:ptCount val="8"/>
                <c:pt idx="0">
                  <c:v>675</c:v>
                </c:pt>
                <c:pt idx="1">
                  <c:v>2040</c:v>
                </c:pt>
                <c:pt idx="2">
                  <c:v>186</c:v>
                </c:pt>
                <c:pt idx="3">
                  <c:v>826</c:v>
                </c:pt>
                <c:pt idx="4">
                  <c:v>1119</c:v>
                </c:pt>
                <c:pt idx="5">
                  <c:v>530</c:v>
                </c:pt>
                <c:pt idx="6">
                  <c:v>25</c:v>
                </c:pt>
                <c:pt idx="7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7-45F7-9836-7A35F5CC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10.1'!$U$8:$Y$8</c:f>
              <c:numCache>
                <c:formatCode>#,##0</c:formatCode>
                <c:ptCount val="5"/>
                <c:pt idx="1">
                  <c:v>37632.03</c:v>
                </c:pt>
                <c:pt idx="2">
                  <c:v>38703.5</c:v>
                </c:pt>
                <c:pt idx="3">
                  <c:v>38359.5</c:v>
                </c:pt>
                <c:pt idx="4">
                  <c:v>35745.870000000003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5-4A3F-A0DA-37A3AD44F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5-4A3F-A0DA-37A3AD44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10.5'!$V$8:$Z$8</c:f>
              <c:numCache>
                <c:formatCode>#,##0</c:formatCode>
                <c:ptCount val="5"/>
                <c:pt idx="0">
                  <c:v>15124.5</c:v>
                </c:pt>
                <c:pt idx="1">
                  <c:v>14297.43</c:v>
                </c:pt>
                <c:pt idx="2">
                  <c:v>17730.7</c:v>
                </c:pt>
                <c:pt idx="3">
                  <c:v>16639.240000000002</c:v>
                </c:pt>
                <c:pt idx="4">
                  <c:v>19056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E-40ED-BB48-AD83925F6E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E-40ED-BB48-AD83925F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10.50'!$V$8:$Z$8</c:f>
              <c:numCache>
                <c:formatCode>#,##0</c:formatCode>
                <c:ptCount val="5"/>
                <c:pt idx="0">
                  <c:v>45221.45</c:v>
                </c:pt>
                <c:pt idx="1">
                  <c:v>46336</c:v>
                </c:pt>
                <c:pt idx="2">
                  <c:v>47802</c:v>
                </c:pt>
                <c:pt idx="3">
                  <c:v>47133.31</c:v>
                </c:pt>
                <c:pt idx="4">
                  <c:v>48682.92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2-4E68-BCA7-5B4E72F8D0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2-4E68-BCA7-5B4E72F8D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10.51'!$U$4:$Y$4</c:f>
              <c:numCache>
                <c:formatCode>#,##0</c:formatCode>
                <c:ptCount val="5"/>
                <c:pt idx="1">
                  <c:v>7100</c:v>
                </c:pt>
                <c:pt idx="2">
                  <c:v>8856</c:v>
                </c:pt>
                <c:pt idx="3">
                  <c:v>7870</c:v>
                </c:pt>
                <c:pt idx="4">
                  <c:v>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B-42EA-8130-85080CD66BEE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10.51'!$U$7:$Y$7</c:f>
              <c:numCache>
                <c:formatCode>#,##0</c:formatCode>
                <c:ptCount val="5"/>
                <c:pt idx="1">
                  <c:v>4714</c:v>
                </c:pt>
                <c:pt idx="2">
                  <c:v>6070</c:v>
                </c:pt>
                <c:pt idx="3">
                  <c:v>5286</c:v>
                </c:pt>
                <c:pt idx="4">
                  <c:v>6190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42EA-8130-85080CD66BEE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10.51'!$U$11:$Y$11</c:f>
              <c:numCache>
                <c:formatCode>#,##0</c:formatCode>
                <c:ptCount val="5"/>
                <c:pt idx="1">
                  <c:v>6232</c:v>
                </c:pt>
                <c:pt idx="2">
                  <c:v>7756</c:v>
                </c:pt>
                <c:pt idx="3">
                  <c:v>6955</c:v>
                </c:pt>
                <c:pt idx="4">
                  <c:v>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B-42EA-8130-85080CD66BEE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10.51'!$U$12:$Y$12</c:f>
              <c:numCache>
                <c:formatCode>#,##0</c:formatCode>
                <c:ptCount val="5"/>
                <c:pt idx="1">
                  <c:v>870</c:v>
                </c:pt>
                <c:pt idx="2">
                  <c:v>1104</c:v>
                </c:pt>
                <c:pt idx="3">
                  <c:v>914</c:v>
                </c:pt>
                <c:pt idx="4">
                  <c:v>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B-42EA-8130-85080CD6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0.15392167557543363</c:v>
                </c:pt>
                <c:pt idx="1">
                  <c:v>4.145303807134286E-3</c:v>
                </c:pt>
                <c:pt idx="2">
                  <c:v>7.9633467873895497E-2</c:v>
                </c:pt>
                <c:pt idx="3">
                  <c:v>1.1672302825351805E-2</c:v>
                </c:pt>
                <c:pt idx="4">
                  <c:v>4.4725646340133089E-2</c:v>
                </c:pt>
                <c:pt idx="5">
                  <c:v>3.3707865168539325E-2</c:v>
                </c:pt>
                <c:pt idx="6">
                  <c:v>9.5669248390967604E-2</c:v>
                </c:pt>
                <c:pt idx="7">
                  <c:v>6.4906730664339482E-2</c:v>
                </c:pt>
                <c:pt idx="8">
                  <c:v>3.7853168975673611E-2</c:v>
                </c:pt>
                <c:pt idx="9">
                  <c:v>4.2543907494272939E-3</c:v>
                </c:pt>
                <c:pt idx="10">
                  <c:v>1.9308388785862333E-2</c:v>
                </c:pt>
                <c:pt idx="11">
                  <c:v>6.3270426529944369E-3</c:v>
                </c:pt>
                <c:pt idx="12">
                  <c:v>1.7672084651467218E-2</c:v>
                </c:pt>
                <c:pt idx="13">
                  <c:v>0.15239445838333152</c:v>
                </c:pt>
                <c:pt idx="14">
                  <c:v>2.7271735573251882E-2</c:v>
                </c:pt>
                <c:pt idx="15">
                  <c:v>5.8797861895931058E-2</c:v>
                </c:pt>
                <c:pt idx="16">
                  <c:v>8.6942293007526997E-2</c:v>
                </c:pt>
                <c:pt idx="17">
                  <c:v>6.3270426529944369E-3</c:v>
                </c:pt>
                <c:pt idx="18">
                  <c:v>2.5853605323442785E-2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1-45BE-ABF5-051B4C6062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1-45BE-ABF5-051B4C60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26</c:v>
                </c:pt>
                <c:pt idx="1">
                  <c:v>123</c:v>
                </c:pt>
                <c:pt idx="2">
                  <c:v>232</c:v>
                </c:pt>
                <c:pt idx="3">
                  <c:v>526</c:v>
                </c:pt>
                <c:pt idx="4">
                  <c:v>813</c:v>
                </c:pt>
                <c:pt idx="5">
                  <c:v>592</c:v>
                </c:pt>
                <c:pt idx="6">
                  <c:v>496</c:v>
                </c:pt>
                <c:pt idx="7">
                  <c:v>360</c:v>
                </c:pt>
                <c:pt idx="8">
                  <c:v>406</c:v>
                </c:pt>
                <c:pt idx="9">
                  <c:v>401</c:v>
                </c:pt>
                <c:pt idx="10">
                  <c:v>344</c:v>
                </c:pt>
                <c:pt idx="11">
                  <c:v>354</c:v>
                </c:pt>
                <c:pt idx="12">
                  <c:v>186</c:v>
                </c:pt>
                <c:pt idx="13">
                  <c:v>77</c:v>
                </c:pt>
                <c:pt idx="14">
                  <c:v>27</c:v>
                </c:pt>
                <c:pt idx="15">
                  <c:v>18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AD1-90C4-ACDC2425A0F5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18</c:v>
                </c:pt>
                <c:pt idx="1">
                  <c:v>152</c:v>
                </c:pt>
                <c:pt idx="2">
                  <c:v>247</c:v>
                </c:pt>
                <c:pt idx="3">
                  <c:v>405</c:v>
                </c:pt>
                <c:pt idx="4">
                  <c:v>529</c:v>
                </c:pt>
                <c:pt idx="5">
                  <c:v>350</c:v>
                </c:pt>
                <c:pt idx="6">
                  <c:v>276</c:v>
                </c:pt>
                <c:pt idx="7">
                  <c:v>321</c:v>
                </c:pt>
                <c:pt idx="8">
                  <c:v>381</c:v>
                </c:pt>
                <c:pt idx="9">
                  <c:v>330</c:v>
                </c:pt>
                <c:pt idx="10">
                  <c:v>358</c:v>
                </c:pt>
                <c:pt idx="11">
                  <c:v>282</c:v>
                </c:pt>
                <c:pt idx="12">
                  <c:v>122</c:v>
                </c:pt>
                <c:pt idx="13">
                  <c:v>43</c:v>
                </c:pt>
                <c:pt idx="14">
                  <c:v>26</c:v>
                </c:pt>
                <c:pt idx="15">
                  <c:v>17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F-4AD1-90C4-ACDC2425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296</c:v>
                </c:pt>
                <c:pt idx="1">
                  <c:v>153</c:v>
                </c:pt>
                <c:pt idx="2">
                  <c:v>424</c:v>
                </c:pt>
                <c:pt idx="3">
                  <c:v>101</c:v>
                </c:pt>
                <c:pt idx="4">
                  <c:v>70</c:v>
                </c:pt>
                <c:pt idx="5">
                  <c:v>106</c:v>
                </c:pt>
                <c:pt idx="6">
                  <c:v>343</c:v>
                </c:pt>
                <c:pt idx="7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BB4-80E1-15254B7ACBFE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182</c:v>
                </c:pt>
                <c:pt idx="1">
                  <c:v>337</c:v>
                </c:pt>
                <c:pt idx="2">
                  <c:v>84</c:v>
                </c:pt>
                <c:pt idx="3">
                  <c:v>403</c:v>
                </c:pt>
                <c:pt idx="4">
                  <c:v>345</c:v>
                </c:pt>
                <c:pt idx="5">
                  <c:v>261</c:v>
                </c:pt>
                <c:pt idx="6">
                  <c:v>25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3-4BB4-80E1-15254B7A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10.51'!$U$8:$Y$8</c:f>
              <c:numCache>
                <c:formatCode>#,##0</c:formatCode>
                <c:ptCount val="5"/>
                <c:pt idx="1">
                  <c:v>30000</c:v>
                </c:pt>
                <c:pt idx="2">
                  <c:v>33108.11</c:v>
                </c:pt>
                <c:pt idx="3">
                  <c:v>31353.77</c:v>
                </c:pt>
                <c:pt idx="4">
                  <c:v>34629.440000000002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4-4D2D-A921-50967361EF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4-4D2D-A921-50967361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10.51'!$V$4:$Z$4</c:f>
              <c:numCache>
                <c:formatCode>#,##0</c:formatCode>
                <c:ptCount val="5"/>
                <c:pt idx="0">
                  <c:v>7100</c:v>
                </c:pt>
                <c:pt idx="1">
                  <c:v>8856</c:v>
                </c:pt>
                <c:pt idx="2">
                  <c:v>7870</c:v>
                </c:pt>
                <c:pt idx="3">
                  <c:v>8839</c:v>
                </c:pt>
                <c:pt idx="4">
                  <c:v>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9-4B7B-8E7B-7D56A091497C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10.51'!$V$7:$Z$7</c:f>
              <c:numCache>
                <c:formatCode>#,##0</c:formatCode>
                <c:ptCount val="5"/>
                <c:pt idx="0">
                  <c:v>4714</c:v>
                </c:pt>
                <c:pt idx="1">
                  <c:v>6070</c:v>
                </c:pt>
                <c:pt idx="2">
                  <c:v>5286</c:v>
                </c:pt>
                <c:pt idx="3">
                  <c:v>6190</c:v>
                </c:pt>
                <c:pt idx="4">
                  <c:v>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9-4B7B-8E7B-7D56A091497C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10.51'!$V$11:$Z$11</c:f>
              <c:numCache>
                <c:formatCode>#,##0</c:formatCode>
                <c:ptCount val="5"/>
                <c:pt idx="0">
                  <c:v>6232</c:v>
                </c:pt>
                <c:pt idx="1">
                  <c:v>7756</c:v>
                </c:pt>
                <c:pt idx="2">
                  <c:v>6955</c:v>
                </c:pt>
                <c:pt idx="3">
                  <c:v>7756</c:v>
                </c:pt>
                <c:pt idx="4">
                  <c:v>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9-4B7B-8E7B-7D56A091497C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10.51'!$V$12:$Z$12</c:f>
              <c:numCache>
                <c:formatCode>#,##0</c:formatCode>
                <c:ptCount val="5"/>
                <c:pt idx="0">
                  <c:v>870</c:v>
                </c:pt>
                <c:pt idx="1">
                  <c:v>1104</c:v>
                </c:pt>
                <c:pt idx="2">
                  <c:v>914</c:v>
                </c:pt>
                <c:pt idx="3">
                  <c:v>1083</c:v>
                </c:pt>
                <c:pt idx="4">
                  <c:v>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9-4B7B-8E7B-7D56A091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0.15392167557543363</c:v>
                </c:pt>
                <c:pt idx="1">
                  <c:v>4.145303807134286E-3</c:v>
                </c:pt>
                <c:pt idx="2">
                  <c:v>7.9633467873895497E-2</c:v>
                </c:pt>
                <c:pt idx="3">
                  <c:v>1.1672302825351805E-2</c:v>
                </c:pt>
                <c:pt idx="4">
                  <c:v>4.4725646340133089E-2</c:v>
                </c:pt>
                <c:pt idx="5">
                  <c:v>3.3707865168539325E-2</c:v>
                </c:pt>
                <c:pt idx="6">
                  <c:v>9.5669248390967604E-2</c:v>
                </c:pt>
                <c:pt idx="7">
                  <c:v>6.4906730664339482E-2</c:v>
                </c:pt>
                <c:pt idx="8">
                  <c:v>3.7853168975673611E-2</c:v>
                </c:pt>
                <c:pt idx="9">
                  <c:v>4.2543907494272939E-3</c:v>
                </c:pt>
                <c:pt idx="10">
                  <c:v>1.9308388785862333E-2</c:v>
                </c:pt>
                <c:pt idx="11">
                  <c:v>6.3270426529944369E-3</c:v>
                </c:pt>
                <c:pt idx="12">
                  <c:v>1.7672084651467218E-2</c:v>
                </c:pt>
                <c:pt idx="13">
                  <c:v>0.15239445838333152</c:v>
                </c:pt>
                <c:pt idx="14">
                  <c:v>2.7271735573251882E-2</c:v>
                </c:pt>
                <c:pt idx="15">
                  <c:v>5.8797861895931058E-2</c:v>
                </c:pt>
                <c:pt idx="16">
                  <c:v>8.6942293007526997E-2</c:v>
                </c:pt>
                <c:pt idx="17">
                  <c:v>6.3270426529944369E-3</c:v>
                </c:pt>
                <c:pt idx="18">
                  <c:v>2.5853605323442785E-2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D-4D73-A7E6-07407D857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D-4D73-A7E6-07407D857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10.51'!$Z$44:$Z$60</c:f>
              <c:numCache>
                <c:formatCode>#,##0</c:formatCode>
                <c:ptCount val="17"/>
                <c:pt idx="0">
                  <c:v>19</c:v>
                </c:pt>
                <c:pt idx="1">
                  <c:v>140</c:v>
                </c:pt>
                <c:pt idx="2">
                  <c:v>262</c:v>
                </c:pt>
                <c:pt idx="3">
                  <c:v>458</c:v>
                </c:pt>
                <c:pt idx="4">
                  <c:v>793</c:v>
                </c:pt>
                <c:pt idx="5">
                  <c:v>658</c:v>
                </c:pt>
                <c:pt idx="6">
                  <c:v>460</c:v>
                </c:pt>
                <c:pt idx="7">
                  <c:v>391</c:v>
                </c:pt>
                <c:pt idx="8">
                  <c:v>355</c:v>
                </c:pt>
                <c:pt idx="9">
                  <c:v>419</c:v>
                </c:pt>
                <c:pt idx="10">
                  <c:v>371</c:v>
                </c:pt>
                <c:pt idx="11">
                  <c:v>367</c:v>
                </c:pt>
                <c:pt idx="12">
                  <c:v>196</c:v>
                </c:pt>
                <c:pt idx="13">
                  <c:v>85</c:v>
                </c:pt>
                <c:pt idx="14">
                  <c:v>27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F-4B08-BE50-4707C46FDD86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10.51'!$Z$63:$Z$79</c:f>
              <c:numCache>
                <c:formatCode>#,##0</c:formatCode>
                <c:ptCount val="17"/>
                <c:pt idx="0">
                  <c:v>22</c:v>
                </c:pt>
                <c:pt idx="1">
                  <c:v>152</c:v>
                </c:pt>
                <c:pt idx="2">
                  <c:v>243</c:v>
                </c:pt>
                <c:pt idx="3">
                  <c:v>388</c:v>
                </c:pt>
                <c:pt idx="4">
                  <c:v>570</c:v>
                </c:pt>
                <c:pt idx="5">
                  <c:v>422</c:v>
                </c:pt>
                <c:pt idx="6">
                  <c:v>390</c:v>
                </c:pt>
                <c:pt idx="7">
                  <c:v>308</c:v>
                </c:pt>
                <c:pt idx="8">
                  <c:v>369</c:v>
                </c:pt>
                <c:pt idx="9">
                  <c:v>385</c:v>
                </c:pt>
                <c:pt idx="10">
                  <c:v>331</c:v>
                </c:pt>
                <c:pt idx="11">
                  <c:v>312</c:v>
                </c:pt>
                <c:pt idx="12">
                  <c:v>134</c:v>
                </c:pt>
                <c:pt idx="13">
                  <c:v>47</c:v>
                </c:pt>
                <c:pt idx="14">
                  <c:v>21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F-4B08-BE50-4707C46F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10.51'!$Z$83:$Z$90</c:f>
              <c:numCache>
                <c:formatCode>#,##0</c:formatCode>
                <c:ptCount val="8"/>
                <c:pt idx="0">
                  <c:v>303</c:v>
                </c:pt>
                <c:pt idx="1">
                  <c:v>150</c:v>
                </c:pt>
                <c:pt idx="2">
                  <c:v>447</c:v>
                </c:pt>
                <c:pt idx="3">
                  <c:v>106</c:v>
                </c:pt>
                <c:pt idx="4">
                  <c:v>59</c:v>
                </c:pt>
                <c:pt idx="5">
                  <c:v>122</c:v>
                </c:pt>
                <c:pt idx="6">
                  <c:v>344</c:v>
                </c:pt>
                <c:pt idx="7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086-B9C3-B53FFE297751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10.51'!$Z$93:$Z$100</c:f>
              <c:numCache>
                <c:formatCode>#,##0</c:formatCode>
                <c:ptCount val="8"/>
                <c:pt idx="0">
                  <c:v>201</c:v>
                </c:pt>
                <c:pt idx="1">
                  <c:v>350</c:v>
                </c:pt>
                <c:pt idx="2">
                  <c:v>82</c:v>
                </c:pt>
                <c:pt idx="3">
                  <c:v>452</c:v>
                </c:pt>
                <c:pt idx="4">
                  <c:v>329</c:v>
                </c:pt>
                <c:pt idx="5">
                  <c:v>263</c:v>
                </c:pt>
                <c:pt idx="6">
                  <c:v>27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8-4086-B9C3-B53FFE29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10.6'!$U$4:$Y$4</c:f>
              <c:numCache>
                <c:formatCode>#,##0</c:formatCode>
                <c:ptCount val="5"/>
                <c:pt idx="1">
                  <c:v>18085</c:v>
                </c:pt>
                <c:pt idx="2">
                  <c:v>19109</c:v>
                </c:pt>
                <c:pt idx="3">
                  <c:v>18555</c:v>
                </c:pt>
                <c:pt idx="4">
                  <c:v>19165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D-491D-BFBC-2D00B8FE2CCA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10.6'!$U$7:$Y$7</c:f>
              <c:numCache>
                <c:formatCode>#,##0</c:formatCode>
                <c:ptCount val="5"/>
                <c:pt idx="1">
                  <c:v>12907</c:v>
                </c:pt>
                <c:pt idx="2">
                  <c:v>13726</c:v>
                </c:pt>
                <c:pt idx="3">
                  <c:v>13269</c:v>
                </c:pt>
                <c:pt idx="4">
                  <c:v>13858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D-491D-BFBC-2D00B8FE2CCA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10.6'!$U$11:$Y$11</c:f>
              <c:numCache>
                <c:formatCode>#,##0</c:formatCode>
                <c:ptCount val="5"/>
                <c:pt idx="1">
                  <c:v>15568</c:v>
                </c:pt>
                <c:pt idx="2">
                  <c:v>16407</c:v>
                </c:pt>
                <c:pt idx="3">
                  <c:v>16037</c:v>
                </c:pt>
                <c:pt idx="4">
                  <c:v>16471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D-491D-BFBC-2D00B8FE2CCA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10.6'!$U$12:$Y$12</c:f>
              <c:numCache>
                <c:formatCode>#,##0</c:formatCode>
                <c:ptCount val="5"/>
                <c:pt idx="1">
                  <c:v>2517</c:v>
                </c:pt>
                <c:pt idx="2">
                  <c:v>2695</c:v>
                </c:pt>
                <c:pt idx="3">
                  <c:v>2515</c:v>
                </c:pt>
                <c:pt idx="4">
                  <c:v>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D-491D-BFBC-2D00B8FE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10.51'!$V$8:$Z$8</c:f>
              <c:numCache>
                <c:formatCode>#,##0</c:formatCode>
                <c:ptCount val="5"/>
                <c:pt idx="0">
                  <c:v>30000</c:v>
                </c:pt>
                <c:pt idx="1">
                  <c:v>33108.11</c:v>
                </c:pt>
                <c:pt idx="2">
                  <c:v>31353.77</c:v>
                </c:pt>
                <c:pt idx="3">
                  <c:v>34629.440000000002</c:v>
                </c:pt>
                <c:pt idx="4">
                  <c:v>34813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E-4C01-99A9-C52B980FB8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E-4C01-99A9-C52B980FB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10.52'!$U$4:$Y$4</c:f>
              <c:numCache>
                <c:formatCode>#,##0</c:formatCode>
                <c:ptCount val="5"/>
                <c:pt idx="1">
                  <c:v>1165</c:v>
                </c:pt>
                <c:pt idx="2">
                  <c:v>1292</c:v>
                </c:pt>
                <c:pt idx="3">
                  <c:v>1277</c:v>
                </c:pt>
                <c:pt idx="4">
                  <c:v>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0F7-8622-95553C1B8628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10.52'!$U$7:$Y$7</c:f>
              <c:numCache>
                <c:formatCode>#,##0</c:formatCode>
                <c:ptCount val="5"/>
                <c:pt idx="1">
                  <c:v>775</c:v>
                </c:pt>
                <c:pt idx="2">
                  <c:v>873</c:v>
                </c:pt>
                <c:pt idx="3">
                  <c:v>848</c:v>
                </c:pt>
                <c:pt idx="4">
                  <c:v>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0F7-8622-95553C1B8628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10.52'!$U$11:$Y$11</c:f>
              <c:numCache>
                <c:formatCode>#,##0</c:formatCode>
                <c:ptCount val="5"/>
                <c:pt idx="1">
                  <c:v>863</c:v>
                </c:pt>
                <c:pt idx="2">
                  <c:v>948</c:v>
                </c:pt>
                <c:pt idx="3">
                  <c:v>969</c:v>
                </c:pt>
                <c:pt idx="4">
                  <c:v>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9-40F7-8622-95553C1B8628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10.52'!$U$12:$Y$12</c:f>
              <c:numCache>
                <c:formatCode>#,##0</c:formatCode>
                <c:ptCount val="5"/>
                <c:pt idx="1">
                  <c:v>300</c:v>
                </c:pt>
                <c:pt idx="2">
                  <c:v>347</c:v>
                </c:pt>
                <c:pt idx="3">
                  <c:v>309</c:v>
                </c:pt>
                <c:pt idx="4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9-40F7-8622-95553C1B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0.17109992810927391</c:v>
                </c:pt>
                <c:pt idx="1">
                  <c:v>2.1567217828900071E-3</c:v>
                </c:pt>
                <c:pt idx="2">
                  <c:v>4.3134435657800146E-2</c:v>
                </c:pt>
                <c:pt idx="3">
                  <c:v>2.1567217828900071E-3</c:v>
                </c:pt>
                <c:pt idx="4">
                  <c:v>8.2674335010783612E-2</c:v>
                </c:pt>
                <c:pt idx="5">
                  <c:v>3.8820992092020126E-2</c:v>
                </c:pt>
                <c:pt idx="6">
                  <c:v>5.8231488138030196E-2</c:v>
                </c:pt>
                <c:pt idx="7">
                  <c:v>0.1689432063263839</c:v>
                </c:pt>
                <c:pt idx="8">
                  <c:v>3.3788641265276781E-2</c:v>
                </c:pt>
                <c:pt idx="9">
                  <c:v>2.1567217828900071E-3</c:v>
                </c:pt>
                <c:pt idx="10">
                  <c:v>2.0848310567936738E-2</c:v>
                </c:pt>
                <c:pt idx="11">
                  <c:v>2.2286125089863409E-2</c:v>
                </c:pt>
                <c:pt idx="12">
                  <c:v>3.3069734004313442E-2</c:v>
                </c:pt>
                <c:pt idx="13">
                  <c:v>3.5945363048166784E-2</c:v>
                </c:pt>
                <c:pt idx="14">
                  <c:v>3.1631919482386771E-2</c:v>
                </c:pt>
                <c:pt idx="15">
                  <c:v>5.0323508267433502E-2</c:v>
                </c:pt>
                <c:pt idx="16">
                  <c:v>4.3853342918763479E-2</c:v>
                </c:pt>
                <c:pt idx="17">
                  <c:v>8.6268871315600282E-3</c:v>
                </c:pt>
                <c:pt idx="18">
                  <c:v>2.372393961179008E-2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8B2-840B-CDFD933EF9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8B2-840B-CDFD933E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8</c:v>
                </c:pt>
                <c:pt idx="1">
                  <c:v>16</c:v>
                </c:pt>
                <c:pt idx="2">
                  <c:v>44</c:v>
                </c:pt>
                <c:pt idx="3">
                  <c:v>61</c:v>
                </c:pt>
                <c:pt idx="4">
                  <c:v>87</c:v>
                </c:pt>
                <c:pt idx="5">
                  <c:v>41</c:v>
                </c:pt>
                <c:pt idx="6">
                  <c:v>45</c:v>
                </c:pt>
                <c:pt idx="7">
                  <c:v>33</c:v>
                </c:pt>
                <c:pt idx="8">
                  <c:v>80</c:v>
                </c:pt>
                <c:pt idx="9">
                  <c:v>60</c:v>
                </c:pt>
                <c:pt idx="10">
                  <c:v>60</c:v>
                </c:pt>
                <c:pt idx="11">
                  <c:v>57</c:v>
                </c:pt>
                <c:pt idx="12">
                  <c:v>44</c:v>
                </c:pt>
                <c:pt idx="13">
                  <c:v>23</c:v>
                </c:pt>
                <c:pt idx="14">
                  <c:v>13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6-4512-B871-00A0F5990820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14</c:v>
                </c:pt>
                <c:pt idx="1">
                  <c:v>20</c:v>
                </c:pt>
                <c:pt idx="2">
                  <c:v>36</c:v>
                </c:pt>
                <c:pt idx="3">
                  <c:v>61</c:v>
                </c:pt>
                <c:pt idx="4">
                  <c:v>57</c:v>
                </c:pt>
                <c:pt idx="5">
                  <c:v>66</c:v>
                </c:pt>
                <c:pt idx="6">
                  <c:v>46</c:v>
                </c:pt>
                <c:pt idx="7">
                  <c:v>57</c:v>
                </c:pt>
                <c:pt idx="8">
                  <c:v>45</c:v>
                </c:pt>
                <c:pt idx="9">
                  <c:v>65</c:v>
                </c:pt>
                <c:pt idx="10">
                  <c:v>77</c:v>
                </c:pt>
                <c:pt idx="11">
                  <c:v>58</c:v>
                </c:pt>
                <c:pt idx="12">
                  <c:v>37</c:v>
                </c:pt>
                <c:pt idx="13">
                  <c:v>32</c:v>
                </c:pt>
                <c:pt idx="14">
                  <c:v>9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6-4512-B871-00A0F599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50</c:v>
                </c:pt>
                <c:pt idx="1">
                  <c:v>20</c:v>
                </c:pt>
                <c:pt idx="2">
                  <c:v>67</c:v>
                </c:pt>
                <c:pt idx="3">
                  <c:v>18</c:v>
                </c:pt>
                <c:pt idx="4">
                  <c:v>9</c:v>
                </c:pt>
                <c:pt idx="5">
                  <c:v>23</c:v>
                </c:pt>
                <c:pt idx="6">
                  <c:v>33</c:v>
                </c:pt>
                <c:pt idx="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3-4FBA-867B-B8DE5F3635A1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36</c:v>
                </c:pt>
                <c:pt idx="1">
                  <c:v>59</c:v>
                </c:pt>
                <c:pt idx="2">
                  <c:v>14</c:v>
                </c:pt>
                <c:pt idx="3">
                  <c:v>75</c:v>
                </c:pt>
                <c:pt idx="4">
                  <c:v>58</c:v>
                </c:pt>
                <c:pt idx="5">
                  <c:v>37</c:v>
                </c:pt>
                <c:pt idx="6">
                  <c:v>7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3-4FBA-867B-B8DE5F36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10.52'!$U$8:$Y$8</c:f>
              <c:numCache>
                <c:formatCode>#,##0</c:formatCode>
                <c:ptCount val="5"/>
                <c:pt idx="1">
                  <c:v>26694</c:v>
                </c:pt>
                <c:pt idx="2">
                  <c:v>25532</c:v>
                </c:pt>
                <c:pt idx="3">
                  <c:v>25605</c:v>
                </c:pt>
                <c:pt idx="4">
                  <c:v>24704.58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8-4575-9B84-4C3BE2B6C5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8-4575-9B84-4C3BE2B6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10.52'!$V$4:$Z$4</c:f>
              <c:numCache>
                <c:formatCode>#,##0</c:formatCode>
                <c:ptCount val="5"/>
                <c:pt idx="0">
                  <c:v>1165</c:v>
                </c:pt>
                <c:pt idx="1">
                  <c:v>1292</c:v>
                </c:pt>
                <c:pt idx="2">
                  <c:v>1277</c:v>
                </c:pt>
                <c:pt idx="3">
                  <c:v>1363</c:v>
                </c:pt>
                <c:pt idx="4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BEB-B70C-EA3AEB91D1A1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10.52'!$V$7:$Z$7</c:f>
              <c:numCache>
                <c:formatCode>#,##0</c:formatCode>
                <c:ptCount val="5"/>
                <c:pt idx="0">
                  <c:v>775</c:v>
                </c:pt>
                <c:pt idx="1">
                  <c:v>873</c:v>
                </c:pt>
                <c:pt idx="2">
                  <c:v>848</c:v>
                </c:pt>
                <c:pt idx="3">
                  <c:v>921</c:v>
                </c:pt>
                <c:pt idx="4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BEB-B70C-EA3AEB91D1A1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10.52'!$V$11:$Z$11</c:f>
              <c:numCache>
                <c:formatCode>#,##0</c:formatCode>
                <c:ptCount val="5"/>
                <c:pt idx="0">
                  <c:v>863</c:v>
                </c:pt>
                <c:pt idx="1">
                  <c:v>948</c:v>
                </c:pt>
                <c:pt idx="2">
                  <c:v>969</c:v>
                </c:pt>
                <c:pt idx="3">
                  <c:v>1012</c:v>
                </c:pt>
                <c:pt idx="4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3-4BEB-B70C-EA3AEB91D1A1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10.52'!$V$12:$Z$12</c:f>
              <c:numCache>
                <c:formatCode>#,##0</c:formatCode>
                <c:ptCount val="5"/>
                <c:pt idx="0">
                  <c:v>300</c:v>
                </c:pt>
                <c:pt idx="1">
                  <c:v>347</c:v>
                </c:pt>
                <c:pt idx="2">
                  <c:v>309</c:v>
                </c:pt>
                <c:pt idx="3">
                  <c:v>346</c:v>
                </c:pt>
                <c:pt idx="4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83-4BEB-B70C-EA3AEB91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0.17109992810927391</c:v>
                </c:pt>
                <c:pt idx="1">
                  <c:v>2.1567217828900071E-3</c:v>
                </c:pt>
                <c:pt idx="2">
                  <c:v>4.3134435657800146E-2</c:v>
                </c:pt>
                <c:pt idx="3">
                  <c:v>2.1567217828900071E-3</c:v>
                </c:pt>
                <c:pt idx="4">
                  <c:v>8.2674335010783612E-2</c:v>
                </c:pt>
                <c:pt idx="5">
                  <c:v>3.8820992092020126E-2</c:v>
                </c:pt>
                <c:pt idx="6">
                  <c:v>5.8231488138030196E-2</c:v>
                </c:pt>
                <c:pt idx="7">
                  <c:v>0.1689432063263839</c:v>
                </c:pt>
                <c:pt idx="8">
                  <c:v>3.3788641265276781E-2</c:v>
                </c:pt>
                <c:pt idx="9">
                  <c:v>2.1567217828900071E-3</c:v>
                </c:pt>
                <c:pt idx="10">
                  <c:v>2.0848310567936738E-2</c:v>
                </c:pt>
                <c:pt idx="11">
                  <c:v>2.2286125089863409E-2</c:v>
                </c:pt>
                <c:pt idx="12">
                  <c:v>3.3069734004313442E-2</c:v>
                </c:pt>
                <c:pt idx="13">
                  <c:v>3.5945363048166784E-2</c:v>
                </c:pt>
                <c:pt idx="14">
                  <c:v>3.1631919482386771E-2</c:v>
                </c:pt>
                <c:pt idx="15">
                  <c:v>5.0323508267433502E-2</c:v>
                </c:pt>
                <c:pt idx="16">
                  <c:v>4.3853342918763479E-2</c:v>
                </c:pt>
                <c:pt idx="17">
                  <c:v>8.6268871315600282E-3</c:v>
                </c:pt>
                <c:pt idx="18">
                  <c:v>2.372393961179008E-2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B-4C7E-B76E-CD0076FDED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4B-4C7E-B76E-CD0076FD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10.52'!$Z$44:$Z$60</c:f>
              <c:numCache>
                <c:formatCode>#,##0</c:formatCode>
                <c:ptCount val="17"/>
                <c:pt idx="0">
                  <c:v>10</c:v>
                </c:pt>
                <c:pt idx="1">
                  <c:v>24</c:v>
                </c:pt>
                <c:pt idx="2">
                  <c:v>58</c:v>
                </c:pt>
                <c:pt idx="3">
                  <c:v>49</c:v>
                </c:pt>
                <c:pt idx="4">
                  <c:v>79</c:v>
                </c:pt>
                <c:pt idx="5">
                  <c:v>39</c:v>
                </c:pt>
                <c:pt idx="6">
                  <c:v>59</c:v>
                </c:pt>
                <c:pt idx="7">
                  <c:v>35</c:v>
                </c:pt>
                <c:pt idx="8">
                  <c:v>64</c:v>
                </c:pt>
                <c:pt idx="9">
                  <c:v>61</c:v>
                </c:pt>
                <c:pt idx="10">
                  <c:v>65</c:v>
                </c:pt>
                <c:pt idx="11">
                  <c:v>63</c:v>
                </c:pt>
                <c:pt idx="12">
                  <c:v>41</c:v>
                </c:pt>
                <c:pt idx="13">
                  <c:v>23</c:v>
                </c:pt>
                <c:pt idx="14">
                  <c:v>13</c:v>
                </c:pt>
                <c:pt idx="15">
                  <c:v>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4-4F07-B4CA-12E5444263AB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10.52'!$Z$63:$Z$79</c:f>
              <c:numCache>
                <c:formatCode>#,##0</c:formatCode>
                <c:ptCount val="17"/>
                <c:pt idx="0">
                  <c:v>16</c:v>
                </c:pt>
                <c:pt idx="1">
                  <c:v>21</c:v>
                </c:pt>
                <c:pt idx="2">
                  <c:v>35</c:v>
                </c:pt>
                <c:pt idx="3">
                  <c:v>70</c:v>
                </c:pt>
                <c:pt idx="4">
                  <c:v>65</c:v>
                </c:pt>
                <c:pt idx="5">
                  <c:v>41</c:v>
                </c:pt>
                <c:pt idx="6">
                  <c:v>56</c:v>
                </c:pt>
                <c:pt idx="7">
                  <c:v>50</c:v>
                </c:pt>
                <c:pt idx="8">
                  <c:v>47</c:v>
                </c:pt>
                <c:pt idx="9">
                  <c:v>59</c:v>
                </c:pt>
                <c:pt idx="10">
                  <c:v>89</c:v>
                </c:pt>
                <c:pt idx="11">
                  <c:v>58</c:v>
                </c:pt>
                <c:pt idx="12">
                  <c:v>42</c:v>
                </c:pt>
                <c:pt idx="13">
                  <c:v>29</c:v>
                </c:pt>
                <c:pt idx="14">
                  <c:v>11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4-4F07-B4CA-12E5444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10.52'!$Z$83:$Z$90</c:f>
              <c:numCache>
                <c:formatCode>#,##0</c:formatCode>
                <c:ptCount val="8"/>
                <c:pt idx="0">
                  <c:v>53</c:v>
                </c:pt>
                <c:pt idx="1">
                  <c:v>19</c:v>
                </c:pt>
                <c:pt idx="2">
                  <c:v>71</c:v>
                </c:pt>
                <c:pt idx="3">
                  <c:v>18</c:v>
                </c:pt>
                <c:pt idx="4">
                  <c:v>7</c:v>
                </c:pt>
                <c:pt idx="5">
                  <c:v>18</c:v>
                </c:pt>
                <c:pt idx="6">
                  <c:v>26</c:v>
                </c:pt>
                <c:pt idx="7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6-4130-A033-7D57F33652F6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10.52'!$Z$93:$Z$100</c:f>
              <c:numCache>
                <c:formatCode>#,##0</c:formatCode>
                <c:ptCount val="8"/>
                <c:pt idx="0">
                  <c:v>40</c:v>
                </c:pt>
                <c:pt idx="1">
                  <c:v>50</c:v>
                </c:pt>
                <c:pt idx="2">
                  <c:v>17</c:v>
                </c:pt>
                <c:pt idx="3">
                  <c:v>70</c:v>
                </c:pt>
                <c:pt idx="4">
                  <c:v>51</c:v>
                </c:pt>
                <c:pt idx="5">
                  <c:v>33</c:v>
                </c:pt>
                <c:pt idx="6">
                  <c:v>5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6-4130-A033-7D57F336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6.1650411844964371E-2</c:v>
                </c:pt>
                <c:pt idx="1">
                  <c:v>8.9443630299661427E-3</c:v>
                </c:pt>
                <c:pt idx="2">
                  <c:v>0.15604628834200818</c:v>
                </c:pt>
                <c:pt idx="3">
                  <c:v>6.1650411844964377E-3</c:v>
                </c:pt>
                <c:pt idx="4">
                  <c:v>6.2964273081004593E-2</c:v>
                </c:pt>
                <c:pt idx="5">
                  <c:v>2.6934155338824598E-2</c:v>
                </c:pt>
                <c:pt idx="6">
                  <c:v>8.6310576582950119E-2</c:v>
                </c:pt>
                <c:pt idx="7">
                  <c:v>7.0291576128151997E-2</c:v>
                </c:pt>
                <c:pt idx="8">
                  <c:v>3.4413057759361258E-2</c:v>
                </c:pt>
                <c:pt idx="9">
                  <c:v>5.7607761887917526E-3</c:v>
                </c:pt>
                <c:pt idx="10">
                  <c:v>2.3497902875334781E-2</c:v>
                </c:pt>
                <c:pt idx="11">
                  <c:v>1.3896609227348526E-2</c:v>
                </c:pt>
                <c:pt idx="12">
                  <c:v>4.7096871999595738E-2</c:v>
                </c:pt>
                <c:pt idx="13">
                  <c:v>8.2470059123755615E-2</c:v>
                </c:pt>
                <c:pt idx="14">
                  <c:v>3.8758906463186617E-2</c:v>
                </c:pt>
                <c:pt idx="15">
                  <c:v>7.1757036737581478E-2</c:v>
                </c:pt>
                <c:pt idx="16">
                  <c:v>9.7933195209459797E-2</c:v>
                </c:pt>
                <c:pt idx="17">
                  <c:v>1.4604072969831725E-2</c:v>
                </c:pt>
                <c:pt idx="18">
                  <c:v>3.2593865278690182E-2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8EC-B401-7F7AB1AF6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E-48EC-B401-7F7AB1AF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10.52'!$V$8:$Z$8</c:f>
              <c:numCache>
                <c:formatCode>#,##0</c:formatCode>
                <c:ptCount val="5"/>
                <c:pt idx="0">
                  <c:v>26694</c:v>
                </c:pt>
                <c:pt idx="1">
                  <c:v>25532</c:v>
                </c:pt>
                <c:pt idx="2">
                  <c:v>25605</c:v>
                </c:pt>
                <c:pt idx="3">
                  <c:v>24704.58</c:v>
                </c:pt>
                <c:pt idx="4">
                  <c:v>29259.11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3-4FBF-BBDE-96CEC52E0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3-4FBF-BBDE-96CEC52E0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10.53'!$U$4:$Y$4</c:f>
              <c:numCache>
                <c:formatCode>#,##0</c:formatCode>
                <c:ptCount val="5"/>
                <c:pt idx="1">
                  <c:v>3886</c:v>
                </c:pt>
                <c:pt idx="2">
                  <c:v>3936</c:v>
                </c:pt>
                <c:pt idx="3">
                  <c:v>3923</c:v>
                </c:pt>
                <c:pt idx="4">
                  <c:v>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6C-8789-BAC64A06F431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10.53'!$U$7:$Y$7</c:f>
              <c:numCache>
                <c:formatCode>#,##0</c:formatCode>
                <c:ptCount val="5"/>
                <c:pt idx="1">
                  <c:v>2569</c:v>
                </c:pt>
                <c:pt idx="2">
                  <c:v>2694</c:v>
                </c:pt>
                <c:pt idx="3">
                  <c:v>2719</c:v>
                </c:pt>
                <c:pt idx="4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6C-8789-BAC64A06F431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10.53'!$U$11:$Y$11</c:f>
              <c:numCache>
                <c:formatCode>#,##0</c:formatCode>
                <c:ptCount val="5"/>
                <c:pt idx="1">
                  <c:v>3708</c:v>
                </c:pt>
                <c:pt idx="2">
                  <c:v>3790</c:v>
                </c:pt>
                <c:pt idx="3">
                  <c:v>3761</c:v>
                </c:pt>
                <c:pt idx="4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6C-8789-BAC64A06F431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10.53'!$U$12:$Y$12</c:f>
              <c:numCache>
                <c:formatCode>#,##0</c:formatCode>
                <c:ptCount val="5"/>
                <c:pt idx="1">
                  <c:v>177</c:v>
                </c:pt>
                <c:pt idx="2">
                  <c:v>142</c:v>
                </c:pt>
                <c:pt idx="3">
                  <c:v>165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6C-8789-BAC64A06F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1.0687022900763359E-2</c:v>
                </c:pt>
                <c:pt idx="1">
                  <c:v>0.20916030534351146</c:v>
                </c:pt>
                <c:pt idx="2">
                  <c:v>7.2519083969465645E-2</c:v>
                </c:pt>
                <c:pt idx="3">
                  <c:v>3.078880407124682E-2</c:v>
                </c:pt>
                <c:pt idx="4">
                  <c:v>0.14274809160305343</c:v>
                </c:pt>
                <c:pt idx="5">
                  <c:v>1.8066157760814248E-2</c:v>
                </c:pt>
                <c:pt idx="6">
                  <c:v>5.2671755725190839E-2</c:v>
                </c:pt>
                <c:pt idx="7">
                  <c:v>9.796437659033079E-2</c:v>
                </c:pt>
                <c:pt idx="8">
                  <c:v>1.9592875318066159E-2</c:v>
                </c:pt>
                <c:pt idx="9">
                  <c:v>7.6335877862595419E-4</c:v>
                </c:pt>
                <c:pt idx="10">
                  <c:v>1.3231552162849873E-2</c:v>
                </c:pt>
                <c:pt idx="11">
                  <c:v>1.0941475826972011E-2</c:v>
                </c:pt>
                <c:pt idx="12">
                  <c:v>5.0381679389312976E-2</c:v>
                </c:pt>
                <c:pt idx="13">
                  <c:v>0.15114503816793892</c:v>
                </c:pt>
                <c:pt idx="14">
                  <c:v>9.6692111959287529E-3</c:v>
                </c:pt>
                <c:pt idx="15">
                  <c:v>4.2493638676844782E-2</c:v>
                </c:pt>
                <c:pt idx="16">
                  <c:v>3.5623409669211195E-2</c:v>
                </c:pt>
                <c:pt idx="17">
                  <c:v>6.6157760814249365E-3</c:v>
                </c:pt>
                <c:pt idx="18">
                  <c:v>1.5776081424936386E-2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6-45CD-914C-FC64AE6B39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6-45CD-914C-FC64AE6B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106</c:v>
                </c:pt>
                <c:pt idx="3">
                  <c:v>156</c:v>
                </c:pt>
                <c:pt idx="4">
                  <c:v>335</c:v>
                </c:pt>
                <c:pt idx="5">
                  <c:v>300</c:v>
                </c:pt>
                <c:pt idx="6">
                  <c:v>315</c:v>
                </c:pt>
                <c:pt idx="7">
                  <c:v>226</c:v>
                </c:pt>
                <c:pt idx="8">
                  <c:v>174</c:v>
                </c:pt>
                <c:pt idx="9">
                  <c:v>176</c:v>
                </c:pt>
                <c:pt idx="10">
                  <c:v>165</c:v>
                </c:pt>
                <c:pt idx="11">
                  <c:v>85</c:v>
                </c:pt>
                <c:pt idx="12">
                  <c:v>28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1-483B-B983-777E37AD6AAB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0</c:v>
                </c:pt>
                <c:pt idx="1">
                  <c:v>43</c:v>
                </c:pt>
                <c:pt idx="2">
                  <c:v>135</c:v>
                </c:pt>
                <c:pt idx="3">
                  <c:v>146</c:v>
                </c:pt>
                <c:pt idx="4">
                  <c:v>273</c:v>
                </c:pt>
                <c:pt idx="5">
                  <c:v>282</c:v>
                </c:pt>
                <c:pt idx="6">
                  <c:v>277</c:v>
                </c:pt>
                <c:pt idx="7">
                  <c:v>188</c:v>
                </c:pt>
                <c:pt idx="8">
                  <c:v>138</c:v>
                </c:pt>
                <c:pt idx="9">
                  <c:v>117</c:v>
                </c:pt>
                <c:pt idx="10">
                  <c:v>109</c:v>
                </c:pt>
                <c:pt idx="11">
                  <c:v>41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1-483B-B983-777E37AD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96</c:v>
                </c:pt>
                <c:pt idx="1">
                  <c:v>117</c:v>
                </c:pt>
                <c:pt idx="2">
                  <c:v>514</c:v>
                </c:pt>
                <c:pt idx="3">
                  <c:v>30</c:v>
                </c:pt>
                <c:pt idx="4">
                  <c:v>20</c:v>
                </c:pt>
                <c:pt idx="5">
                  <c:v>22</c:v>
                </c:pt>
                <c:pt idx="6">
                  <c:v>395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B-47AB-AB8E-114AFDEB62F0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80</c:v>
                </c:pt>
                <c:pt idx="1">
                  <c:v>167</c:v>
                </c:pt>
                <c:pt idx="2">
                  <c:v>111</c:v>
                </c:pt>
                <c:pt idx="3">
                  <c:v>137</c:v>
                </c:pt>
                <c:pt idx="4">
                  <c:v>187</c:v>
                </c:pt>
                <c:pt idx="5">
                  <c:v>85</c:v>
                </c:pt>
                <c:pt idx="6">
                  <c:v>111</c:v>
                </c:pt>
                <c:pt idx="7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B-47AB-AB8E-114AFDEB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10.53'!$U$8:$Y$8</c:f>
              <c:numCache>
                <c:formatCode>#,##0</c:formatCode>
                <c:ptCount val="5"/>
                <c:pt idx="1">
                  <c:v>73293.399999999994</c:v>
                </c:pt>
                <c:pt idx="2">
                  <c:v>81214.14</c:v>
                </c:pt>
                <c:pt idx="3">
                  <c:v>84850.5</c:v>
                </c:pt>
                <c:pt idx="4">
                  <c:v>80799.63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8-478B-B98B-86F87EEAF3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8-478B-B98B-86F87EEA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10.53'!$V$4:$Z$4</c:f>
              <c:numCache>
                <c:formatCode>#,##0</c:formatCode>
                <c:ptCount val="5"/>
                <c:pt idx="0">
                  <c:v>3886</c:v>
                </c:pt>
                <c:pt idx="1">
                  <c:v>3936</c:v>
                </c:pt>
                <c:pt idx="2">
                  <c:v>3923</c:v>
                </c:pt>
                <c:pt idx="3">
                  <c:v>3861</c:v>
                </c:pt>
                <c:pt idx="4">
                  <c:v>3930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9-4FCE-BAE8-5C336B82B613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10.53'!$V$7:$Z$7</c:f>
              <c:numCache>
                <c:formatCode>#,##0</c:formatCode>
                <c:ptCount val="5"/>
                <c:pt idx="0">
                  <c:v>2569</c:v>
                </c:pt>
                <c:pt idx="1">
                  <c:v>2694</c:v>
                </c:pt>
                <c:pt idx="2">
                  <c:v>2719</c:v>
                </c:pt>
                <c:pt idx="3">
                  <c:v>2633</c:v>
                </c:pt>
                <c:pt idx="4">
                  <c:v>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9-4FCE-BAE8-5C336B82B613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10.53'!$V$11:$Z$11</c:f>
              <c:numCache>
                <c:formatCode>#,##0</c:formatCode>
                <c:ptCount val="5"/>
                <c:pt idx="0">
                  <c:v>3708</c:v>
                </c:pt>
                <c:pt idx="1">
                  <c:v>3790</c:v>
                </c:pt>
                <c:pt idx="2">
                  <c:v>3761</c:v>
                </c:pt>
                <c:pt idx="3">
                  <c:v>3713</c:v>
                </c:pt>
                <c:pt idx="4">
                  <c:v>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9-4FCE-BAE8-5C336B82B613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10.53'!$V$12:$Z$12</c:f>
              <c:numCache>
                <c:formatCode>#,##0</c:formatCode>
                <c:ptCount val="5"/>
                <c:pt idx="0">
                  <c:v>177</c:v>
                </c:pt>
                <c:pt idx="1">
                  <c:v>142</c:v>
                </c:pt>
                <c:pt idx="2">
                  <c:v>165</c:v>
                </c:pt>
                <c:pt idx="3">
                  <c:v>143</c:v>
                </c:pt>
                <c:pt idx="4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79-4FCE-BAE8-5C336B82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1.0687022900763359E-2</c:v>
                </c:pt>
                <c:pt idx="1">
                  <c:v>0.20916030534351146</c:v>
                </c:pt>
                <c:pt idx="2">
                  <c:v>7.2519083969465645E-2</c:v>
                </c:pt>
                <c:pt idx="3">
                  <c:v>3.078880407124682E-2</c:v>
                </c:pt>
                <c:pt idx="4">
                  <c:v>0.14274809160305343</c:v>
                </c:pt>
                <c:pt idx="5">
                  <c:v>1.8066157760814248E-2</c:v>
                </c:pt>
                <c:pt idx="6">
                  <c:v>5.2671755725190839E-2</c:v>
                </c:pt>
                <c:pt idx="7">
                  <c:v>9.796437659033079E-2</c:v>
                </c:pt>
                <c:pt idx="8">
                  <c:v>1.9592875318066159E-2</c:v>
                </c:pt>
                <c:pt idx="9">
                  <c:v>7.6335877862595419E-4</c:v>
                </c:pt>
                <c:pt idx="10">
                  <c:v>1.3231552162849873E-2</c:v>
                </c:pt>
                <c:pt idx="11">
                  <c:v>1.0941475826972011E-2</c:v>
                </c:pt>
                <c:pt idx="12">
                  <c:v>5.0381679389312976E-2</c:v>
                </c:pt>
                <c:pt idx="13">
                  <c:v>0.15114503816793892</c:v>
                </c:pt>
                <c:pt idx="14">
                  <c:v>9.6692111959287529E-3</c:v>
                </c:pt>
                <c:pt idx="15">
                  <c:v>4.2493638676844782E-2</c:v>
                </c:pt>
                <c:pt idx="16">
                  <c:v>3.5623409669211195E-2</c:v>
                </c:pt>
                <c:pt idx="17">
                  <c:v>6.6157760814249365E-3</c:v>
                </c:pt>
                <c:pt idx="18">
                  <c:v>1.5776081424936386E-2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46F-87A3-FFA0C1F194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E-446F-87A3-FFA0C1F1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10.53'!$Z$44:$Z$60</c:f>
              <c:numCache>
                <c:formatCode>#,##0</c:formatCode>
                <c:ptCount val="17"/>
                <c:pt idx="0">
                  <c:v>7</c:v>
                </c:pt>
                <c:pt idx="1">
                  <c:v>31</c:v>
                </c:pt>
                <c:pt idx="2">
                  <c:v>88</c:v>
                </c:pt>
                <c:pt idx="3">
                  <c:v>141</c:v>
                </c:pt>
                <c:pt idx="4">
                  <c:v>333</c:v>
                </c:pt>
                <c:pt idx="5">
                  <c:v>340</c:v>
                </c:pt>
                <c:pt idx="6">
                  <c:v>318</c:v>
                </c:pt>
                <c:pt idx="7">
                  <c:v>209</c:v>
                </c:pt>
                <c:pt idx="8">
                  <c:v>196</c:v>
                </c:pt>
                <c:pt idx="9">
                  <c:v>174</c:v>
                </c:pt>
                <c:pt idx="10">
                  <c:v>148</c:v>
                </c:pt>
                <c:pt idx="11">
                  <c:v>104</c:v>
                </c:pt>
                <c:pt idx="12">
                  <c:v>25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28C-B3C3-58EAE6F45668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10.53'!$Z$63:$Z$79</c:f>
              <c:numCache>
                <c:formatCode>#,##0</c:formatCode>
                <c:ptCount val="17"/>
                <c:pt idx="0">
                  <c:v>4</c:v>
                </c:pt>
                <c:pt idx="1">
                  <c:v>42</c:v>
                </c:pt>
                <c:pt idx="2">
                  <c:v>131</c:v>
                </c:pt>
                <c:pt idx="3">
                  <c:v>143</c:v>
                </c:pt>
                <c:pt idx="4">
                  <c:v>267</c:v>
                </c:pt>
                <c:pt idx="5">
                  <c:v>304</c:v>
                </c:pt>
                <c:pt idx="6">
                  <c:v>268</c:v>
                </c:pt>
                <c:pt idx="7">
                  <c:v>185</c:v>
                </c:pt>
                <c:pt idx="8">
                  <c:v>152</c:v>
                </c:pt>
                <c:pt idx="9">
                  <c:v>135</c:v>
                </c:pt>
                <c:pt idx="10">
                  <c:v>104</c:v>
                </c:pt>
                <c:pt idx="11">
                  <c:v>65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28C-B3C3-58EAE6F4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10.53'!$Z$83:$Z$90</c:f>
              <c:numCache>
                <c:formatCode>#,##0</c:formatCode>
                <c:ptCount val="8"/>
                <c:pt idx="0">
                  <c:v>98</c:v>
                </c:pt>
                <c:pt idx="1">
                  <c:v>108</c:v>
                </c:pt>
                <c:pt idx="2">
                  <c:v>495</c:v>
                </c:pt>
                <c:pt idx="3">
                  <c:v>38</c:v>
                </c:pt>
                <c:pt idx="4">
                  <c:v>21</c:v>
                </c:pt>
                <c:pt idx="5">
                  <c:v>25</c:v>
                </c:pt>
                <c:pt idx="6">
                  <c:v>369</c:v>
                </c:pt>
                <c:pt idx="7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7-4282-8F73-C17BB65F7AFC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10.53'!$Z$93:$Z$100</c:f>
              <c:numCache>
                <c:formatCode>#,##0</c:formatCode>
                <c:ptCount val="8"/>
                <c:pt idx="0">
                  <c:v>65</c:v>
                </c:pt>
                <c:pt idx="1">
                  <c:v>146</c:v>
                </c:pt>
                <c:pt idx="2">
                  <c:v>111</c:v>
                </c:pt>
                <c:pt idx="3">
                  <c:v>104</c:v>
                </c:pt>
                <c:pt idx="4">
                  <c:v>195</c:v>
                </c:pt>
                <c:pt idx="5">
                  <c:v>85</c:v>
                </c:pt>
                <c:pt idx="6">
                  <c:v>120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7-4282-8F73-C17BB65F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17</c:v>
                </c:pt>
                <c:pt idx="1">
                  <c:v>206</c:v>
                </c:pt>
                <c:pt idx="2">
                  <c:v>632</c:v>
                </c:pt>
                <c:pt idx="3">
                  <c:v>779</c:v>
                </c:pt>
                <c:pt idx="4">
                  <c:v>916</c:v>
                </c:pt>
                <c:pt idx="5">
                  <c:v>854</c:v>
                </c:pt>
                <c:pt idx="6">
                  <c:v>887</c:v>
                </c:pt>
                <c:pt idx="7">
                  <c:v>858</c:v>
                </c:pt>
                <c:pt idx="8">
                  <c:v>992</c:v>
                </c:pt>
                <c:pt idx="9">
                  <c:v>959</c:v>
                </c:pt>
                <c:pt idx="10">
                  <c:v>967</c:v>
                </c:pt>
                <c:pt idx="11">
                  <c:v>840</c:v>
                </c:pt>
                <c:pt idx="12">
                  <c:v>460</c:v>
                </c:pt>
                <c:pt idx="13">
                  <c:v>225</c:v>
                </c:pt>
                <c:pt idx="14">
                  <c:v>76</c:v>
                </c:pt>
                <c:pt idx="15">
                  <c:v>51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1-416C-95DB-56BC38A17275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18</c:v>
                </c:pt>
                <c:pt idx="1">
                  <c:v>275</c:v>
                </c:pt>
                <c:pt idx="2">
                  <c:v>579</c:v>
                </c:pt>
                <c:pt idx="3">
                  <c:v>800</c:v>
                </c:pt>
                <c:pt idx="4">
                  <c:v>830</c:v>
                </c:pt>
                <c:pt idx="5">
                  <c:v>791</c:v>
                </c:pt>
                <c:pt idx="6">
                  <c:v>892</c:v>
                </c:pt>
                <c:pt idx="7">
                  <c:v>890</c:v>
                </c:pt>
                <c:pt idx="8">
                  <c:v>1062</c:v>
                </c:pt>
                <c:pt idx="9">
                  <c:v>926</c:v>
                </c:pt>
                <c:pt idx="10">
                  <c:v>1007</c:v>
                </c:pt>
                <c:pt idx="11">
                  <c:v>782</c:v>
                </c:pt>
                <c:pt idx="12">
                  <c:v>317</c:v>
                </c:pt>
                <c:pt idx="13">
                  <c:v>134</c:v>
                </c:pt>
                <c:pt idx="14">
                  <c:v>53</c:v>
                </c:pt>
                <c:pt idx="15">
                  <c:v>35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1-416C-95DB-56BC38A17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10.53'!$V$8:$Z$8</c:f>
              <c:numCache>
                <c:formatCode>#,##0</c:formatCode>
                <c:ptCount val="5"/>
                <c:pt idx="0">
                  <c:v>73293.399999999994</c:v>
                </c:pt>
                <c:pt idx="1">
                  <c:v>81214.14</c:v>
                </c:pt>
                <c:pt idx="2">
                  <c:v>84850.5</c:v>
                </c:pt>
                <c:pt idx="3">
                  <c:v>80799.63</c:v>
                </c:pt>
                <c:pt idx="4">
                  <c:v>81980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4-41C7-B0BC-EF409F0F1F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4-41C7-B0BC-EF409F0F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10.54'!$U$4:$Y$4</c:f>
              <c:numCache>
                <c:formatCode>#,##0</c:formatCode>
                <c:ptCount val="5"/>
                <c:pt idx="1">
                  <c:v>92800</c:v>
                </c:pt>
                <c:pt idx="2">
                  <c:v>97241</c:v>
                </c:pt>
                <c:pt idx="3">
                  <c:v>98222</c:v>
                </c:pt>
                <c:pt idx="4">
                  <c:v>99125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8-495F-804B-2C1631D2F870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10.54'!$U$7:$Y$7</c:f>
              <c:numCache>
                <c:formatCode>#,##0</c:formatCode>
                <c:ptCount val="5"/>
                <c:pt idx="1">
                  <c:v>69077</c:v>
                </c:pt>
                <c:pt idx="2">
                  <c:v>71012</c:v>
                </c:pt>
                <c:pt idx="3">
                  <c:v>71848</c:v>
                </c:pt>
                <c:pt idx="4">
                  <c:v>72970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8-495F-804B-2C1631D2F870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10.54'!$U$11:$Y$11</c:f>
              <c:numCache>
                <c:formatCode>#,##0</c:formatCode>
                <c:ptCount val="5"/>
                <c:pt idx="1">
                  <c:v>84625</c:v>
                </c:pt>
                <c:pt idx="2">
                  <c:v>88693</c:v>
                </c:pt>
                <c:pt idx="3">
                  <c:v>89307</c:v>
                </c:pt>
                <c:pt idx="4">
                  <c:v>89727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8-495F-804B-2C1631D2F870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10.54'!$U$12:$Y$12</c:f>
              <c:numCache>
                <c:formatCode>#,##0</c:formatCode>
                <c:ptCount val="5"/>
                <c:pt idx="1">
                  <c:v>8171</c:v>
                </c:pt>
                <c:pt idx="2">
                  <c:v>8548</c:v>
                </c:pt>
                <c:pt idx="3">
                  <c:v>8919</c:v>
                </c:pt>
                <c:pt idx="4">
                  <c:v>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8-495F-804B-2C1631D2F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1.7171093267449044E-2</c:v>
                </c:pt>
                <c:pt idx="1">
                  <c:v>3.677483726896945E-3</c:v>
                </c:pt>
                <c:pt idx="2">
                  <c:v>8.7261842542880219E-2</c:v>
                </c:pt>
                <c:pt idx="3">
                  <c:v>8.0296479308214954E-3</c:v>
                </c:pt>
                <c:pt idx="4">
                  <c:v>6.905497220506486E-2</c:v>
                </c:pt>
                <c:pt idx="5">
                  <c:v>4.1621133653252242E-2</c:v>
                </c:pt>
                <c:pt idx="6">
                  <c:v>0.10110704613484107</c:v>
                </c:pt>
                <c:pt idx="7">
                  <c:v>6.5710077445716733E-2</c:v>
                </c:pt>
                <c:pt idx="8">
                  <c:v>5.8811232004561217E-2</c:v>
                </c:pt>
                <c:pt idx="9">
                  <c:v>7.9441250534517983E-3</c:v>
                </c:pt>
                <c:pt idx="10">
                  <c:v>3.0645697724141208E-2</c:v>
                </c:pt>
                <c:pt idx="11">
                  <c:v>1.4016249346700243E-2</c:v>
                </c:pt>
                <c:pt idx="12">
                  <c:v>4.8805055352306739E-2</c:v>
                </c:pt>
                <c:pt idx="13">
                  <c:v>0.12102437402005037</c:v>
                </c:pt>
                <c:pt idx="14">
                  <c:v>5.2216467905164633E-2</c:v>
                </c:pt>
                <c:pt idx="15">
                  <c:v>5.4848672019765288E-2</c:v>
                </c:pt>
                <c:pt idx="16">
                  <c:v>0.14491376443198556</c:v>
                </c:pt>
                <c:pt idx="17">
                  <c:v>1.246733501211574E-2</c:v>
                </c:pt>
                <c:pt idx="18">
                  <c:v>3.8941416829001756E-2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3-4557-8D72-B65EBDFA4E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3-4557-8D72-B65EBDFA4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38</c:v>
                </c:pt>
                <c:pt idx="1">
                  <c:v>732</c:v>
                </c:pt>
                <c:pt idx="2">
                  <c:v>2622</c:v>
                </c:pt>
                <c:pt idx="3">
                  <c:v>5413</c:v>
                </c:pt>
                <c:pt idx="4">
                  <c:v>7567</c:v>
                </c:pt>
                <c:pt idx="5">
                  <c:v>6932</c:v>
                </c:pt>
                <c:pt idx="6">
                  <c:v>6820</c:v>
                </c:pt>
                <c:pt idx="7">
                  <c:v>5580</c:v>
                </c:pt>
                <c:pt idx="8">
                  <c:v>5124</c:v>
                </c:pt>
                <c:pt idx="9">
                  <c:v>4429</c:v>
                </c:pt>
                <c:pt idx="10">
                  <c:v>3930</c:v>
                </c:pt>
                <c:pt idx="11">
                  <c:v>2741</c:v>
                </c:pt>
                <c:pt idx="12">
                  <c:v>1198</c:v>
                </c:pt>
                <c:pt idx="13">
                  <c:v>383</c:v>
                </c:pt>
                <c:pt idx="14">
                  <c:v>105</c:v>
                </c:pt>
                <c:pt idx="15">
                  <c:v>38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48DD-9DBB-A8BEB4B3D279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67</c:v>
                </c:pt>
                <c:pt idx="1">
                  <c:v>1015</c:v>
                </c:pt>
                <c:pt idx="2">
                  <c:v>2504</c:v>
                </c:pt>
                <c:pt idx="3">
                  <c:v>4867</c:v>
                </c:pt>
                <c:pt idx="4">
                  <c:v>6024</c:v>
                </c:pt>
                <c:pt idx="5">
                  <c:v>5788</c:v>
                </c:pt>
                <c:pt idx="6">
                  <c:v>5410</c:v>
                </c:pt>
                <c:pt idx="7">
                  <c:v>4301</c:v>
                </c:pt>
                <c:pt idx="8">
                  <c:v>4283</c:v>
                </c:pt>
                <c:pt idx="9">
                  <c:v>3844</c:v>
                </c:pt>
                <c:pt idx="10">
                  <c:v>3530</c:v>
                </c:pt>
                <c:pt idx="11">
                  <c:v>2358</c:v>
                </c:pt>
                <c:pt idx="12">
                  <c:v>997</c:v>
                </c:pt>
                <c:pt idx="13">
                  <c:v>272</c:v>
                </c:pt>
                <c:pt idx="14">
                  <c:v>102</c:v>
                </c:pt>
                <c:pt idx="15">
                  <c:v>48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48DD-9DBB-A8BEB4B3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3433</c:v>
                </c:pt>
                <c:pt idx="1">
                  <c:v>3675</c:v>
                </c:pt>
                <c:pt idx="2">
                  <c:v>6738</c:v>
                </c:pt>
                <c:pt idx="3">
                  <c:v>2822</c:v>
                </c:pt>
                <c:pt idx="4">
                  <c:v>1981</c:v>
                </c:pt>
                <c:pt idx="5">
                  <c:v>2135</c:v>
                </c:pt>
                <c:pt idx="6">
                  <c:v>5200</c:v>
                </c:pt>
                <c:pt idx="7">
                  <c:v>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860-836F-EA7EE742A400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2472</c:v>
                </c:pt>
                <c:pt idx="1">
                  <c:v>4989</c:v>
                </c:pt>
                <c:pt idx="2">
                  <c:v>1229</c:v>
                </c:pt>
                <c:pt idx="3">
                  <c:v>6797</c:v>
                </c:pt>
                <c:pt idx="4">
                  <c:v>5899</c:v>
                </c:pt>
                <c:pt idx="5">
                  <c:v>3679</c:v>
                </c:pt>
                <c:pt idx="6">
                  <c:v>425</c:v>
                </c:pt>
                <c:pt idx="7">
                  <c:v>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4-4860-836F-EA7EE742A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10.54'!$U$8:$Y$8</c:f>
              <c:numCache>
                <c:formatCode>#,##0</c:formatCode>
                <c:ptCount val="5"/>
                <c:pt idx="1">
                  <c:v>42818</c:v>
                </c:pt>
                <c:pt idx="2">
                  <c:v>44229</c:v>
                </c:pt>
                <c:pt idx="3">
                  <c:v>45077</c:v>
                </c:pt>
                <c:pt idx="4">
                  <c:v>44723.47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1D8-86F0-5194874752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A-41D8-86F0-519487475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10.54'!$V$4:$Z$4</c:f>
              <c:numCache>
                <c:formatCode>#,##0</c:formatCode>
                <c:ptCount val="5"/>
                <c:pt idx="0">
                  <c:v>92800</c:v>
                </c:pt>
                <c:pt idx="1">
                  <c:v>97241</c:v>
                </c:pt>
                <c:pt idx="2">
                  <c:v>98222</c:v>
                </c:pt>
                <c:pt idx="3">
                  <c:v>99125</c:v>
                </c:pt>
                <c:pt idx="4">
                  <c:v>105235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F83-A807-ADB1200B7E6D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10.54'!$V$7:$Z$7</c:f>
              <c:numCache>
                <c:formatCode>#,##0</c:formatCode>
                <c:ptCount val="5"/>
                <c:pt idx="0">
                  <c:v>69077</c:v>
                </c:pt>
                <c:pt idx="1">
                  <c:v>71012</c:v>
                </c:pt>
                <c:pt idx="2">
                  <c:v>71848</c:v>
                </c:pt>
                <c:pt idx="3">
                  <c:v>72970</c:v>
                </c:pt>
                <c:pt idx="4">
                  <c:v>74402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F83-A807-ADB1200B7E6D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10.54'!$V$11:$Z$11</c:f>
              <c:numCache>
                <c:formatCode>#,##0</c:formatCode>
                <c:ptCount val="5"/>
                <c:pt idx="0">
                  <c:v>84625</c:v>
                </c:pt>
                <c:pt idx="1">
                  <c:v>88693</c:v>
                </c:pt>
                <c:pt idx="2">
                  <c:v>89307</c:v>
                </c:pt>
                <c:pt idx="3">
                  <c:v>89727</c:v>
                </c:pt>
                <c:pt idx="4">
                  <c:v>95334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F83-A807-ADB1200B7E6D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10.54'!$V$12:$Z$12</c:f>
              <c:numCache>
                <c:formatCode>#,##0</c:formatCode>
                <c:ptCount val="5"/>
                <c:pt idx="0">
                  <c:v>8171</c:v>
                </c:pt>
                <c:pt idx="1">
                  <c:v>8548</c:v>
                </c:pt>
                <c:pt idx="2">
                  <c:v>8919</c:v>
                </c:pt>
                <c:pt idx="3">
                  <c:v>9392</c:v>
                </c:pt>
                <c:pt idx="4">
                  <c:v>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F83-A807-ADB1200B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1.7171093267449044E-2</c:v>
                </c:pt>
                <c:pt idx="1">
                  <c:v>3.677483726896945E-3</c:v>
                </c:pt>
                <c:pt idx="2">
                  <c:v>8.7261842542880219E-2</c:v>
                </c:pt>
                <c:pt idx="3">
                  <c:v>8.0296479308214954E-3</c:v>
                </c:pt>
                <c:pt idx="4">
                  <c:v>6.905497220506486E-2</c:v>
                </c:pt>
                <c:pt idx="5">
                  <c:v>4.1621133653252242E-2</c:v>
                </c:pt>
                <c:pt idx="6">
                  <c:v>0.10110704613484107</c:v>
                </c:pt>
                <c:pt idx="7">
                  <c:v>6.5710077445716733E-2</c:v>
                </c:pt>
                <c:pt idx="8">
                  <c:v>5.8811232004561217E-2</c:v>
                </c:pt>
                <c:pt idx="9">
                  <c:v>7.9441250534517983E-3</c:v>
                </c:pt>
                <c:pt idx="10">
                  <c:v>3.0645697724141208E-2</c:v>
                </c:pt>
                <c:pt idx="11">
                  <c:v>1.4016249346700243E-2</c:v>
                </c:pt>
                <c:pt idx="12">
                  <c:v>4.8805055352306739E-2</c:v>
                </c:pt>
                <c:pt idx="13">
                  <c:v>0.12102437402005037</c:v>
                </c:pt>
                <c:pt idx="14">
                  <c:v>5.2216467905164633E-2</c:v>
                </c:pt>
                <c:pt idx="15">
                  <c:v>5.4848672019765288E-2</c:v>
                </c:pt>
                <c:pt idx="16">
                  <c:v>0.14491376443198556</c:v>
                </c:pt>
                <c:pt idx="17">
                  <c:v>1.246733501211574E-2</c:v>
                </c:pt>
                <c:pt idx="18">
                  <c:v>3.8941416829001756E-2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2E7-9192-E6CA5A7918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2E7-9192-E6CA5A79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10.54'!$Z$44:$Z$60</c:f>
              <c:numCache>
                <c:formatCode>#,##0</c:formatCode>
                <c:ptCount val="17"/>
                <c:pt idx="0">
                  <c:v>67</c:v>
                </c:pt>
                <c:pt idx="1">
                  <c:v>866</c:v>
                </c:pt>
                <c:pt idx="2">
                  <c:v>2921</c:v>
                </c:pt>
                <c:pt idx="3">
                  <c:v>5834</c:v>
                </c:pt>
                <c:pt idx="4">
                  <c:v>8614</c:v>
                </c:pt>
                <c:pt idx="5">
                  <c:v>7390</c:v>
                </c:pt>
                <c:pt idx="6">
                  <c:v>7090</c:v>
                </c:pt>
                <c:pt idx="7">
                  <c:v>5926</c:v>
                </c:pt>
                <c:pt idx="8">
                  <c:v>5013</c:v>
                </c:pt>
                <c:pt idx="9">
                  <c:v>4637</c:v>
                </c:pt>
                <c:pt idx="10">
                  <c:v>4004</c:v>
                </c:pt>
                <c:pt idx="11">
                  <c:v>2888</c:v>
                </c:pt>
                <c:pt idx="12">
                  <c:v>1217</c:v>
                </c:pt>
                <c:pt idx="13">
                  <c:v>421</c:v>
                </c:pt>
                <c:pt idx="14">
                  <c:v>107</c:v>
                </c:pt>
                <c:pt idx="15">
                  <c:v>35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2-4179-A29A-F7868F79A08B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10.54'!$Z$63:$Z$79</c:f>
              <c:numCache>
                <c:formatCode>#,##0</c:formatCode>
                <c:ptCount val="17"/>
                <c:pt idx="0">
                  <c:v>75</c:v>
                </c:pt>
                <c:pt idx="1">
                  <c:v>1166</c:v>
                </c:pt>
                <c:pt idx="2">
                  <c:v>2785</c:v>
                </c:pt>
                <c:pt idx="3">
                  <c:v>5215</c:v>
                </c:pt>
                <c:pt idx="4">
                  <c:v>6588</c:v>
                </c:pt>
                <c:pt idx="5">
                  <c:v>6248</c:v>
                </c:pt>
                <c:pt idx="6">
                  <c:v>5735</c:v>
                </c:pt>
                <c:pt idx="7">
                  <c:v>4598</c:v>
                </c:pt>
                <c:pt idx="8">
                  <c:v>4283</c:v>
                </c:pt>
                <c:pt idx="9">
                  <c:v>3965</c:v>
                </c:pt>
                <c:pt idx="10">
                  <c:v>3564</c:v>
                </c:pt>
                <c:pt idx="11">
                  <c:v>2400</c:v>
                </c:pt>
                <c:pt idx="12">
                  <c:v>1071</c:v>
                </c:pt>
                <c:pt idx="13">
                  <c:v>289</c:v>
                </c:pt>
                <c:pt idx="14">
                  <c:v>77</c:v>
                </c:pt>
                <c:pt idx="15">
                  <c:v>42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2-4179-A29A-F7868F79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10.54'!$Z$83:$Z$90</c:f>
              <c:numCache>
                <c:formatCode>#,##0</c:formatCode>
                <c:ptCount val="8"/>
                <c:pt idx="0">
                  <c:v>3399</c:v>
                </c:pt>
                <c:pt idx="1">
                  <c:v>3754</c:v>
                </c:pt>
                <c:pt idx="2">
                  <c:v>6844</c:v>
                </c:pt>
                <c:pt idx="3">
                  <c:v>3001</c:v>
                </c:pt>
                <c:pt idx="4">
                  <c:v>1957</c:v>
                </c:pt>
                <c:pt idx="5">
                  <c:v>2190</c:v>
                </c:pt>
                <c:pt idx="6">
                  <c:v>5252</c:v>
                </c:pt>
                <c:pt idx="7">
                  <c:v>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1-4FD4-BAC3-8AE05DD07B2B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10.54'!$Z$93:$Z$100</c:f>
              <c:numCache>
                <c:formatCode>#,##0</c:formatCode>
                <c:ptCount val="8"/>
                <c:pt idx="0">
                  <c:v>2483</c:v>
                </c:pt>
                <c:pt idx="1">
                  <c:v>5033</c:v>
                </c:pt>
                <c:pt idx="2">
                  <c:v>1326</c:v>
                </c:pt>
                <c:pt idx="3">
                  <c:v>7166</c:v>
                </c:pt>
                <c:pt idx="4">
                  <c:v>5835</c:v>
                </c:pt>
                <c:pt idx="5">
                  <c:v>3675</c:v>
                </c:pt>
                <c:pt idx="6">
                  <c:v>443</c:v>
                </c:pt>
                <c:pt idx="7">
                  <c:v>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1-4FD4-BAC3-8AE05DD0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787</c:v>
                </c:pt>
                <c:pt idx="1">
                  <c:v>723</c:v>
                </c:pt>
                <c:pt idx="2">
                  <c:v>1273</c:v>
                </c:pt>
                <c:pt idx="3">
                  <c:v>282</c:v>
                </c:pt>
                <c:pt idx="4">
                  <c:v>233</c:v>
                </c:pt>
                <c:pt idx="5">
                  <c:v>254</c:v>
                </c:pt>
                <c:pt idx="6">
                  <c:v>718</c:v>
                </c:pt>
                <c:pt idx="7">
                  <c:v>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2-4C36-9028-CDF1F37C1AB8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543</c:v>
                </c:pt>
                <c:pt idx="1">
                  <c:v>1175</c:v>
                </c:pt>
                <c:pt idx="2">
                  <c:v>278</c:v>
                </c:pt>
                <c:pt idx="3">
                  <c:v>1025</c:v>
                </c:pt>
                <c:pt idx="4">
                  <c:v>1057</c:v>
                </c:pt>
                <c:pt idx="5">
                  <c:v>572</c:v>
                </c:pt>
                <c:pt idx="6">
                  <c:v>85</c:v>
                </c:pt>
                <c:pt idx="7">
                  <c:v>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2-4C36-9028-CDF1F37C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10.54'!$V$8:$Z$8</c:f>
              <c:numCache>
                <c:formatCode>#,##0</c:formatCode>
                <c:ptCount val="5"/>
                <c:pt idx="0">
                  <c:v>42818</c:v>
                </c:pt>
                <c:pt idx="1">
                  <c:v>44229</c:v>
                </c:pt>
                <c:pt idx="2">
                  <c:v>45077</c:v>
                </c:pt>
                <c:pt idx="3">
                  <c:v>44723.47</c:v>
                </c:pt>
                <c:pt idx="4">
                  <c:v>45782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0-458A-9E54-335B3EEEEB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0-458A-9E54-335B3EEE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10.55'!$U$4:$Y$4</c:f>
              <c:numCache>
                <c:formatCode>#,##0</c:formatCode>
                <c:ptCount val="5"/>
                <c:pt idx="1">
                  <c:v>1661</c:v>
                </c:pt>
                <c:pt idx="2">
                  <c:v>2040</c:v>
                </c:pt>
                <c:pt idx="3">
                  <c:v>1823</c:v>
                </c:pt>
                <c:pt idx="4">
                  <c:v>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0-4C2A-B20C-11D606096BFA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10.55'!$U$7:$Y$7</c:f>
              <c:numCache>
                <c:formatCode>#,##0</c:formatCode>
                <c:ptCount val="5"/>
                <c:pt idx="1">
                  <c:v>1078</c:v>
                </c:pt>
                <c:pt idx="2">
                  <c:v>1352</c:v>
                </c:pt>
                <c:pt idx="3">
                  <c:v>1199</c:v>
                </c:pt>
                <c:pt idx="4">
                  <c:v>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0-4C2A-B20C-11D606096BFA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10.55'!$U$11:$Y$11</c:f>
              <c:numCache>
                <c:formatCode>#,##0</c:formatCode>
                <c:ptCount val="5"/>
                <c:pt idx="1">
                  <c:v>1310</c:v>
                </c:pt>
                <c:pt idx="2">
                  <c:v>1541</c:v>
                </c:pt>
                <c:pt idx="3">
                  <c:v>1442</c:v>
                </c:pt>
                <c:pt idx="4">
                  <c:v>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0-4C2A-B20C-11D606096BFA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10.55'!$U$12:$Y$12</c:f>
              <c:numCache>
                <c:formatCode>#,##0</c:formatCode>
                <c:ptCount val="5"/>
                <c:pt idx="1">
                  <c:v>351</c:v>
                </c:pt>
                <c:pt idx="2">
                  <c:v>498</c:v>
                </c:pt>
                <c:pt idx="3">
                  <c:v>377</c:v>
                </c:pt>
                <c:pt idx="4">
                  <c:v>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60-4C2A-B20C-11D60609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0.26607422895974908</c:v>
                </c:pt>
                <c:pt idx="1">
                  <c:v>0</c:v>
                </c:pt>
                <c:pt idx="2">
                  <c:v>3.0841610036591742E-2</c:v>
                </c:pt>
                <c:pt idx="3">
                  <c:v>1.5682174594877157E-3</c:v>
                </c:pt>
                <c:pt idx="4">
                  <c:v>2.6659696811291166E-2</c:v>
                </c:pt>
                <c:pt idx="5">
                  <c:v>5.0182958703606902E-2</c:v>
                </c:pt>
                <c:pt idx="6">
                  <c:v>4.2864610559330892E-2</c:v>
                </c:pt>
                <c:pt idx="7">
                  <c:v>3.8682697334030319E-2</c:v>
                </c:pt>
                <c:pt idx="8">
                  <c:v>2.9796131730266597E-2</c:v>
                </c:pt>
                <c:pt idx="9">
                  <c:v>1.0454783063251437E-3</c:v>
                </c:pt>
                <c:pt idx="10">
                  <c:v>1.0454783063251438E-2</c:v>
                </c:pt>
                <c:pt idx="11">
                  <c:v>2.5614218504966021E-2</c:v>
                </c:pt>
                <c:pt idx="12">
                  <c:v>1.6204913748039729E-2</c:v>
                </c:pt>
                <c:pt idx="13">
                  <c:v>5.3842132775744907E-2</c:v>
                </c:pt>
                <c:pt idx="14">
                  <c:v>3.8159958180867745E-2</c:v>
                </c:pt>
                <c:pt idx="15">
                  <c:v>4.7046523784631471E-2</c:v>
                </c:pt>
                <c:pt idx="16">
                  <c:v>7.9456351280710921E-2</c:v>
                </c:pt>
                <c:pt idx="17">
                  <c:v>6.7956089911134342E-3</c:v>
                </c:pt>
                <c:pt idx="18">
                  <c:v>2.8227914270778882E-2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C-4F0B-B214-C9BC61EBF3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C-4F0B-B214-C9BC61EB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6</c:v>
                </c:pt>
                <c:pt idx="1">
                  <c:v>31</c:v>
                </c:pt>
                <c:pt idx="2">
                  <c:v>54</c:v>
                </c:pt>
                <c:pt idx="3">
                  <c:v>104</c:v>
                </c:pt>
                <c:pt idx="4">
                  <c:v>117</c:v>
                </c:pt>
                <c:pt idx="5">
                  <c:v>105</c:v>
                </c:pt>
                <c:pt idx="6">
                  <c:v>68</c:v>
                </c:pt>
                <c:pt idx="7">
                  <c:v>65</c:v>
                </c:pt>
                <c:pt idx="8">
                  <c:v>85</c:v>
                </c:pt>
                <c:pt idx="9">
                  <c:v>82</c:v>
                </c:pt>
                <c:pt idx="10">
                  <c:v>78</c:v>
                </c:pt>
                <c:pt idx="11">
                  <c:v>71</c:v>
                </c:pt>
                <c:pt idx="12">
                  <c:v>61</c:v>
                </c:pt>
                <c:pt idx="13">
                  <c:v>34</c:v>
                </c:pt>
                <c:pt idx="14">
                  <c:v>9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4-4A78-923D-35C0DF71645B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6</c:v>
                </c:pt>
                <c:pt idx="1">
                  <c:v>33</c:v>
                </c:pt>
                <c:pt idx="2">
                  <c:v>56</c:v>
                </c:pt>
                <c:pt idx="3">
                  <c:v>81</c:v>
                </c:pt>
                <c:pt idx="4">
                  <c:v>138</c:v>
                </c:pt>
                <c:pt idx="5">
                  <c:v>88</c:v>
                </c:pt>
                <c:pt idx="6">
                  <c:v>85</c:v>
                </c:pt>
                <c:pt idx="7">
                  <c:v>73</c:v>
                </c:pt>
                <c:pt idx="8">
                  <c:v>52</c:v>
                </c:pt>
                <c:pt idx="9">
                  <c:v>72</c:v>
                </c:pt>
                <c:pt idx="10">
                  <c:v>85</c:v>
                </c:pt>
                <c:pt idx="11">
                  <c:v>89</c:v>
                </c:pt>
                <c:pt idx="12">
                  <c:v>43</c:v>
                </c:pt>
                <c:pt idx="13">
                  <c:v>21</c:v>
                </c:pt>
                <c:pt idx="14">
                  <c:v>14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4-4A78-923D-35C0DF71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74</c:v>
                </c:pt>
                <c:pt idx="1">
                  <c:v>22</c:v>
                </c:pt>
                <c:pt idx="2">
                  <c:v>90</c:v>
                </c:pt>
                <c:pt idx="3">
                  <c:v>16</c:v>
                </c:pt>
                <c:pt idx="4">
                  <c:v>11</c:v>
                </c:pt>
                <c:pt idx="5">
                  <c:v>17</c:v>
                </c:pt>
                <c:pt idx="6">
                  <c:v>69</c:v>
                </c:pt>
                <c:pt idx="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C-4CAD-98AE-5C20B607EE64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37</c:v>
                </c:pt>
                <c:pt idx="1">
                  <c:v>74</c:v>
                </c:pt>
                <c:pt idx="2">
                  <c:v>9</c:v>
                </c:pt>
                <c:pt idx="3">
                  <c:v>79</c:v>
                </c:pt>
                <c:pt idx="4">
                  <c:v>75</c:v>
                </c:pt>
                <c:pt idx="5">
                  <c:v>49</c:v>
                </c:pt>
                <c:pt idx="6">
                  <c:v>25</c:v>
                </c:pt>
                <c:pt idx="7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C-4CAD-98AE-5C20B607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10.55'!$U$8:$Y$8</c:f>
              <c:numCache>
                <c:formatCode>#,##0</c:formatCode>
                <c:ptCount val="5"/>
                <c:pt idx="1">
                  <c:v>33214.870000000003</c:v>
                </c:pt>
                <c:pt idx="2">
                  <c:v>36421.5</c:v>
                </c:pt>
                <c:pt idx="3">
                  <c:v>32982.25</c:v>
                </c:pt>
                <c:pt idx="4">
                  <c:v>38825.97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C63-98B9-F7A67AF0D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C63-98B9-F7A67AF0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10.55'!$V$4:$Z$4</c:f>
              <c:numCache>
                <c:formatCode>#,##0</c:formatCode>
                <c:ptCount val="5"/>
                <c:pt idx="0">
                  <c:v>1661</c:v>
                </c:pt>
                <c:pt idx="1">
                  <c:v>2040</c:v>
                </c:pt>
                <c:pt idx="2">
                  <c:v>1823</c:v>
                </c:pt>
                <c:pt idx="3">
                  <c:v>1930</c:v>
                </c:pt>
                <c:pt idx="4">
                  <c:v>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C-4FDF-86FC-00FDF842CB75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10.55'!$V$7:$Z$7</c:f>
              <c:numCache>
                <c:formatCode>#,##0</c:formatCode>
                <c:ptCount val="5"/>
                <c:pt idx="0">
                  <c:v>1078</c:v>
                </c:pt>
                <c:pt idx="1">
                  <c:v>1352</c:v>
                </c:pt>
                <c:pt idx="2">
                  <c:v>1199</c:v>
                </c:pt>
                <c:pt idx="3">
                  <c:v>1335</c:v>
                </c:pt>
                <c:pt idx="4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C-4FDF-86FC-00FDF842CB75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10.55'!$V$11:$Z$11</c:f>
              <c:numCache>
                <c:formatCode>#,##0</c:formatCode>
                <c:ptCount val="5"/>
                <c:pt idx="0">
                  <c:v>1310</c:v>
                </c:pt>
                <c:pt idx="1">
                  <c:v>1541</c:v>
                </c:pt>
                <c:pt idx="2">
                  <c:v>1442</c:v>
                </c:pt>
                <c:pt idx="3">
                  <c:v>1465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C-4FDF-86FC-00FDF842CB75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10.55'!$V$12:$Z$12</c:f>
              <c:numCache>
                <c:formatCode>#,##0</c:formatCode>
                <c:ptCount val="5"/>
                <c:pt idx="0">
                  <c:v>351</c:v>
                </c:pt>
                <c:pt idx="1">
                  <c:v>498</c:v>
                </c:pt>
                <c:pt idx="2">
                  <c:v>377</c:v>
                </c:pt>
                <c:pt idx="3">
                  <c:v>467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FC-4FDF-86FC-00FDF842C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0.26607422895974908</c:v>
                </c:pt>
                <c:pt idx="1">
                  <c:v>0</c:v>
                </c:pt>
                <c:pt idx="2">
                  <c:v>3.0841610036591742E-2</c:v>
                </c:pt>
                <c:pt idx="3">
                  <c:v>1.5682174594877157E-3</c:v>
                </c:pt>
                <c:pt idx="4">
                  <c:v>2.6659696811291166E-2</c:v>
                </c:pt>
                <c:pt idx="5">
                  <c:v>5.0182958703606902E-2</c:v>
                </c:pt>
                <c:pt idx="6">
                  <c:v>4.2864610559330892E-2</c:v>
                </c:pt>
                <c:pt idx="7">
                  <c:v>3.8682697334030319E-2</c:v>
                </c:pt>
                <c:pt idx="8">
                  <c:v>2.9796131730266597E-2</c:v>
                </c:pt>
                <c:pt idx="9">
                  <c:v>1.0454783063251437E-3</c:v>
                </c:pt>
                <c:pt idx="10">
                  <c:v>1.0454783063251438E-2</c:v>
                </c:pt>
                <c:pt idx="11">
                  <c:v>2.5614218504966021E-2</c:v>
                </c:pt>
                <c:pt idx="12">
                  <c:v>1.6204913748039729E-2</c:v>
                </c:pt>
                <c:pt idx="13">
                  <c:v>5.3842132775744907E-2</c:v>
                </c:pt>
                <c:pt idx="14">
                  <c:v>3.8159958180867745E-2</c:v>
                </c:pt>
                <c:pt idx="15">
                  <c:v>4.7046523784631471E-2</c:v>
                </c:pt>
                <c:pt idx="16">
                  <c:v>7.9456351280710921E-2</c:v>
                </c:pt>
                <c:pt idx="17">
                  <c:v>6.7956089911134342E-3</c:v>
                </c:pt>
                <c:pt idx="18">
                  <c:v>2.8227914270778882E-2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020-9B0D-4045A90B7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7-4020-9B0D-4045A90B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10.55'!$Z$44:$Z$60</c:f>
              <c:numCache>
                <c:formatCode>#,##0</c:formatCode>
                <c:ptCount val="17"/>
                <c:pt idx="0">
                  <c:v>4</c:v>
                </c:pt>
                <c:pt idx="1">
                  <c:v>31</c:v>
                </c:pt>
                <c:pt idx="2">
                  <c:v>55</c:v>
                </c:pt>
                <c:pt idx="3">
                  <c:v>80</c:v>
                </c:pt>
                <c:pt idx="4">
                  <c:v>115</c:v>
                </c:pt>
                <c:pt idx="5">
                  <c:v>115</c:v>
                </c:pt>
                <c:pt idx="6">
                  <c:v>66</c:v>
                </c:pt>
                <c:pt idx="7">
                  <c:v>60</c:v>
                </c:pt>
                <c:pt idx="8">
                  <c:v>82</c:v>
                </c:pt>
                <c:pt idx="9">
                  <c:v>79</c:v>
                </c:pt>
                <c:pt idx="10">
                  <c:v>81</c:v>
                </c:pt>
                <c:pt idx="11">
                  <c:v>73</c:v>
                </c:pt>
                <c:pt idx="12">
                  <c:v>64</c:v>
                </c:pt>
                <c:pt idx="13">
                  <c:v>36</c:v>
                </c:pt>
                <c:pt idx="14">
                  <c:v>11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CB-BEC7-503E3C0DD4D8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10.55'!$Z$63:$Z$79</c:f>
              <c:numCache>
                <c:formatCode>#,##0</c:formatCode>
                <c:ptCount val="17"/>
                <c:pt idx="0">
                  <c:v>1</c:v>
                </c:pt>
                <c:pt idx="1">
                  <c:v>23</c:v>
                </c:pt>
                <c:pt idx="2">
                  <c:v>65</c:v>
                </c:pt>
                <c:pt idx="3">
                  <c:v>86</c:v>
                </c:pt>
                <c:pt idx="4">
                  <c:v>141</c:v>
                </c:pt>
                <c:pt idx="5">
                  <c:v>87</c:v>
                </c:pt>
                <c:pt idx="6">
                  <c:v>73</c:v>
                </c:pt>
                <c:pt idx="7">
                  <c:v>85</c:v>
                </c:pt>
                <c:pt idx="8">
                  <c:v>64</c:v>
                </c:pt>
                <c:pt idx="9">
                  <c:v>66</c:v>
                </c:pt>
                <c:pt idx="10">
                  <c:v>95</c:v>
                </c:pt>
                <c:pt idx="11">
                  <c:v>86</c:v>
                </c:pt>
                <c:pt idx="12">
                  <c:v>39</c:v>
                </c:pt>
                <c:pt idx="13">
                  <c:v>22</c:v>
                </c:pt>
                <c:pt idx="14">
                  <c:v>10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CB-BEC7-503E3C0D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10.55'!$Z$83:$Z$90</c:f>
              <c:numCache>
                <c:formatCode>#,##0</c:formatCode>
                <c:ptCount val="8"/>
                <c:pt idx="0">
                  <c:v>72</c:v>
                </c:pt>
                <c:pt idx="1">
                  <c:v>32</c:v>
                </c:pt>
                <c:pt idx="2">
                  <c:v>87</c:v>
                </c:pt>
                <c:pt idx="3">
                  <c:v>10</c:v>
                </c:pt>
                <c:pt idx="4">
                  <c:v>3</c:v>
                </c:pt>
                <c:pt idx="5">
                  <c:v>19</c:v>
                </c:pt>
                <c:pt idx="6">
                  <c:v>75</c:v>
                </c:pt>
                <c:pt idx="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6-4B6B-81E7-040C8F69E47D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10.55'!$Z$93:$Z$100</c:f>
              <c:numCache>
                <c:formatCode>#,##0</c:formatCode>
                <c:ptCount val="8"/>
                <c:pt idx="0">
                  <c:v>38</c:v>
                </c:pt>
                <c:pt idx="1">
                  <c:v>79</c:v>
                </c:pt>
                <c:pt idx="2">
                  <c:v>13</c:v>
                </c:pt>
                <c:pt idx="3">
                  <c:v>66</c:v>
                </c:pt>
                <c:pt idx="4">
                  <c:v>74</c:v>
                </c:pt>
                <c:pt idx="5">
                  <c:v>49</c:v>
                </c:pt>
                <c:pt idx="6">
                  <c:v>25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6-4B6B-81E7-040C8F69E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10.6'!$U$8:$Y$8</c:f>
              <c:numCache>
                <c:formatCode>#,##0</c:formatCode>
                <c:ptCount val="5"/>
                <c:pt idx="1">
                  <c:v>41976.03</c:v>
                </c:pt>
                <c:pt idx="2">
                  <c:v>43233.35</c:v>
                </c:pt>
                <c:pt idx="3">
                  <c:v>44925.45</c:v>
                </c:pt>
                <c:pt idx="4">
                  <c:v>44617.74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8-44B3-A98E-1422494257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8-44B3-A98E-14224942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10.55'!$V$8:$Z$8</c:f>
              <c:numCache>
                <c:formatCode>#,##0</c:formatCode>
                <c:ptCount val="5"/>
                <c:pt idx="0">
                  <c:v>33214.870000000003</c:v>
                </c:pt>
                <c:pt idx="1">
                  <c:v>36421.5</c:v>
                </c:pt>
                <c:pt idx="2">
                  <c:v>32982.25</c:v>
                </c:pt>
                <c:pt idx="3">
                  <c:v>38825.97</c:v>
                </c:pt>
                <c:pt idx="4">
                  <c:v>42103.43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1-4A57-9D67-4E6D7F06AF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1-4A57-9D67-4E6D7F06A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10.56'!$U$4:$Y$4</c:f>
              <c:numCache>
                <c:formatCode>#,##0</c:formatCode>
                <c:ptCount val="5"/>
                <c:pt idx="1">
                  <c:v>1555</c:v>
                </c:pt>
                <c:pt idx="2">
                  <c:v>1870</c:v>
                </c:pt>
                <c:pt idx="3">
                  <c:v>1689</c:v>
                </c:pt>
                <c:pt idx="4">
                  <c:v>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C-4BD7-B129-654351FA0BE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10.56'!$U$7:$Y$7</c:f>
              <c:numCache>
                <c:formatCode>#,##0</c:formatCode>
                <c:ptCount val="5"/>
                <c:pt idx="1">
                  <c:v>1022</c:v>
                </c:pt>
                <c:pt idx="2">
                  <c:v>1187</c:v>
                </c:pt>
                <c:pt idx="3">
                  <c:v>1109</c:v>
                </c:pt>
                <c:pt idx="4">
                  <c:v>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C-4BD7-B129-654351FA0BE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10.56'!$U$11:$Y$11</c:f>
              <c:numCache>
                <c:formatCode>#,##0</c:formatCode>
                <c:ptCount val="5"/>
                <c:pt idx="1">
                  <c:v>1220</c:v>
                </c:pt>
                <c:pt idx="2">
                  <c:v>1488</c:v>
                </c:pt>
                <c:pt idx="3">
                  <c:v>1336</c:v>
                </c:pt>
                <c:pt idx="4">
                  <c:v>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C-4BD7-B129-654351FA0BE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10.56'!$U$12:$Y$12</c:f>
              <c:numCache>
                <c:formatCode>#,##0</c:formatCode>
                <c:ptCount val="5"/>
                <c:pt idx="1">
                  <c:v>333</c:v>
                </c:pt>
                <c:pt idx="2">
                  <c:v>380</c:v>
                </c:pt>
                <c:pt idx="3">
                  <c:v>352</c:v>
                </c:pt>
                <c:pt idx="4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DC-4BD7-B129-654351FA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0.22420313344138304</c:v>
                </c:pt>
                <c:pt idx="1">
                  <c:v>1.7828200972447326E-2</c:v>
                </c:pt>
                <c:pt idx="2">
                  <c:v>3.3495407887628309E-2</c:v>
                </c:pt>
                <c:pt idx="3">
                  <c:v>9.1842247433819562E-3</c:v>
                </c:pt>
                <c:pt idx="4">
                  <c:v>6.2128579146407348E-2</c:v>
                </c:pt>
                <c:pt idx="5">
                  <c:v>1.350621285791464E-2</c:v>
                </c:pt>
                <c:pt idx="6">
                  <c:v>8.2117774176121011E-2</c:v>
                </c:pt>
                <c:pt idx="7">
                  <c:v>9.1842247433819552E-2</c:v>
                </c:pt>
                <c:pt idx="8">
                  <c:v>4.0518638573743923E-2</c:v>
                </c:pt>
                <c:pt idx="9">
                  <c:v>5.4024851431658564E-4</c:v>
                </c:pt>
                <c:pt idx="10">
                  <c:v>8.6439762290653702E-3</c:v>
                </c:pt>
                <c:pt idx="11">
                  <c:v>1.4046461372231226E-2</c:v>
                </c:pt>
                <c:pt idx="12">
                  <c:v>2.4311183144246355E-2</c:v>
                </c:pt>
                <c:pt idx="13">
                  <c:v>3.9438141545110751E-2</c:v>
                </c:pt>
                <c:pt idx="14">
                  <c:v>2.8633171258779039E-2</c:v>
                </c:pt>
                <c:pt idx="15">
                  <c:v>6.9151809832522962E-2</c:v>
                </c:pt>
                <c:pt idx="16">
                  <c:v>7.9956780118854667E-2</c:v>
                </c:pt>
                <c:pt idx="17">
                  <c:v>3.7817396002160996E-3</c:v>
                </c:pt>
                <c:pt idx="18">
                  <c:v>3.2955159373311727E-2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D-4343-B140-81EFC69295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D-4343-B140-81EFC692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0</c:v>
                </c:pt>
                <c:pt idx="1">
                  <c:v>26</c:v>
                </c:pt>
                <c:pt idx="2">
                  <c:v>83</c:v>
                </c:pt>
                <c:pt idx="3">
                  <c:v>79</c:v>
                </c:pt>
                <c:pt idx="4">
                  <c:v>82</c:v>
                </c:pt>
                <c:pt idx="5">
                  <c:v>78</c:v>
                </c:pt>
                <c:pt idx="6">
                  <c:v>90</c:v>
                </c:pt>
                <c:pt idx="7">
                  <c:v>83</c:v>
                </c:pt>
                <c:pt idx="8">
                  <c:v>89</c:v>
                </c:pt>
                <c:pt idx="9">
                  <c:v>76</c:v>
                </c:pt>
                <c:pt idx="10">
                  <c:v>104</c:v>
                </c:pt>
                <c:pt idx="11">
                  <c:v>121</c:v>
                </c:pt>
                <c:pt idx="12">
                  <c:v>70</c:v>
                </c:pt>
                <c:pt idx="13">
                  <c:v>23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1-433D-A563-FA6A359E3E72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4</c:v>
                </c:pt>
                <c:pt idx="1">
                  <c:v>13</c:v>
                </c:pt>
                <c:pt idx="2">
                  <c:v>35</c:v>
                </c:pt>
                <c:pt idx="3">
                  <c:v>51</c:v>
                </c:pt>
                <c:pt idx="4">
                  <c:v>89</c:v>
                </c:pt>
                <c:pt idx="5">
                  <c:v>88</c:v>
                </c:pt>
                <c:pt idx="6">
                  <c:v>61</c:v>
                </c:pt>
                <c:pt idx="7">
                  <c:v>69</c:v>
                </c:pt>
                <c:pt idx="8">
                  <c:v>82</c:v>
                </c:pt>
                <c:pt idx="9">
                  <c:v>83</c:v>
                </c:pt>
                <c:pt idx="10">
                  <c:v>82</c:v>
                </c:pt>
                <c:pt idx="11">
                  <c:v>79</c:v>
                </c:pt>
                <c:pt idx="12">
                  <c:v>30</c:v>
                </c:pt>
                <c:pt idx="13">
                  <c:v>10</c:v>
                </c:pt>
                <c:pt idx="14">
                  <c:v>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1-433D-A563-FA6A359E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88</c:v>
                </c:pt>
                <c:pt idx="1">
                  <c:v>40</c:v>
                </c:pt>
                <c:pt idx="2">
                  <c:v>108</c:v>
                </c:pt>
                <c:pt idx="3">
                  <c:v>12</c:v>
                </c:pt>
                <c:pt idx="4">
                  <c:v>8</c:v>
                </c:pt>
                <c:pt idx="5">
                  <c:v>18</c:v>
                </c:pt>
                <c:pt idx="6">
                  <c:v>54</c:v>
                </c:pt>
                <c:pt idx="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7-4BD1-B1E5-80FB6EBFDCE0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37</c:v>
                </c:pt>
                <c:pt idx="1">
                  <c:v>109</c:v>
                </c:pt>
                <c:pt idx="2">
                  <c:v>20</c:v>
                </c:pt>
                <c:pt idx="3">
                  <c:v>64</c:v>
                </c:pt>
                <c:pt idx="4">
                  <c:v>65</c:v>
                </c:pt>
                <c:pt idx="5">
                  <c:v>56</c:v>
                </c:pt>
                <c:pt idx="6">
                  <c:v>8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7-4BD1-B1E5-80FB6EBF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10.56'!$U$8:$Y$8</c:f>
              <c:numCache>
                <c:formatCode>#,##0</c:formatCode>
                <c:ptCount val="5"/>
                <c:pt idx="1">
                  <c:v>27122.959999999999</c:v>
                </c:pt>
                <c:pt idx="2">
                  <c:v>23678.92</c:v>
                </c:pt>
                <c:pt idx="3">
                  <c:v>26769</c:v>
                </c:pt>
                <c:pt idx="4">
                  <c:v>25288.720000000001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BD4-8F4D-2AFE7E42F7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BD4-8F4D-2AFE7E42F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10.56'!$V$4:$Z$4</c:f>
              <c:numCache>
                <c:formatCode>#,##0</c:formatCode>
                <c:ptCount val="5"/>
                <c:pt idx="0">
                  <c:v>1555</c:v>
                </c:pt>
                <c:pt idx="1">
                  <c:v>1870</c:v>
                </c:pt>
                <c:pt idx="2">
                  <c:v>1689</c:v>
                </c:pt>
                <c:pt idx="3">
                  <c:v>1805</c:v>
                </c:pt>
                <c:pt idx="4">
                  <c:v>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6-4627-93E8-783B9287E7F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10.56'!$V$7:$Z$7</c:f>
              <c:numCache>
                <c:formatCode>#,##0</c:formatCode>
                <c:ptCount val="5"/>
                <c:pt idx="0">
                  <c:v>1022</c:v>
                </c:pt>
                <c:pt idx="1">
                  <c:v>1187</c:v>
                </c:pt>
                <c:pt idx="2">
                  <c:v>1109</c:v>
                </c:pt>
                <c:pt idx="3">
                  <c:v>1179</c:v>
                </c:pt>
                <c:pt idx="4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6-4627-93E8-783B9287E7F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10.56'!$V$11:$Z$11</c:f>
              <c:numCache>
                <c:formatCode>#,##0</c:formatCode>
                <c:ptCount val="5"/>
                <c:pt idx="0">
                  <c:v>1220</c:v>
                </c:pt>
                <c:pt idx="1">
                  <c:v>1488</c:v>
                </c:pt>
                <c:pt idx="2">
                  <c:v>1336</c:v>
                </c:pt>
                <c:pt idx="3">
                  <c:v>1396</c:v>
                </c:pt>
                <c:pt idx="4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6-4627-93E8-783B9287E7F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10.56'!$V$12:$Z$12</c:f>
              <c:numCache>
                <c:formatCode>#,##0</c:formatCode>
                <c:ptCount val="5"/>
                <c:pt idx="0">
                  <c:v>333</c:v>
                </c:pt>
                <c:pt idx="1">
                  <c:v>380</c:v>
                </c:pt>
                <c:pt idx="2">
                  <c:v>352</c:v>
                </c:pt>
                <c:pt idx="3">
                  <c:v>408</c:v>
                </c:pt>
                <c:pt idx="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6-4627-93E8-783B9287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0.22420313344138304</c:v>
                </c:pt>
                <c:pt idx="1">
                  <c:v>1.7828200972447326E-2</c:v>
                </c:pt>
                <c:pt idx="2">
                  <c:v>3.3495407887628309E-2</c:v>
                </c:pt>
                <c:pt idx="3">
                  <c:v>9.1842247433819562E-3</c:v>
                </c:pt>
                <c:pt idx="4">
                  <c:v>6.2128579146407348E-2</c:v>
                </c:pt>
                <c:pt idx="5">
                  <c:v>1.350621285791464E-2</c:v>
                </c:pt>
                <c:pt idx="6">
                  <c:v>8.2117774176121011E-2</c:v>
                </c:pt>
                <c:pt idx="7">
                  <c:v>9.1842247433819552E-2</c:v>
                </c:pt>
                <c:pt idx="8">
                  <c:v>4.0518638573743923E-2</c:v>
                </c:pt>
                <c:pt idx="9">
                  <c:v>5.4024851431658564E-4</c:v>
                </c:pt>
                <c:pt idx="10">
                  <c:v>8.6439762290653702E-3</c:v>
                </c:pt>
                <c:pt idx="11">
                  <c:v>1.4046461372231226E-2</c:v>
                </c:pt>
                <c:pt idx="12">
                  <c:v>2.4311183144246355E-2</c:v>
                </c:pt>
                <c:pt idx="13">
                  <c:v>3.9438141545110751E-2</c:v>
                </c:pt>
                <c:pt idx="14">
                  <c:v>2.8633171258779039E-2</c:v>
                </c:pt>
                <c:pt idx="15">
                  <c:v>6.9151809832522962E-2</c:v>
                </c:pt>
                <c:pt idx="16">
                  <c:v>7.9956780118854667E-2</c:v>
                </c:pt>
                <c:pt idx="17">
                  <c:v>3.7817396002160996E-3</c:v>
                </c:pt>
                <c:pt idx="18">
                  <c:v>3.2955159373311727E-2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7-409E-B6BE-C4313D4E63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7-409E-B6BE-C4313D4E6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10.56'!$Z$44:$Z$60</c:f>
              <c:numCache>
                <c:formatCode>#,##0</c:formatCode>
                <c:ptCount val="17"/>
                <c:pt idx="0">
                  <c:v>2</c:v>
                </c:pt>
                <c:pt idx="1">
                  <c:v>22</c:v>
                </c:pt>
                <c:pt idx="2">
                  <c:v>79</c:v>
                </c:pt>
                <c:pt idx="3">
                  <c:v>64</c:v>
                </c:pt>
                <c:pt idx="4">
                  <c:v>113</c:v>
                </c:pt>
                <c:pt idx="5">
                  <c:v>71</c:v>
                </c:pt>
                <c:pt idx="6">
                  <c:v>107</c:v>
                </c:pt>
                <c:pt idx="7">
                  <c:v>70</c:v>
                </c:pt>
                <c:pt idx="8">
                  <c:v>87</c:v>
                </c:pt>
                <c:pt idx="9">
                  <c:v>66</c:v>
                </c:pt>
                <c:pt idx="10">
                  <c:v>79</c:v>
                </c:pt>
                <c:pt idx="11">
                  <c:v>112</c:v>
                </c:pt>
                <c:pt idx="12">
                  <c:v>71</c:v>
                </c:pt>
                <c:pt idx="13">
                  <c:v>27</c:v>
                </c:pt>
                <c:pt idx="14">
                  <c:v>15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3-4FAC-B7B3-5C83F4133DE7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10.56'!$Z$63:$Z$79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52</c:v>
                </c:pt>
                <c:pt idx="3">
                  <c:v>56</c:v>
                </c:pt>
                <c:pt idx="4">
                  <c:v>102</c:v>
                </c:pt>
                <c:pt idx="5">
                  <c:v>74</c:v>
                </c:pt>
                <c:pt idx="6">
                  <c:v>74</c:v>
                </c:pt>
                <c:pt idx="7">
                  <c:v>77</c:v>
                </c:pt>
                <c:pt idx="8">
                  <c:v>89</c:v>
                </c:pt>
                <c:pt idx="9">
                  <c:v>95</c:v>
                </c:pt>
                <c:pt idx="10">
                  <c:v>91</c:v>
                </c:pt>
                <c:pt idx="11">
                  <c:v>69</c:v>
                </c:pt>
                <c:pt idx="12">
                  <c:v>36</c:v>
                </c:pt>
                <c:pt idx="13">
                  <c:v>9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3-4FAC-B7B3-5C83F4133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10.56'!$Z$83:$Z$90</c:f>
              <c:numCache>
                <c:formatCode>#,##0</c:formatCode>
                <c:ptCount val="8"/>
                <c:pt idx="0">
                  <c:v>79</c:v>
                </c:pt>
                <c:pt idx="1">
                  <c:v>36</c:v>
                </c:pt>
                <c:pt idx="2">
                  <c:v>112</c:v>
                </c:pt>
                <c:pt idx="3">
                  <c:v>8</c:v>
                </c:pt>
                <c:pt idx="4">
                  <c:v>9</c:v>
                </c:pt>
                <c:pt idx="5">
                  <c:v>26</c:v>
                </c:pt>
                <c:pt idx="6">
                  <c:v>50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9-4DE6-8698-AF3EA7302601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10.56'!$Z$93:$Z$100</c:f>
              <c:numCache>
                <c:formatCode>#,##0</c:formatCode>
                <c:ptCount val="8"/>
                <c:pt idx="0">
                  <c:v>37</c:v>
                </c:pt>
                <c:pt idx="1">
                  <c:v>113</c:v>
                </c:pt>
                <c:pt idx="2">
                  <c:v>24</c:v>
                </c:pt>
                <c:pt idx="3">
                  <c:v>74</c:v>
                </c:pt>
                <c:pt idx="4">
                  <c:v>70</c:v>
                </c:pt>
                <c:pt idx="5">
                  <c:v>50</c:v>
                </c:pt>
                <c:pt idx="6">
                  <c:v>6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9-4DE6-8698-AF3EA730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10.6'!$V$4:$Z$4</c:f>
              <c:numCache>
                <c:formatCode>#,##0</c:formatCode>
                <c:ptCount val="5"/>
                <c:pt idx="0">
                  <c:v>18085</c:v>
                </c:pt>
                <c:pt idx="1">
                  <c:v>19109</c:v>
                </c:pt>
                <c:pt idx="2">
                  <c:v>18555</c:v>
                </c:pt>
                <c:pt idx="3">
                  <c:v>19165</c:v>
                </c:pt>
                <c:pt idx="4">
                  <c:v>19789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6-46F8-8D1B-5FED83304C33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10.6'!$V$7:$Z$7</c:f>
              <c:numCache>
                <c:formatCode>#,##0</c:formatCode>
                <c:ptCount val="5"/>
                <c:pt idx="0">
                  <c:v>12907</c:v>
                </c:pt>
                <c:pt idx="1">
                  <c:v>13726</c:v>
                </c:pt>
                <c:pt idx="2">
                  <c:v>13269</c:v>
                </c:pt>
                <c:pt idx="3">
                  <c:v>13858</c:v>
                </c:pt>
                <c:pt idx="4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6-46F8-8D1B-5FED83304C33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10.6'!$V$11:$Z$11</c:f>
              <c:numCache>
                <c:formatCode>#,##0</c:formatCode>
                <c:ptCount val="5"/>
                <c:pt idx="0">
                  <c:v>15568</c:v>
                </c:pt>
                <c:pt idx="1">
                  <c:v>16407</c:v>
                </c:pt>
                <c:pt idx="2">
                  <c:v>16037</c:v>
                </c:pt>
                <c:pt idx="3">
                  <c:v>16471</c:v>
                </c:pt>
                <c:pt idx="4">
                  <c:v>17005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6-46F8-8D1B-5FED83304C33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10.6'!$V$12:$Z$12</c:f>
              <c:numCache>
                <c:formatCode>#,##0</c:formatCode>
                <c:ptCount val="5"/>
                <c:pt idx="0">
                  <c:v>2517</c:v>
                </c:pt>
                <c:pt idx="1">
                  <c:v>2695</c:v>
                </c:pt>
                <c:pt idx="2">
                  <c:v>2515</c:v>
                </c:pt>
                <c:pt idx="3">
                  <c:v>2700</c:v>
                </c:pt>
                <c:pt idx="4">
                  <c:v>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96-46F8-8D1B-5FED8330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10.56'!$V$8:$Z$8</c:f>
              <c:numCache>
                <c:formatCode>#,##0</c:formatCode>
                <c:ptCount val="5"/>
                <c:pt idx="0">
                  <c:v>27122.959999999999</c:v>
                </c:pt>
                <c:pt idx="1">
                  <c:v>23678.92</c:v>
                </c:pt>
                <c:pt idx="2">
                  <c:v>26769</c:v>
                </c:pt>
                <c:pt idx="3">
                  <c:v>25288.720000000001</c:v>
                </c:pt>
                <c:pt idx="4">
                  <c:v>28902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AD-AF70-4EA256201E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9-44AD-AF70-4EA256201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10.57'!$U$4:$Y$4</c:f>
              <c:numCache>
                <c:formatCode>#,##0</c:formatCode>
                <c:ptCount val="5"/>
                <c:pt idx="1">
                  <c:v>5782</c:v>
                </c:pt>
                <c:pt idx="2">
                  <c:v>6881</c:v>
                </c:pt>
                <c:pt idx="3">
                  <c:v>6528</c:v>
                </c:pt>
                <c:pt idx="4">
                  <c:v>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1-4C43-8A6D-4BF2ACF8B5E7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10.57'!$U$7:$Y$7</c:f>
              <c:numCache>
                <c:formatCode>#,##0</c:formatCode>
                <c:ptCount val="5"/>
                <c:pt idx="1">
                  <c:v>3872</c:v>
                </c:pt>
                <c:pt idx="2">
                  <c:v>4430</c:v>
                </c:pt>
                <c:pt idx="3">
                  <c:v>4177</c:v>
                </c:pt>
                <c:pt idx="4">
                  <c:v>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1-4C43-8A6D-4BF2ACF8B5E7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10.57'!$U$11:$Y$11</c:f>
              <c:numCache>
                <c:formatCode>#,##0</c:formatCode>
                <c:ptCount val="5"/>
                <c:pt idx="1">
                  <c:v>4698</c:v>
                </c:pt>
                <c:pt idx="2">
                  <c:v>5493</c:v>
                </c:pt>
                <c:pt idx="3">
                  <c:v>5307</c:v>
                </c:pt>
                <c:pt idx="4">
                  <c:v>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1-4C43-8A6D-4BF2ACF8B5E7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10.57'!$U$12:$Y$12</c:f>
              <c:numCache>
                <c:formatCode>#,##0</c:formatCode>
                <c:ptCount val="5"/>
                <c:pt idx="1">
                  <c:v>1090</c:v>
                </c:pt>
                <c:pt idx="2">
                  <c:v>1387</c:v>
                </c:pt>
                <c:pt idx="3">
                  <c:v>1220</c:v>
                </c:pt>
                <c:pt idx="4">
                  <c:v>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91-4C43-8A6D-4BF2ACF8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0.19906528406601431</c:v>
                </c:pt>
                <c:pt idx="1">
                  <c:v>1.3144442821673725E-3</c:v>
                </c:pt>
                <c:pt idx="2">
                  <c:v>0.10661603622024245</c:v>
                </c:pt>
                <c:pt idx="3">
                  <c:v>5.2577771286694899E-3</c:v>
                </c:pt>
                <c:pt idx="4">
                  <c:v>4.3522710676208561E-2</c:v>
                </c:pt>
                <c:pt idx="5">
                  <c:v>4.6443697969913829E-2</c:v>
                </c:pt>
                <c:pt idx="6">
                  <c:v>7.521542281291077E-2</c:v>
                </c:pt>
                <c:pt idx="7">
                  <c:v>4.6297648605228565E-2</c:v>
                </c:pt>
                <c:pt idx="8">
                  <c:v>5.0825178910471738E-2</c:v>
                </c:pt>
                <c:pt idx="9">
                  <c:v>2.1907404702789543E-3</c:v>
                </c:pt>
                <c:pt idx="10">
                  <c:v>1.8256170585657951E-2</c:v>
                </c:pt>
                <c:pt idx="11">
                  <c:v>1.3874689645100044E-2</c:v>
                </c:pt>
                <c:pt idx="12">
                  <c:v>2.0154812326566379E-2</c:v>
                </c:pt>
                <c:pt idx="13">
                  <c:v>4.9364685263619104E-2</c:v>
                </c:pt>
                <c:pt idx="14">
                  <c:v>2.3075799620271651E-2</c:v>
                </c:pt>
                <c:pt idx="15">
                  <c:v>4.3668760040893824E-2</c:v>
                </c:pt>
                <c:pt idx="16">
                  <c:v>7.2878632977946542E-2</c:v>
                </c:pt>
                <c:pt idx="17">
                  <c:v>3.9433328465021174E-3</c:v>
                </c:pt>
                <c:pt idx="18">
                  <c:v>3.5782094347889586E-2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89A-BE43-41B5EE7332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89A-BE43-41B5EE73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22</c:v>
                </c:pt>
                <c:pt idx="1">
                  <c:v>149</c:v>
                </c:pt>
                <c:pt idx="2">
                  <c:v>241</c:v>
                </c:pt>
                <c:pt idx="3">
                  <c:v>382</c:v>
                </c:pt>
                <c:pt idx="4">
                  <c:v>395</c:v>
                </c:pt>
                <c:pt idx="5">
                  <c:v>321</c:v>
                </c:pt>
                <c:pt idx="6">
                  <c:v>285</c:v>
                </c:pt>
                <c:pt idx="7">
                  <c:v>292</c:v>
                </c:pt>
                <c:pt idx="8">
                  <c:v>315</c:v>
                </c:pt>
                <c:pt idx="9">
                  <c:v>337</c:v>
                </c:pt>
                <c:pt idx="10">
                  <c:v>300</c:v>
                </c:pt>
                <c:pt idx="11">
                  <c:v>242</c:v>
                </c:pt>
                <c:pt idx="12">
                  <c:v>189</c:v>
                </c:pt>
                <c:pt idx="13">
                  <c:v>80</c:v>
                </c:pt>
                <c:pt idx="14">
                  <c:v>63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9-493B-8D51-3DD95018BB2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26</c:v>
                </c:pt>
                <c:pt idx="1">
                  <c:v>98</c:v>
                </c:pt>
                <c:pt idx="2">
                  <c:v>294</c:v>
                </c:pt>
                <c:pt idx="3">
                  <c:v>327</c:v>
                </c:pt>
                <c:pt idx="4">
                  <c:v>290</c:v>
                </c:pt>
                <c:pt idx="5">
                  <c:v>237</c:v>
                </c:pt>
                <c:pt idx="6">
                  <c:v>263</c:v>
                </c:pt>
                <c:pt idx="7">
                  <c:v>265</c:v>
                </c:pt>
                <c:pt idx="8">
                  <c:v>293</c:v>
                </c:pt>
                <c:pt idx="9">
                  <c:v>304</c:v>
                </c:pt>
                <c:pt idx="10">
                  <c:v>257</c:v>
                </c:pt>
                <c:pt idx="11">
                  <c:v>206</c:v>
                </c:pt>
                <c:pt idx="12">
                  <c:v>123</c:v>
                </c:pt>
                <c:pt idx="13">
                  <c:v>75</c:v>
                </c:pt>
                <c:pt idx="14">
                  <c:v>25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9-493B-8D51-3DD95018B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192</c:v>
                </c:pt>
                <c:pt idx="1">
                  <c:v>91</c:v>
                </c:pt>
                <c:pt idx="2">
                  <c:v>372</c:v>
                </c:pt>
                <c:pt idx="3">
                  <c:v>21</c:v>
                </c:pt>
                <c:pt idx="4">
                  <c:v>38</c:v>
                </c:pt>
                <c:pt idx="5">
                  <c:v>82</c:v>
                </c:pt>
                <c:pt idx="6">
                  <c:v>220</c:v>
                </c:pt>
                <c:pt idx="7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D-43F8-9C1C-03C8D7E802FD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100</c:v>
                </c:pt>
                <c:pt idx="1">
                  <c:v>270</c:v>
                </c:pt>
                <c:pt idx="2">
                  <c:v>57</c:v>
                </c:pt>
                <c:pt idx="3">
                  <c:v>243</c:v>
                </c:pt>
                <c:pt idx="4">
                  <c:v>281</c:v>
                </c:pt>
                <c:pt idx="5">
                  <c:v>189</c:v>
                </c:pt>
                <c:pt idx="6">
                  <c:v>23</c:v>
                </c:pt>
                <c:pt idx="7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D-43F8-9C1C-03C8D7E8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10.57'!$U$8:$Y$8</c:f>
              <c:numCache>
                <c:formatCode>#,##0</c:formatCode>
                <c:ptCount val="5"/>
                <c:pt idx="1">
                  <c:v>30978</c:v>
                </c:pt>
                <c:pt idx="2">
                  <c:v>30709.66</c:v>
                </c:pt>
                <c:pt idx="3">
                  <c:v>33215</c:v>
                </c:pt>
                <c:pt idx="4">
                  <c:v>29984.85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3-4A89-A10B-A7EA1823E6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3-4A89-A10B-A7EA1823E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10.57'!$V$4:$Z$4</c:f>
              <c:numCache>
                <c:formatCode>#,##0</c:formatCode>
                <c:ptCount val="5"/>
                <c:pt idx="0">
                  <c:v>5782</c:v>
                </c:pt>
                <c:pt idx="1">
                  <c:v>6881</c:v>
                </c:pt>
                <c:pt idx="2">
                  <c:v>6528</c:v>
                </c:pt>
                <c:pt idx="3">
                  <c:v>6733</c:v>
                </c:pt>
                <c:pt idx="4">
                  <c:v>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8-42BA-AECD-F3FFFD2F0109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10.57'!$V$7:$Z$7</c:f>
              <c:numCache>
                <c:formatCode>#,##0</c:formatCode>
                <c:ptCount val="5"/>
                <c:pt idx="0">
                  <c:v>3872</c:v>
                </c:pt>
                <c:pt idx="1">
                  <c:v>4430</c:v>
                </c:pt>
                <c:pt idx="2">
                  <c:v>4177</c:v>
                </c:pt>
                <c:pt idx="3">
                  <c:v>4452</c:v>
                </c:pt>
                <c:pt idx="4">
                  <c:v>4460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8-42BA-AECD-F3FFFD2F0109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10.57'!$V$11:$Z$11</c:f>
              <c:numCache>
                <c:formatCode>#,##0</c:formatCode>
                <c:ptCount val="5"/>
                <c:pt idx="0">
                  <c:v>4698</c:v>
                </c:pt>
                <c:pt idx="1">
                  <c:v>5493</c:v>
                </c:pt>
                <c:pt idx="2">
                  <c:v>5307</c:v>
                </c:pt>
                <c:pt idx="3">
                  <c:v>5375</c:v>
                </c:pt>
                <c:pt idx="4">
                  <c:v>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8-42BA-AECD-F3FFFD2F0109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10.57'!$V$12:$Z$12</c:f>
              <c:numCache>
                <c:formatCode>#,##0</c:formatCode>
                <c:ptCount val="5"/>
                <c:pt idx="0">
                  <c:v>1090</c:v>
                </c:pt>
                <c:pt idx="1">
                  <c:v>1387</c:v>
                </c:pt>
                <c:pt idx="2">
                  <c:v>1220</c:v>
                </c:pt>
                <c:pt idx="3">
                  <c:v>1355</c:v>
                </c:pt>
                <c:pt idx="4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8-42BA-AECD-F3FFFD2F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0.19906528406601431</c:v>
                </c:pt>
                <c:pt idx="1">
                  <c:v>1.3144442821673725E-3</c:v>
                </c:pt>
                <c:pt idx="2">
                  <c:v>0.10661603622024245</c:v>
                </c:pt>
                <c:pt idx="3">
                  <c:v>5.2577771286694899E-3</c:v>
                </c:pt>
                <c:pt idx="4">
                  <c:v>4.3522710676208561E-2</c:v>
                </c:pt>
                <c:pt idx="5">
                  <c:v>4.6443697969913829E-2</c:v>
                </c:pt>
                <c:pt idx="6">
                  <c:v>7.521542281291077E-2</c:v>
                </c:pt>
                <c:pt idx="7">
                  <c:v>4.6297648605228565E-2</c:v>
                </c:pt>
                <c:pt idx="8">
                  <c:v>5.0825178910471738E-2</c:v>
                </c:pt>
                <c:pt idx="9">
                  <c:v>2.1907404702789543E-3</c:v>
                </c:pt>
                <c:pt idx="10">
                  <c:v>1.8256170585657951E-2</c:v>
                </c:pt>
                <c:pt idx="11">
                  <c:v>1.3874689645100044E-2</c:v>
                </c:pt>
                <c:pt idx="12">
                  <c:v>2.0154812326566379E-2</c:v>
                </c:pt>
                <c:pt idx="13">
                  <c:v>4.9364685263619104E-2</c:v>
                </c:pt>
                <c:pt idx="14">
                  <c:v>2.3075799620271651E-2</c:v>
                </c:pt>
                <c:pt idx="15">
                  <c:v>4.3668760040893824E-2</c:v>
                </c:pt>
                <c:pt idx="16">
                  <c:v>7.2878632977946542E-2</c:v>
                </c:pt>
                <c:pt idx="17">
                  <c:v>3.9433328465021174E-3</c:v>
                </c:pt>
                <c:pt idx="18">
                  <c:v>3.5782094347889586E-2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E78-8936-9D64D183BC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9-4E78-8936-9D64D183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10.57'!$Z$44:$Z$60</c:f>
              <c:numCache>
                <c:formatCode>#,##0</c:formatCode>
                <c:ptCount val="17"/>
                <c:pt idx="0">
                  <c:v>26</c:v>
                </c:pt>
                <c:pt idx="1">
                  <c:v>167</c:v>
                </c:pt>
                <c:pt idx="2">
                  <c:v>247</c:v>
                </c:pt>
                <c:pt idx="3">
                  <c:v>358</c:v>
                </c:pt>
                <c:pt idx="4">
                  <c:v>419</c:v>
                </c:pt>
                <c:pt idx="5">
                  <c:v>291</c:v>
                </c:pt>
                <c:pt idx="6">
                  <c:v>281</c:v>
                </c:pt>
                <c:pt idx="7">
                  <c:v>280</c:v>
                </c:pt>
                <c:pt idx="8">
                  <c:v>320</c:v>
                </c:pt>
                <c:pt idx="9">
                  <c:v>323</c:v>
                </c:pt>
                <c:pt idx="10">
                  <c:v>286</c:v>
                </c:pt>
                <c:pt idx="11">
                  <c:v>263</c:v>
                </c:pt>
                <c:pt idx="12">
                  <c:v>198</c:v>
                </c:pt>
                <c:pt idx="13">
                  <c:v>100</c:v>
                </c:pt>
                <c:pt idx="14">
                  <c:v>64</c:v>
                </c:pt>
                <c:pt idx="15">
                  <c:v>19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9-4A3A-88B6-42F3EF25A9A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10.57'!$Z$63:$Z$79</c:f>
              <c:numCache>
                <c:formatCode>#,##0</c:formatCode>
                <c:ptCount val="17"/>
                <c:pt idx="0">
                  <c:v>39</c:v>
                </c:pt>
                <c:pt idx="1">
                  <c:v>84</c:v>
                </c:pt>
                <c:pt idx="2">
                  <c:v>274</c:v>
                </c:pt>
                <c:pt idx="3">
                  <c:v>330</c:v>
                </c:pt>
                <c:pt idx="4">
                  <c:v>310</c:v>
                </c:pt>
                <c:pt idx="5">
                  <c:v>248</c:v>
                </c:pt>
                <c:pt idx="6">
                  <c:v>313</c:v>
                </c:pt>
                <c:pt idx="7">
                  <c:v>261</c:v>
                </c:pt>
                <c:pt idx="8">
                  <c:v>289</c:v>
                </c:pt>
                <c:pt idx="9">
                  <c:v>315</c:v>
                </c:pt>
                <c:pt idx="10">
                  <c:v>262</c:v>
                </c:pt>
                <c:pt idx="11">
                  <c:v>214</c:v>
                </c:pt>
                <c:pt idx="12">
                  <c:v>126</c:v>
                </c:pt>
                <c:pt idx="13">
                  <c:v>74</c:v>
                </c:pt>
                <c:pt idx="14">
                  <c:v>35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9-4A3A-88B6-42F3EF25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10.57'!$Z$83:$Z$90</c:f>
              <c:numCache>
                <c:formatCode>#,##0</c:formatCode>
                <c:ptCount val="8"/>
                <c:pt idx="0">
                  <c:v>199</c:v>
                </c:pt>
                <c:pt idx="1">
                  <c:v>92</c:v>
                </c:pt>
                <c:pt idx="2">
                  <c:v>394</c:v>
                </c:pt>
                <c:pt idx="3">
                  <c:v>27</c:v>
                </c:pt>
                <c:pt idx="4">
                  <c:v>37</c:v>
                </c:pt>
                <c:pt idx="5">
                  <c:v>81</c:v>
                </c:pt>
                <c:pt idx="6">
                  <c:v>226</c:v>
                </c:pt>
                <c:pt idx="7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5EC-9BEF-5D478631F46A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10.57'!$Z$93:$Z$100</c:f>
              <c:numCache>
                <c:formatCode>#,##0</c:formatCode>
                <c:ptCount val="8"/>
                <c:pt idx="0">
                  <c:v>113</c:v>
                </c:pt>
                <c:pt idx="1">
                  <c:v>263</c:v>
                </c:pt>
                <c:pt idx="2">
                  <c:v>58</c:v>
                </c:pt>
                <c:pt idx="3">
                  <c:v>257</c:v>
                </c:pt>
                <c:pt idx="4">
                  <c:v>294</c:v>
                </c:pt>
                <c:pt idx="5">
                  <c:v>197</c:v>
                </c:pt>
                <c:pt idx="6">
                  <c:v>28</c:v>
                </c:pt>
                <c:pt idx="7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3-45EC-9BEF-5D478631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6.1650411844964371E-2</c:v>
                </c:pt>
                <c:pt idx="1">
                  <c:v>8.9443630299661427E-3</c:v>
                </c:pt>
                <c:pt idx="2">
                  <c:v>0.15604628834200818</c:v>
                </c:pt>
                <c:pt idx="3">
                  <c:v>6.1650411844964377E-3</c:v>
                </c:pt>
                <c:pt idx="4">
                  <c:v>6.2964273081004593E-2</c:v>
                </c:pt>
                <c:pt idx="5">
                  <c:v>2.6934155338824598E-2</c:v>
                </c:pt>
                <c:pt idx="6">
                  <c:v>8.6310576582950119E-2</c:v>
                </c:pt>
                <c:pt idx="7">
                  <c:v>7.0291576128151997E-2</c:v>
                </c:pt>
                <c:pt idx="8">
                  <c:v>3.4413057759361258E-2</c:v>
                </c:pt>
                <c:pt idx="9">
                  <c:v>5.7607761887917526E-3</c:v>
                </c:pt>
                <c:pt idx="10">
                  <c:v>2.3497902875334781E-2</c:v>
                </c:pt>
                <c:pt idx="11">
                  <c:v>1.3896609227348526E-2</c:v>
                </c:pt>
                <c:pt idx="12">
                  <c:v>4.7096871999595738E-2</c:v>
                </c:pt>
                <c:pt idx="13">
                  <c:v>8.2470059123755615E-2</c:v>
                </c:pt>
                <c:pt idx="14">
                  <c:v>3.8758906463186617E-2</c:v>
                </c:pt>
                <c:pt idx="15">
                  <c:v>7.1757036737581478E-2</c:v>
                </c:pt>
                <c:pt idx="16">
                  <c:v>9.7933195209459797E-2</c:v>
                </c:pt>
                <c:pt idx="17">
                  <c:v>1.4604072969831725E-2</c:v>
                </c:pt>
                <c:pt idx="18">
                  <c:v>3.2593865278690182E-2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5-482A-BEC2-414422FB0F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5-482A-BEC2-414422FB0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10.57'!$V$8:$Z$8</c:f>
              <c:numCache>
                <c:formatCode>#,##0</c:formatCode>
                <c:ptCount val="5"/>
                <c:pt idx="0">
                  <c:v>30978</c:v>
                </c:pt>
                <c:pt idx="1">
                  <c:v>30709.66</c:v>
                </c:pt>
                <c:pt idx="2">
                  <c:v>33215</c:v>
                </c:pt>
                <c:pt idx="3">
                  <c:v>29984.85</c:v>
                </c:pt>
                <c:pt idx="4">
                  <c:v>35353.5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0-43D2-878E-7D289773EB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0-43D2-878E-7D289773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10.58'!$U$4:$Y$4</c:f>
              <c:numCache>
                <c:formatCode>#,##0</c:formatCode>
                <c:ptCount val="5"/>
                <c:pt idx="1">
                  <c:v>71528</c:v>
                </c:pt>
                <c:pt idx="2">
                  <c:v>74384</c:v>
                </c:pt>
                <c:pt idx="3">
                  <c:v>75181</c:v>
                </c:pt>
                <c:pt idx="4">
                  <c:v>74388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C-470A-8B05-75BE19651BFA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10.58'!$U$7:$Y$7</c:f>
              <c:numCache>
                <c:formatCode>#,##0</c:formatCode>
                <c:ptCount val="5"/>
                <c:pt idx="1">
                  <c:v>53733</c:v>
                </c:pt>
                <c:pt idx="2">
                  <c:v>55107</c:v>
                </c:pt>
                <c:pt idx="3">
                  <c:v>55624</c:v>
                </c:pt>
                <c:pt idx="4">
                  <c:v>55665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C-470A-8B05-75BE19651BFA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10.58'!$U$11:$Y$11</c:f>
              <c:numCache>
                <c:formatCode>#,##0</c:formatCode>
                <c:ptCount val="5"/>
                <c:pt idx="1">
                  <c:v>65203</c:v>
                </c:pt>
                <c:pt idx="2">
                  <c:v>67841</c:v>
                </c:pt>
                <c:pt idx="3">
                  <c:v>68419</c:v>
                </c:pt>
                <c:pt idx="4">
                  <c:v>67387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C-470A-8B05-75BE19651BFA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10.58'!$U$12:$Y$12</c:f>
              <c:numCache>
                <c:formatCode>#,##0</c:formatCode>
                <c:ptCount val="5"/>
                <c:pt idx="1">
                  <c:v>6327</c:v>
                </c:pt>
                <c:pt idx="2">
                  <c:v>6538</c:v>
                </c:pt>
                <c:pt idx="3">
                  <c:v>6766</c:v>
                </c:pt>
                <c:pt idx="4">
                  <c:v>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C-470A-8B05-75BE1965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4.8954045525963826E-3</c:v>
                </c:pt>
                <c:pt idx="1">
                  <c:v>6.116009401254366E-3</c:v>
                </c:pt>
                <c:pt idx="2">
                  <c:v>6.2510550440846108E-2</c:v>
                </c:pt>
                <c:pt idx="3">
                  <c:v>7.9339315162768962E-3</c:v>
                </c:pt>
                <c:pt idx="4">
                  <c:v>7.5898248302190593E-2</c:v>
                </c:pt>
                <c:pt idx="5">
                  <c:v>3.7786809676539718E-2</c:v>
                </c:pt>
                <c:pt idx="6">
                  <c:v>0.10197244549479945</c:v>
                </c:pt>
                <c:pt idx="7">
                  <c:v>5.9095453896196644E-2</c:v>
                </c:pt>
                <c:pt idx="8">
                  <c:v>3.8539948838477618E-2</c:v>
                </c:pt>
                <c:pt idx="9">
                  <c:v>1.0517977951201777E-2</c:v>
                </c:pt>
                <c:pt idx="10">
                  <c:v>3.7799794834504165E-2</c:v>
                </c:pt>
                <c:pt idx="11">
                  <c:v>1.7555933567931854E-2</c:v>
                </c:pt>
                <c:pt idx="12">
                  <c:v>6.5717884458064438E-2</c:v>
                </c:pt>
                <c:pt idx="13">
                  <c:v>8.7805638155588159E-2</c:v>
                </c:pt>
                <c:pt idx="14">
                  <c:v>6.761371752087364E-2</c:v>
                </c:pt>
                <c:pt idx="15">
                  <c:v>9.2441339548895607E-2</c:v>
                </c:pt>
                <c:pt idx="16">
                  <c:v>0.14781005310929607</c:v>
                </c:pt>
                <c:pt idx="17">
                  <c:v>1.7439067146251833E-2</c:v>
                </c:pt>
                <c:pt idx="18">
                  <c:v>4.0124138110140109E-2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1-480D-B2F0-A91563C7DE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1-480D-B2F0-A91563C7D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32</c:v>
                </c:pt>
                <c:pt idx="1">
                  <c:v>711</c:v>
                </c:pt>
                <c:pt idx="2">
                  <c:v>1979</c:v>
                </c:pt>
                <c:pt idx="3">
                  <c:v>3623</c:v>
                </c:pt>
                <c:pt idx="4">
                  <c:v>4164</c:v>
                </c:pt>
                <c:pt idx="5">
                  <c:v>4060</c:v>
                </c:pt>
                <c:pt idx="6">
                  <c:v>4292</c:v>
                </c:pt>
                <c:pt idx="7">
                  <c:v>3744</c:v>
                </c:pt>
                <c:pt idx="8">
                  <c:v>3728</c:v>
                </c:pt>
                <c:pt idx="9">
                  <c:v>3559</c:v>
                </c:pt>
                <c:pt idx="10">
                  <c:v>3141</c:v>
                </c:pt>
                <c:pt idx="11">
                  <c:v>2415</c:v>
                </c:pt>
                <c:pt idx="12">
                  <c:v>1302</c:v>
                </c:pt>
                <c:pt idx="13">
                  <c:v>505</c:v>
                </c:pt>
                <c:pt idx="14">
                  <c:v>139</c:v>
                </c:pt>
                <c:pt idx="15">
                  <c:v>70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F-48C8-803E-AD7EF75CB0A7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42</c:v>
                </c:pt>
                <c:pt idx="1">
                  <c:v>917</c:v>
                </c:pt>
                <c:pt idx="2">
                  <c:v>2262</c:v>
                </c:pt>
                <c:pt idx="3">
                  <c:v>3568</c:v>
                </c:pt>
                <c:pt idx="4">
                  <c:v>3793</c:v>
                </c:pt>
                <c:pt idx="5">
                  <c:v>3914</c:v>
                </c:pt>
                <c:pt idx="6">
                  <c:v>4073</c:v>
                </c:pt>
                <c:pt idx="7">
                  <c:v>3613</c:v>
                </c:pt>
                <c:pt idx="8">
                  <c:v>3776</c:v>
                </c:pt>
                <c:pt idx="9">
                  <c:v>3704</c:v>
                </c:pt>
                <c:pt idx="10">
                  <c:v>3259</c:v>
                </c:pt>
                <c:pt idx="11">
                  <c:v>2343</c:v>
                </c:pt>
                <c:pt idx="12">
                  <c:v>1047</c:v>
                </c:pt>
                <c:pt idx="13">
                  <c:v>335</c:v>
                </c:pt>
                <c:pt idx="14">
                  <c:v>118</c:v>
                </c:pt>
                <c:pt idx="15">
                  <c:v>69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F-48C8-803E-AD7EF75CB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3468</c:v>
                </c:pt>
                <c:pt idx="1">
                  <c:v>4052</c:v>
                </c:pt>
                <c:pt idx="2">
                  <c:v>5475</c:v>
                </c:pt>
                <c:pt idx="3">
                  <c:v>1969</c:v>
                </c:pt>
                <c:pt idx="4">
                  <c:v>1850</c:v>
                </c:pt>
                <c:pt idx="5">
                  <c:v>1800</c:v>
                </c:pt>
                <c:pt idx="6">
                  <c:v>2177</c:v>
                </c:pt>
                <c:pt idx="7">
                  <c:v>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F-4B2E-9718-BDB571FBDBA0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2276</c:v>
                </c:pt>
                <c:pt idx="1">
                  <c:v>5804</c:v>
                </c:pt>
                <c:pt idx="2">
                  <c:v>955</c:v>
                </c:pt>
                <c:pt idx="3">
                  <c:v>4698</c:v>
                </c:pt>
                <c:pt idx="4">
                  <c:v>6077</c:v>
                </c:pt>
                <c:pt idx="5">
                  <c:v>2921</c:v>
                </c:pt>
                <c:pt idx="6">
                  <c:v>174</c:v>
                </c:pt>
                <c:pt idx="7">
                  <c:v>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F-4B2E-9718-BDB571FB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10.58'!$U$8:$Y$8</c:f>
              <c:numCache>
                <c:formatCode>#,##0</c:formatCode>
                <c:ptCount val="5"/>
                <c:pt idx="1">
                  <c:v>45658.28</c:v>
                </c:pt>
                <c:pt idx="2">
                  <c:v>46868</c:v>
                </c:pt>
                <c:pt idx="3">
                  <c:v>48216</c:v>
                </c:pt>
                <c:pt idx="4">
                  <c:v>48483.03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B-47E4-86FE-FA2851A18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B-47E4-86FE-FA2851A1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10.58'!$V$4:$Z$4</c:f>
              <c:numCache>
                <c:formatCode>#,##0</c:formatCode>
                <c:ptCount val="5"/>
                <c:pt idx="0">
                  <c:v>71528</c:v>
                </c:pt>
                <c:pt idx="1">
                  <c:v>74384</c:v>
                </c:pt>
                <c:pt idx="2">
                  <c:v>75181</c:v>
                </c:pt>
                <c:pt idx="3">
                  <c:v>74388</c:v>
                </c:pt>
                <c:pt idx="4">
                  <c:v>77011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5-4722-8FEF-8A64DC06FF1C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10.58'!$V$7:$Z$7</c:f>
              <c:numCache>
                <c:formatCode>#,##0</c:formatCode>
                <c:ptCount val="5"/>
                <c:pt idx="0">
                  <c:v>53733</c:v>
                </c:pt>
                <c:pt idx="1">
                  <c:v>55107</c:v>
                </c:pt>
                <c:pt idx="2">
                  <c:v>55624</c:v>
                </c:pt>
                <c:pt idx="3">
                  <c:v>55665</c:v>
                </c:pt>
                <c:pt idx="4">
                  <c:v>56089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5-4722-8FEF-8A64DC06FF1C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10.58'!$V$11:$Z$11</c:f>
              <c:numCache>
                <c:formatCode>#,##0</c:formatCode>
                <c:ptCount val="5"/>
                <c:pt idx="0">
                  <c:v>65203</c:v>
                </c:pt>
                <c:pt idx="1">
                  <c:v>67841</c:v>
                </c:pt>
                <c:pt idx="2">
                  <c:v>68419</c:v>
                </c:pt>
                <c:pt idx="3">
                  <c:v>67387</c:v>
                </c:pt>
                <c:pt idx="4">
                  <c:v>69799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5-4722-8FEF-8A64DC06FF1C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10.58'!$V$12:$Z$12</c:f>
              <c:numCache>
                <c:formatCode>#,##0</c:formatCode>
                <c:ptCount val="5"/>
                <c:pt idx="0">
                  <c:v>6327</c:v>
                </c:pt>
                <c:pt idx="1">
                  <c:v>6538</c:v>
                </c:pt>
                <c:pt idx="2">
                  <c:v>6766</c:v>
                </c:pt>
                <c:pt idx="3">
                  <c:v>7004</c:v>
                </c:pt>
                <c:pt idx="4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05-4722-8FEF-8A64DC06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4.8954045525963826E-3</c:v>
                </c:pt>
                <c:pt idx="1">
                  <c:v>6.116009401254366E-3</c:v>
                </c:pt>
                <c:pt idx="2">
                  <c:v>6.2510550440846108E-2</c:v>
                </c:pt>
                <c:pt idx="3">
                  <c:v>7.9339315162768962E-3</c:v>
                </c:pt>
                <c:pt idx="4">
                  <c:v>7.5898248302190593E-2</c:v>
                </c:pt>
                <c:pt idx="5">
                  <c:v>3.7786809676539718E-2</c:v>
                </c:pt>
                <c:pt idx="6">
                  <c:v>0.10197244549479945</c:v>
                </c:pt>
                <c:pt idx="7">
                  <c:v>5.9095453896196644E-2</c:v>
                </c:pt>
                <c:pt idx="8">
                  <c:v>3.8539948838477618E-2</c:v>
                </c:pt>
                <c:pt idx="9">
                  <c:v>1.0517977951201777E-2</c:v>
                </c:pt>
                <c:pt idx="10">
                  <c:v>3.7799794834504165E-2</c:v>
                </c:pt>
                <c:pt idx="11">
                  <c:v>1.7555933567931854E-2</c:v>
                </c:pt>
                <c:pt idx="12">
                  <c:v>6.5717884458064438E-2</c:v>
                </c:pt>
                <c:pt idx="13">
                  <c:v>8.7805638155588159E-2</c:v>
                </c:pt>
                <c:pt idx="14">
                  <c:v>6.761371752087364E-2</c:v>
                </c:pt>
                <c:pt idx="15">
                  <c:v>9.2441339548895607E-2</c:v>
                </c:pt>
                <c:pt idx="16">
                  <c:v>0.14781005310929607</c:v>
                </c:pt>
                <c:pt idx="17">
                  <c:v>1.7439067146251833E-2</c:v>
                </c:pt>
                <c:pt idx="18">
                  <c:v>4.0124138110140109E-2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2-481C-8CC7-711EB9A65E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2-481C-8CC7-711EB9A65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10.58'!$Z$44:$Z$60</c:f>
              <c:numCache>
                <c:formatCode>#,##0</c:formatCode>
                <c:ptCount val="17"/>
                <c:pt idx="0">
                  <c:v>47</c:v>
                </c:pt>
                <c:pt idx="1">
                  <c:v>890</c:v>
                </c:pt>
                <c:pt idx="2">
                  <c:v>2141</c:v>
                </c:pt>
                <c:pt idx="3">
                  <c:v>3744</c:v>
                </c:pt>
                <c:pt idx="4">
                  <c:v>4562</c:v>
                </c:pt>
                <c:pt idx="5">
                  <c:v>4199</c:v>
                </c:pt>
                <c:pt idx="6">
                  <c:v>4351</c:v>
                </c:pt>
                <c:pt idx="7">
                  <c:v>3949</c:v>
                </c:pt>
                <c:pt idx="8">
                  <c:v>3687</c:v>
                </c:pt>
                <c:pt idx="9">
                  <c:v>3572</c:v>
                </c:pt>
                <c:pt idx="10">
                  <c:v>3226</c:v>
                </c:pt>
                <c:pt idx="11">
                  <c:v>2383</c:v>
                </c:pt>
                <c:pt idx="12">
                  <c:v>1287</c:v>
                </c:pt>
                <c:pt idx="13">
                  <c:v>486</c:v>
                </c:pt>
                <c:pt idx="14">
                  <c:v>149</c:v>
                </c:pt>
                <c:pt idx="15">
                  <c:v>65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1AE-B404-4AD9F0FEA67E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10.58'!$Z$63:$Z$79</c:f>
              <c:numCache>
                <c:formatCode>#,##0</c:formatCode>
                <c:ptCount val="17"/>
                <c:pt idx="0">
                  <c:v>82</c:v>
                </c:pt>
                <c:pt idx="1">
                  <c:v>941</c:v>
                </c:pt>
                <c:pt idx="2">
                  <c:v>2524</c:v>
                </c:pt>
                <c:pt idx="3">
                  <c:v>3742</c:v>
                </c:pt>
                <c:pt idx="4">
                  <c:v>4007</c:v>
                </c:pt>
                <c:pt idx="5">
                  <c:v>3953</c:v>
                </c:pt>
                <c:pt idx="6">
                  <c:v>4256</c:v>
                </c:pt>
                <c:pt idx="7">
                  <c:v>3750</c:v>
                </c:pt>
                <c:pt idx="8">
                  <c:v>3796</c:v>
                </c:pt>
                <c:pt idx="9">
                  <c:v>3779</c:v>
                </c:pt>
                <c:pt idx="10">
                  <c:v>3264</c:v>
                </c:pt>
                <c:pt idx="11">
                  <c:v>2451</c:v>
                </c:pt>
                <c:pt idx="12">
                  <c:v>1077</c:v>
                </c:pt>
                <c:pt idx="13">
                  <c:v>340</c:v>
                </c:pt>
                <c:pt idx="14">
                  <c:v>103</c:v>
                </c:pt>
                <c:pt idx="15">
                  <c:v>80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B-41AE-B404-4AD9F0FE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10.58'!$Z$83:$Z$90</c:f>
              <c:numCache>
                <c:formatCode>#,##0</c:formatCode>
                <c:ptCount val="8"/>
                <c:pt idx="0">
                  <c:v>3469</c:v>
                </c:pt>
                <c:pt idx="1">
                  <c:v>4168</c:v>
                </c:pt>
                <c:pt idx="2">
                  <c:v>5489</c:v>
                </c:pt>
                <c:pt idx="3">
                  <c:v>2060</c:v>
                </c:pt>
                <c:pt idx="4">
                  <c:v>1840</c:v>
                </c:pt>
                <c:pt idx="5">
                  <c:v>1860</c:v>
                </c:pt>
                <c:pt idx="6">
                  <c:v>2251</c:v>
                </c:pt>
                <c:pt idx="7">
                  <c:v>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1-4598-95D5-36ED592EBA61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10.58'!$Z$93:$Z$100</c:f>
              <c:numCache>
                <c:formatCode>#,##0</c:formatCode>
                <c:ptCount val="8"/>
                <c:pt idx="0">
                  <c:v>2273</c:v>
                </c:pt>
                <c:pt idx="1">
                  <c:v>5965</c:v>
                </c:pt>
                <c:pt idx="2">
                  <c:v>951</c:v>
                </c:pt>
                <c:pt idx="3">
                  <c:v>4851</c:v>
                </c:pt>
                <c:pt idx="4">
                  <c:v>5901</c:v>
                </c:pt>
                <c:pt idx="5">
                  <c:v>2888</c:v>
                </c:pt>
                <c:pt idx="6">
                  <c:v>194</c:v>
                </c:pt>
                <c:pt idx="7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1-4598-95D5-36ED592E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10.6'!$Z$44:$Z$60</c:f>
              <c:numCache>
                <c:formatCode>#,##0</c:formatCode>
                <c:ptCount val="17"/>
                <c:pt idx="0">
                  <c:v>21</c:v>
                </c:pt>
                <c:pt idx="1">
                  <c:v>270</c:v>
                </c:pt>
                <c:pt idx="2">
                  <c:v>609</c:v>
                </c:pt>
                <c:pt idx="3">
                  <c:v>825</c:v>
                </c:pt>
                <c:pt idx="4">
                  <c:v>930</c:v>
                </c:pt>
                <c:pt idx="5">
                  <c:v>879</c:v>
                </c:pt>
                <c:pt idx="6">
                  <c:v>960</c:v>
                </c:pt>
                <c:pt idx="7">
                  <c:v>882</c:v>
                </c:pt>
                <c:pt idx="8">
                  <c:v>958</c:v>
                </c:pt>
                <c:pt idx="9">
                  <c:v>1023</c:v>
                </c:pt>
                <c:pt idx="10">
                  <c:v>946</c:v>
                </c:pt>
                <c:pt idx="11">
                  <c:v>857</c:v>
                </c:pt>
                <c:pt idx="12">
                  <c:v>498</c:v>
                </c:pt>
                <c:pt idx="13">
                  <c:v>223</c:v>
                </c:pt>
                <c:pt idx="14">
                  <c:v>91</c:v>
                </c:pt>
                <c:pt idx="15">
                  <c:v>49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B95-A00C-237BD7C40823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10.6'!$Z$63:$Z$79</c:f>
              <c:numCache>
                <c:formatCode>#,##0</c:formatCode>
                <c:ptCount val="17"/>
                <c:pt idx="0">
                  <c:v>36</c:v>
                </c:pt>
                <c:pt idx="1">
                  <c:v>311</c:v>
                </c:pt>
                <c:pt idx="2">
                  <c:v>672</c:v>
                </c:pt>
                <c:pt idx="3">
                  <c:v>798</c:v>
                </c:pt>
                <c:pt idx="4">
                  <c:v>848</c:v>
                </c:pt>
                <c:pt idx="5">
                  <c:v>822</c:v>
                </c:pt>
                <c:pt idx="6">
                  <c:v>968</c:v>
                </c:pt>
                <c:pt idx="7">
                  <c:v>915</c:v>
                </c:pt>
                <c:pt idx="8">
                  <c:v>1030</c:v>
                </c:pt>
                <c:pt idx="9">
                  <c:v>1024</c:v>
                </c:pt>
                <c:pt idx="10">
                  <c:v>963</c:v>
                </c:pt>
                <c:pt idx="11">
                  <c:v>790</c:v>
                </c:pt>
                <c:pt idx="12">
                  <c:v>322</c:v>
                </c:pt>
                <c:pt idx="13">
                  <c:v>127</c:v>
                </c:pt>
                <c:pt idx="14">
                  <c:v>57</c:v>
                </c:pt>
                <c:pt idx="15">
                  <c:v>34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9-4B95-A00C-237BD7C4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10.58'!$V$8:$Z$8</c:f>
              <c:numCache>
                <c:formatCode>#,##0</c:formatCode>
                <c:ptCount val="5"/>
                <c:pt idx="0">
                  <c:v>45658.28</c:v>
                </c:pt>
                <c:pt idx="1">
                  <c:v>46868</c:v>
                </c:pt>
                <c:pt idx="2">
                  <c:v>48216</c:v>
                </c:pt>
                <c:pt idx="3">
                  <c:v>48483.03</c:v>
                </c:pt>
                <c:pt idx="4">
                  <c:v>50098.52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F-46D7-B1C0-46A5EE361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F-46D7-B1C0-46A5EE36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10.59'!$U$4:$Y$4</c:f>
              <c:numCache>
                <c:formatCode>#,##0</c:formatCode>
                <c:ptCount val="5"/>
                <c:pt idx="1">
                  <c:v>3623</c:v>
                </c:pt>
                <c:pt idx="2">
                  <c:v>4208</c:v>
                </c:pt>
                <c:pt idx="3">
                  <c:v>4046</c:v>
                </c:pt>
                <c:pt idx="4">
                  <c:v>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4-4A83-9D82-8B0439DE0665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10.59'!$U$7:$Y$7</c:f>
              <c:numCache>
                <c:formatCode>#,##0</c:formatCode>
                <c:ptCount val="5"/>
                <c:pt idx="1">
                  <c:v>2479</c:v>
                </c:pt>
                <c:pt idx="2">
                  <c:v>2818</c:v>
                </c:pt>
                <c:pt idx="3">
                  <c:v>2675</c:v>
                </c:pt>
                <c:pt idx="4">
                  <c:v>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4-4A83-9D82-8B0439DE0665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10.59'!$U$11:$Y$11</c:f>
              <c:numCache>
                <c:formatCode>#,##0</c:formatCode>
                <c:ptCount val="5"/>
                <c:pt idx="1">
                  <c:v>2879</c:v>
                </c:pt>
                <c:pt idx="2">
                  <c:v>3308</c:v>
                </c:pt>
                <c:pt idx="3">
                  <c:v>3239</c:v>
                </c:pt>
                <c:pt idx="4">
                  <c:v>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4-4A83-9D82-8B0439DE0665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10.59'!$U$12:$Y$12</c:f>
              <c:numCache>
                <c:formatCode>#,##0</c:formatCode>
                <c:ptCount val="5"/>
                <c:pt idx="1">
                  <c:v>740</c:v>
                </c:pt>
                <c:pt idx="2">
                  <c:v>904</c:v>
                </c:pt>
                <c:pt idx="3">
                  <c:v>803</c:v>
                </c:pt>
                <c:pt idx="4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4-4A83-9D82-8B0439DE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0.21997649823736781</c:v>
                </c:pt>
                <c:pt idx="1">
                  <c:v>8.2256169212690956E-3</c:v>
                </c:pt>
                <c:pt idx="2">
                  <c:v>3.2197414806110457E-2</c:v>
                </c:pt>
                <c:pt idx="3">
                  <c:v>2.8202115158636899E-3</c:v>
                </c:pt>
                <c:pt idx="4">
                  <c:v>3.9012925969447707E-2</c:v>
                </c:pt>
                <c:pt idx="5">
                  <c:v>2.2796709753231493E-2</c:v>
                </c:pt>
                <c:pt idx="6">
                  <c:v>6.7920094007050527E-2</c:v>
                </c:pt>
                <c:pt idx="7">
                  <c:v>4.9118683901292599E-2</c:v>
                </c:pt>
                <c:pt idx="8">
                  <c:v>5.851938895417156E-2</c:v>
                </c:pt>
                <c:pt idx="9">
                  <c:v>2.8202115158636899E-3</c:v>
                </c:pt>
                <c:pt idx="10">
                  <c:v>1.7861339600470035E-2</c:v>
                </c:pt>
                <c:pt idx="11">
                  <c:v>3.1492361927144538E-2</c:v>
                </c:pt>
                <c:pt idx="12">
                  <c:v>3.9482961222091655E-2</c:v>
                </c:pt>
                <c:pt idx="13">
                  <c:v>5.851938895417156E-2</c:v>
                </c:pt>
                <c:pt idx="14">
                  <c:v>2.7027027027027029E-2</c:v>
                </c:pt>
                <c:pt idx="15">
                  <c:v>5.381903642773208E-2</c:v>
                </c:pt>
                <c:pt idx="16">
                  <c:v>8.954171562867215E-2</c:v>
                </c:pt>
                <c:pt idx="17">
                  <c:v>9.1656874265569916E-3</c:v>
                </c:pt>
                <c:pt idx="18">
                  <c:v>3.6427732079905996E-2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5-40C2-8C91-0FE1F76C98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5-40C2-8C91-0FE1F76C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0</c:v>
                </c:pt>
                <c:pt idx="1">
                  <c:v>79</c:v>
                </c:pt>
                <c:pt idx="2">
                  <c:v>110</c:v>
                </c:pt>
                <c:pt idx="3">
                  <c:v>224</c:v>
                </c:pt>
                <c:pt idx="4">
                  <c:v>215</c:v>
                </c:pt>
                <c:pt idx="5">
                  <c:v>184</c:v>
                </c:pt>
                <c:pt idx="6">
                  <c:v>164</c:v>
                </c:pt>
                <c:pt idx="7">
                  <c:v>171</c:v>
                </c:pt>
                <c:pt idx="8">
                  <c:v>188</c:v>
                </c:pt>
                <c:pt idx="9">
                  <c:v>182</c:v>
                </c:pt>
                <c:pt idx="10">
                  <c:v>236</c:v>
                </c:pt>
                <c:pt idx="11">
                  <c:v>216</c:v>
                </c:pt>
                <c:pt idx="12">
                  <c:v>111</c:v>
                </c:pt>
                <c:pt idx="13">
                  <c:v>63</c:v>
                </c:pt>
                <c:pt idx="14">
                  <c:v>44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A-4FF3-878B-59A28FD6A0EE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3</c:v>
                </c:pt>
                <c:pt idx="1">
                  <c:v>47</c:v>
                </c:pt>
                <c:pt idx="2">
                  <c:v>121</c:v>
                </c:pt>
                <c:pt idx="3">
                  <c:v>179</c:v>
                </c:pt>
                <c:pt idx="4">
                  <c:v>195</c:v>
                </c:pt>
                <c:pt idx="5">
                  <c:v>163</c:v>
                </c:pt>
                <c:pt idx="6">
                  <c:v>130</c:v>
                </c:pt>
                <c:pt idx="7">
                  <c:v>168</c:v>
                </c:pt>
                <c:pt idx="8">
                  <c:v>194</c:v>
                </c:pt>
                <c:pt idx="9">
                  <c:v>195</c:v>
                </c:pt>
                <c:pt idx="10">
                  <c:v>215</c:v>
                </c:pt>
                <c:pt idx="11">
                  <c:v>155</c:v>
                </c:pt>
                <c:pt idx="12">
                  <c:v>79</c:v>
                </c:pt>
                <c:pt idx="13">
                  <c:v>43</c:v>
                </c:pt>
                <c:pt idx="14">
                  <c:v>29</c:v>
                </c:pt>
                <c:pt idx="15">
                  <c:v>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A-4FF3-878B-59A28FD6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173</c:v>
                </c:pt>
                <c:pt idx="1">
                  <c:v>49</c:v>
                </c:pt>
                <c:pt idx="2">
                  <c:v>181</c:v>
                </c:pt>
                <c:pt idx="3">
                  <c:v>36</c:v>
                </c:pt>
                <c:pt idx="4">
                  <c:v>19</c:v>
                </c:pt>
                <c:pt idx="5">
                  <c:v>40</c:v>
                </c:pt>
                <c:pt idx="6">
                  <c:v>181</c:v>
                </c:pt>
                <c:pt idx="7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830-8AFC-A43A0D1FFFB7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92</c:v>
                </c:pt>
                <c:pt idx="1">
                  <c:v>153</c:v>
                </c:pt>
                <c:pt idx="2">
                  <c:v>35</c:v>
                </c:pt>
                <c:pt idx="3">
                  <c:v>187</c:v>
                </c:pt>
                <c:pt idx="4">
                  <c:v>147</c:v>
                </c:pt>
                <c:pt idx="5">
                  <c:v>119</c:v>
                </c:pt>
                <c:pt idx="6">
                  <c:v>27</c:v>
                </c:pt>
                <c:pt idx="7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830-8AFC-A43A0D1F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10.59'!$U$8:$Y$8</c:f>
              <c:numCache>
                <c:formatCode>#,##0</c:formatCode>
                <c:ptCount val="5"/>
                <c:pt idx="1">
                  <c:v>30150.3</c:v>
                </c:pt>
                <c:pt idx="2">
                  <c:v>28755.46</c:v>
                </c:pt>
                <c:pt idx="3">
                  <c:v>31201</c:v>
                </c:pt>
                <c:pt idx="4">
                  <c:v>29930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9-44AB-89F9-54AA8F173C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9-44AB-89F9-54AA8F173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10.59'!$V$4:$Z$4</c:f>
              <c:numCache>
                <c:formatCode>#,##0</c:formatCode>
                <c:ptCount val="5"/>
                <c:pt idx="0">
                  <c:v>3623</c:v>
                </c:pt>
                <c:pt idx="1">
                  <c:v>4208</c:v>
                </c:pt>
                <c:pt idx="2">
                  <c:v>4046</c:v>
                </c:pt>
                <c:pt idx="3">
                  <c:v>4129</c:v>
                </c:pt>
                <c:pt idx="4">
                  <c:v>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7-47FC-A3DE-713B346989E0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10.59'!$V$7:$Z$7</c:f>
              <c:numCache>
                <c:formatCode>#,##0</c:formatCode>
                <c:ptCount val="5"/>
                <c:pt idx="0">
                  <c:v>2479</c:v>
                </c:pt>
                <c:pt idx="1">
                  <c:v>2818</c:v>
                </c:pt>
                <c:pt idx="2">
                  <c:v>2675</c:v>
                </c:pt>
                <c:pt idx="3">
                  <c:v>2773</c:v>
                </c:pt>
                <c:pt idx="4">
                  <c:v>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7-47FC-A3DE-713B346989E0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10.59'!$V$11:$Z$11</c:f>
              <c:numCache>
                <c:formatCode>#,##0</c:formatCode>
                <c:ptCount val="5"/>
                <c:pt idx="0">
                  <c:v>2879</c:v>
                </c:pt>
                <c:pt idx="1">
                  <c:v>3308</c:v>
                </c:pt>
                <c:pt idx="2">
                  <c:v>3239</c:v>
                </c:pt>
                <c:pt idx="3">
                  <c:v>3228</c:v>
                </c:pt>
                <c:pt idx="4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7-47FC-A3DE-713B346989E0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10.59'!$V$12:$Z$12</c:f>
              <c:numCache>
                <c:formatCode>#,##0</c:formatCode>
                <c:ptCount val="5"/>
                <c:pt idx="0">
                  <c:v>740</c:v>
                </c:pt>
                <c:pt idx="1">
                  <c:v>904</c:v>
                </c:pt>
                <c:pt idx="2">
                  <c:v>803</c:v>
                </c:pt>
                <c:pt idx="3">
                  <c:v>904</c:v>
                </c:pt>
                <c:pt idx="4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7-47FC-A3DE-713B346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0.21997649823736781</c:v>
                </c:pt>
                <c:pt idx="1">
                  <c:v>8.2256169212690956E-3</c:v>
                </c:pt>
                <c:pt idx="2">
                  <c:v>3.2197414806110457E-2</c:v>
                </c:pt>
                <c:pt idx="3">
                  <c:v>2.8202115158636899E-3</c:v>
                </c:pt>
                <c:pt idx="4">
                  <c:v>3.9012925969447707E-2</c:v>
                </c:pt>
                <c:pt idx="5">
                  <c:v>2.2796709753231493E-2</c:v>
                </c:pt>
                <c:pt idx="6">
                  <c:v>6.7920094007050527E-2</c:v>
                </c:pt>
                <c:pt idx="7">
                  <c:v>4.9118683901292599E-2</c:v>
                </c:pt>
                <c:pt idx="8">
                  <c:v>5.851938895417156E-2</c:v>
                </c:pt>
                <c:pt idx="9">
                  <c:v>2.8202115158636899E-3</c:v>
                </c:pt>
                <c:pt idx="10">
                  <c:v>1.7861339600470035E-2</c:v>
                </c:pt>
                <c:pt idx="11">
                  <c:v>3.1492361927144538E-2</c:v>
                </c:pt>
                <c:pt idx="12">
                  <c:v>3.9482961222091655E-2</c:v>
                </c:pt>
                <c:pt idx="13">
                  <c:v>5.851938895417156E-2</c:v>
                </c:pt>
                <c:pt idx="14">
                  <c:v>2.7027027027027029E-2</c:v>
                </c:pt>
                <c:pt idx="15">
                  <c:v>5.381903642773208E-2</c:v>
                </c:pt>
                <c:pt idx="16">
                  <c:v>8.954171562867215E-2</c:v>
                </c:pt>
                <c:pt idx="17">
                  <c:v>9.1656874265569916E-3</c:v>
                </c:pt>
                <c:pt idx="18">
                  <c:v>3.6427732079905996E-2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7-4DC7-BFC8-1E2AB1C3FF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7-4DC7-BFC8-1E2AB1C3F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10.59'!$Z$44:$Z$60</c:f>
              <c:numCache>
                <c:formatCode>#,##0</c:formatCode>
                <c:ptCount val="17"/>
                <c:pt idx="0">
                  <c:v>4</c:v>
                </c:pt>
                <c:pt idx="1">
                  <c:v>58</c:v>
                </c:pt>
                <c:pt idx="2">
                  <c:v>141</c:v>
                </c:pt>
                <c:pt idx="3">
                  <c:v>215</c:v>
                </c:pt>
                <c:pt idx="4">
                  <c:v>241</c:v>
                </c:pt>
                <c:pt idx="5">
                  <c:v>190</c:v>
                </c:pt>
                <c:pt idx="6">
                  <c:v>175</c:v>
                </c:pt>
                <c:pt idx="7">
                  <c:v>153</c:v>
                </c:pt>
                <c:pt idx="8">
                  <c:v>179</c:v>
                </c:pt>
                <c:pt idx="9">
                  <c:v>208</c:v>
                </c:pt>
                <c:pt idx="10">
                  <c:v>230</c:v>
                </c:pt>
                <c:pt idx="11">
                  <c:v>243</c:v>
                </c:pt>
                <c:pt idx="12">
                  <c:v>110</c:v>
                </c:pt>
                <c:pt idx="13">
                  <c:v>72</c:v>
                </c:pt>
                <c:pt idx="14">
                  <c:v>38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B-4201-A3AB-AA921A7838F3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10.59'!$Z$63:$Z$79</c:f>
              <c:numCache>
                <c:formatCode>#,##0</c:formatCode>
                <c:ptCount val="17"/>
                <c:pt idx="0">
                  <c:v>4</c:v>
                </c:pt>
                <c:pt idx="1">
                  <c:v>60</c:v>
                </c:pt>
                <c:pt idx="2">
                  <c:v>127</c:v>
                </c:pt>
                <c:pt idx="3">
                  <c:v>200</c:v>
                </c:pt>
                <c:pt idx="4">
                  <c:v>199</c:v>
                </c:pt>
                <c:pt idx="5">
                  <c:v>148</c:v>
                </c:pt>
                <c:pt idx="6">
                  <c:v>144</c:v>
                </c:pt>
                <c:pt idx="7">
                  <c:v>168</c:v>
                </c:pt>
                <c:pt idx="8">
                  <c:v>189</c:v>
                </c:pt>
                <c:pt idx="9">
                  <c:v>199</c:v>
                </c:pt>
                <c:pt idx="10">
                  <c:v>212</c:v>
                </c:pt>
                <c:pt idx="11">
                  <c:v>167</c:v>
                </c:pt>
                <c:pt idx="12">
                  <c:v>72</c:v>
                </c:pt>
                <c:pt idx="13">
                  <c:v>51</c:v>
                </c:pt>
                <c:pt idx="14">
                  <c:v>31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B-4201-A3AB-AA921A78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10.59'!$Z$83:$Z$90</c:f>
              <c:numCache>
                <c:formatCode>#,##0</c:formatCode>
                <c:ptCount val="8"/>
                <c:pt idx="0">
                  <c:v>184</c:v>
                </c:pt>
                <c:pt idx="1">
                  <c:v>53</c:v>
                </c:pt>
                <c:pt idx="2">
                  <c:v>168</c:v>
                </c:pt>
                <c:pt idx="3">
                  <c:v>36</c:v>
                </c:pt>
                <c:pt idx="4">
                  <c:v>18</c:v>
                </c:pt>
                <c:pt idx="5">
                  <c:v>40</c:v>
                </c:pt>
                <c:pt idx="6">
                  <c:v>189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C-4AE1-848B-77EC286152A8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10.59'!$Z$93:$Z$100</c:f>
              <c:numCache>
                <c:formatCode>#,##0</c:formatCode>
                <c:ptCount val="8"/>
                <c:pt idx="0">
                  <c:v>90</c:v>
                </c:pt>
                <c:pt idx="1">
                  <c:v>162</c:v>
                </c:pt>
                <c:pt idx="2">
                  <c:v>41</c:v>
                </c:pt>
                <c:pt idx="3">
                  <c:v>198</c:v>
                </c:pt>
                <c:pt idx="4">
                  <c:v>152</c:v>
                </c:pt>
                <c:pt idx="5">
                  <c:v>126</c:v>
                </c:pt>
                <c:pt idx="6">
                  <c:v>23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C-4AE1-848B-77EC28615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10.6'!$Z$83:$Z$90</c:f>
              <c:numCache>
                <c:formatCode>#,##0</c:formatCode>
                <c:ptCount val="8"/>
                <c:pt idx="0">
                  <c:v>777</c:v>
                </c:pt>
                <c:pt idx="1">
                  <c:v>713</c:v>
                </c:pt>
                <c:pt idx="2">
                  <c:v>1308</c:v>
                </c:pt>
                <c:pt idx="3">
                  <c:v>290</c:v>
                </c:pt>
                <c:pt idx="4">
                  <c:v>236</c:v>
                </c:pt>
                <c:pt idx="5">
                  <c:v>279</c:v>
                </c:pt>
                <c:pt idx="6">
                  <c:v>738</c:v>
                </c:pt>
                <c:pt idx="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0-40B0-826F-6E1DD66C1FAA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10.6'!$Z$93:$Z$100</c:f>
              <c:numCache>
                <c:formatCode>#,##0</c:formatCode>
                <c:ptCount val="8"/>
                <c:pt idx="0">
                  <c:v>529</c:v>
                </c:pt>
                <c:pt idx="1">
                  <c:v>1206</c:v>
                </c:pt>
                <c:pt idx="2">
                  <c:v>282</c:v>
                </c:pt>
                <c:pt idx="3">
                  <c:v>1072</c:v>
                </c:pt>
                <c:pt idx="4">
                  <c:v>1055</c:v>
                </c:pt>
                <c:pt idx="5">
                  <c:v>578</c:v>
                </c:pt>
                <c:pt idx="6">
                  <c:v>87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0-40B0-826F-6E1DD66C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10.59'!$V$8:$Z$8</c:f>
              <c:numCache>
                <c:formatCode>#,##0</c:formatCode>
                <c:ptCount val="5"/>
                <c:pt idx="0">
                  <c:v>30150.3</c:v>
                </c:pt>
                <c:pt idx="1">
                  <c:v>28755.46</c:v>
                </c:pt>
                <c:pt idx="2">
                  <c:v>31201</c:v>
                </c:pt>
                <c:pt idx="3">
                  <c:v>29930</c:v>
                </c:pt>
                <c:pt idx="4">
                  <c:v>35763.480000000003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B-4977-A366-0D15123989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B-4977-A366-0D151239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10.60'!$U$4:$Y$4</c:f>
              <c:numCache>
                <c:formatCode>#,##0</c:formatCode>
                <c:ptCount val="5"/>
                <c:pt idx="1">
                  <c:v>1745</c:v>
                </c:pt>
                <c:pt idx="2">
                  <c:v>1949</c:v>
                </c:pt>
                <c:pt idx="3">
                  <c:v>2018</c:v>
                </c:pt>
                <c:pt idx="4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E-4FB8-A22D-30EA3A16BA90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10.60'!$U$7:$Y$7</c:f>
              <c:numCache>
                <c:formatCode>#,##0</c:formatCode>
                <c:ptCount val="5"/>
                <c:pt idx="1">
                  <c:v>1178</c:v>
                </c:pt>
                <c:pt idx="2">
                  <c:v>1290</c:v>
                </c:pt>
                <c:pt idx="3">
                  <c:v>1285</c:v>
                </c:pt>
                <c:pt idx="4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E-4FB8-A22D-30EA3A16BA90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10.60'!$U$11:$Y$11</c:f>
              <c:numCache>
                <c:formatCode>#,##0</c:formatCode>
                <c:ptCount val="5"/>
                <c:pt idx="1">
                  <c:v>1311</c:v>
                </c:pt>
                <c:pt idx="2">
                  <c:v>1435</c:v>
                </c:pt>
                <c:pt idx="3">
                  <c:v>1514</c:v>
                </c:pt>
                <c:pt idx="4">
                  <c:v>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E-4FB8-A22D-30EA3A16BA90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10.60'!$U$12:$Y$12</c:f>
              <c:numCache>
                <c:formatCode>#,##0</c:formatCode>
                <c:ptCount val="5"/>
                <c:pt idx="1">
                  <c:v>434</c:v>
                </c:pt>
                <c:pt idx="2">
                  <c:v>512</c:v>
                </c:pt>
                <c:pt idx="3">
                  <c:v>505</c:v>
                </c:pt>
                <c:pt idx="4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E-4FB8-A22D-30EA3A16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0.17655236329935126</c:v>
                </c:pt>
                <c:pt idx="1">
                  <c:v>1.5291936978683966E-2</c:v>
                </c:pt>
                <c:pt idx="2">
                  <c:v>3.66079703429101E-2</c:v>
                </c:pt>
                <c:pt idx="3">
                  <c:v>3.2437442075996291E-3</c:v>
                </c:pt>
                <c:pt idx="4">
                  <c:v>6.3484708063021311E-2</c:v>
                </c:pt>
                <c:pt idx="5">
                  <c:v>2.4559777571825765E-2</c:v>
                </c:pt>
                <c:pt idx="6">
                  <c:v>8.3410565338276177E-2</c:v>
                </c:pt>
                <c:pt idx="7">
                  <c:v>5.792400370713624E-2</c:v>
                </c:pt>
                <c:pt idx="8">
                  <c:v>5.4216867469879519E-2</c:v>
                </c:pt>
                <c:pt idx="9">
                  <c:v>1.8535681186283596E-3</c:v>
                </c:pt>
                <c:pt idx="10">
                  <c:v>3.66079703429101E-2</c:v>
                </c:pt>
                <c:pt idx="11">
                  <c:v>1.2974976830398516E-2</c:v>
                </c:pt>
                <c:pt idx="12">
                  <c:v>2.2706209453197405E-2</c:v>
                </c:pt>
                <c:pt idx="13">
                  <c:v>3.4754402224281743E-2</c:v>
                </c:pt>
                <c:pt idx="14">
                  <c:v>2.6876737720111215E-2</c:v>
                </c:pt>
                <c:pt idx="15">
                  <c:v>7.553290083410566E-2</c:v>
                </c:pt>
                <c:pt idx="16">
                  <c:v>8.9434661723818351E-2</c:v>
                </c:pt>
                <c:pt idx="17">
                  <c:v>6.024096385542169E-3</c:v>
                </c:pt>
                <c:pt idx="18">
                  <c:v>3.9851714550509731E-2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9-475D-A2DA-B58E3ABBAC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9-475D-A2DA-B58E3ABB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65</c:v>
                </c:pt>
                <c:pt idx="3">
                  <c:v>61</c:v>
                </c:pt>
                <c:pt idx="4">
                  <c:v>95</c:v>
                </c:pt>
                <c:pt idx="5">
                  <c:v>66</c:v>
                </c:pt>
                <c:pt idx="6">
                  <c:v>75</c:v>
                </c:pt>
                <c:pt idx="7">
                  <c:v>77</c:v>
                </c:pt>
                <c:pt idx="8">
                  <c:v>104</c:v>
                </c:pt>
                <c:pt idx="9">
                  <c:v>121</c:v>
                </c:pt>
                <c:pt idx="10">
                  <c:v>121</c:v>
                </c:pt>
                <c:pt idx="11">
                  <c:v>129</c:v>
                </c:pt>
                <c:pt idx="12">
                  <c:v>54</c:v>
                </c:pt>
                <c:pt idx="13">
                  <c:v>28</c:v>
                </c:pt>
                <c:pt idx="14">
                  <c:v>11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9-4FCF-9555-ECB73EE487B0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0</c:v>
                </c:pt>
                <c:pt idx="1">
                  <c:v>37</c:v>
                </c:pt>
                <c:pt idx="2">
                  <c:v>63</c:v>
                </c:pt>
                <c:pt idx="3">
                  <c:v>66</c:v>
                </c:pt>
                <c:pt idx="4">
                  <c:v>99</c:v>
                </c:pt>
                <c:pt idx="5">
                  <c:v>68</c:v>
                </c:pt>
                <c:pt idx="6">
                  <c:v>94</c:v>
                </c:pt>
                <c:pt idx="7">
                  <c:v>80</c:v>
                </c:pt>
                <c:pt idx="8">
                  <c:v>106</c:v>
                </c:pt>
                <c:pt idx="9">
                  <c:v>122</c:v>
                </c:pt>
                <c:pt idx="10">
                  <c:v>91</c:v>
                </c:pt>
                <c:pt idx="11">
                  <c:v>100</c:v>
                </c:pt>
                <c:pt idx="12">
                  <c:v>36</c:v>
                </c:pt>
                <c:pt idx="13">
                  <c:v>15</c:v>
                </c:pt>
                <c:pt idx="14">
                  <c:v>12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9-4FCF-9555-ECB73EE48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46</c:v>
                </c:pt>
                <c:pt idx="1">
                  <c:v>38</c:v>
                </c:pt>
                <c:pt idx="2">
                  <c:v>95</c:v>
                </c:pt>
                <c:pt idx="3">
                  <c:v>12</c:v>
                </c:pt>
                <c:pt idx="4">
                  <c:v>12</c:v>
                </c:pt>
                <c:pt idx="5">
                  <c:v>27</c:v>
                </c:pt>
                <c:pt idx="6">
                  <c:v>93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4-4D8A-ABA1-DC8ACD11522A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35</c:v>
                </c:pt>
                <c:pt idx="1">
                  <c:v>116</c:v>
                </c:pt>
                <c:pt idx="2">
                  <c:v>10</c:v>
                </c:pt>
                <c:pt idx="3">
                  <c:v>110</c:v>
                </c:pt>
                <c:pt idx="4">
                  <c:v>85</c:v>
                </c:pt>
                <c:pt idx="5">
                  <c:v>53</c:v>
                </c:pt>
                <c:pt idx="6">
                  <c:v>14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4-4D8A-ABA1-DC8ACD11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10.60'!$U$8:$Y$8</c:f>
              <c:numCache>
                <c:formatCode>#,##0</c:formatCode>
                <c:ptCount val="5"/>
                <c:pt idx="1">
                  <c:v>27994.07</c:v>
                </c:pt>
                <c:pt idx="2">
                  <c:v>28416.5</c:v>
                </c:pt>
                <c:pt idx="3">
                  <c:v>29483.5</c:v>
                </c:pt>
                <c:pt idx="4">
                  <c:v>28767.19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9-4422-94F3-E950AA0FBA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9-4422-94F3-E950AA0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10.60'!$V$4:$Z$4</c:f>
              <c:numCache>
                <c:formatCode>#,##0</c:formatCode>
                <c:ptCount val="5"/>
                <c:pt idx="0">
                  <c:v>1745</c:v>
                </c:pt>
                <c:pt idx="1">
                  <c:v>1949</c:v>
                </c:pt>
                <c:pt idx="2">
                  <c:v>2018</c:v>
                </c:pt>
                <c:pt idx="3">
                  <c:v>2039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54B-8EC2-69BB0A160053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10.60'!$V$7:$Z$7</c:f>
              <c:numCache>
                <c:formatCode>#,##0</c:formatCode>
                <c:ptCount val="5"/>
                <c:pt idx="0">
                  <c:v>1178</c:v>
                </c:pt>
                <c:pt idx="1">
                  <c:v>1290</c:v>
                </c:pt>
                <c:pt idx="2">
                  <c:v>1285</c:v>
                </c:pt>
                <c:pt idx="3">
                  <c:v>1337</c:v>
                </c:pt>
                <c:pt idx="4">
                  <c:v>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2-454B-8EC2-69BB0A160053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10.60'!$V$11:$Z$11</c:f>
              <c:numCache>
                <c:formatCode>#,##0</c:formatCode>
                <c:ptCount val="5"/>
                <c:pt idx="0">
                  <c:v>1311</c:v>
                </c:pt>
                <c:pt idx="1">
                  <c:v>1435</c:v>
                </c:pt>
                <c:pt idx="2">
                  <c:v>1514</c:v>
                </c:pt>
                <c:pt idx="3">
                  <c:v>1534</c:v>
                </c:pt>
                <c:pt idx="4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2-454B-8EC2-69BB0A160053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10.60'!$V$12:$Z$12</c:f>
              <c:numCache>
                <c:formatCode>#,##0</c:formatCode>
                <c:ptCount val="5"/>
                <c:pt idx="0">
                  <c:v>434</c:v>
                </c:pt>
                <c:pt idx="1">
                  <c:v>512</c:v>
                </c:pt>
                <c:pt idx="2">
                  <c:v>505</c:v>
                </c:pt>
                <c:pt idx="3">
                  <c:v>511</c:v>
                </c:pt>
                <c:pt idx="4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2-454B-8EC2-69BB0A16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0.17655236329935126</c:v>
                </c:pt>
                <c:pt idx="1">
                  <c:v>1.5291936978683966E-2</c:v>
                </c:pt>
                <c:pt idx="2">
                  <c:v>3.66079703429101E-2</c:v>
                </c:pt>
                <c:pt idx="3">
                  <c:v>3.2437442075996291E-3</c:v>
                </c:pt>
                <c:pt idx="4">
                  <c:v>6.3484708063021311E-2</c:v>
                </c:pt>
                <c:pt idx="5">
                  <c:v>2.4559777571825765E-2</c:v>
                </c:pt>
                <c:pt idx="6">
                  <c:v>8.3410565338276177E-2</c:v>
                </c:pt>
                <c:pt idx="7">
                  <c:v>5.792400370713624E-2</c:v>
                </c:pt>
                <c:pt idx="8">
                  <c:v>5.4216867469879519E-2</c:v>
                </c:pt>
                <c:pt idx="9">
                  <c:v>1.8535681186283596E-3</c:v>
                </c:pt>
                <c:pt idx="10">
                  <c:v>3.66079703429101E-2</c:v>
                </c:pt>
                <c:pt idx="11">
                  <c:v>1.2974976830398516E-2</c:v>
                </c:pt>
                <c:pt idx="12">
                  <c:v>2.2706209453197405E-2</c:v>
                </c:pt>
                <c:pt idx="13">
                  <c:v>3.4754402224281743E-2</c:v>
                </c:pt>
                <c:pt idx="14">
                  <c:v>2.6876737720111215E-2</c:v>
                </c:pt>
                <c:pt idx="15">
                  <c:v>7.553290083410566E-2</c:v>
                </c:pt>
                <c:pt idx="16">
                  <c:v>8.9434661723818351E-2</c:v>
                </c:pt>
                <c:pt idx="17">
                  <c:v>6.024096385542169E-3</c:v>
                </c:pt>
                <c:pt idx="18">
                  <c:v>3.9851714550509731E-2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2-402C-8FED-8A6E75FABE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2-402C-8FED-8A6E75FAB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10.60'!$Z$44:$Z$60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71</c:v>
                </c:pt>
                <c:pt idx="3">
                  <c:v>74</c:v>
                </c:pt>
                <c:pt idx="4">
                  <c:v>108</c:v>
                </c:pt>
                <c:pt idx="5">
                  <c:v>65</c:v>
                </c:pt>
                <c:pt idx="6">
                  <c:v>67</c:v>
                </c:pt>
                <c:pt idx="7">
                  <c:v>96</c:v>
                </c:pt>
                <c:pt idx="8">
                  <c:v>106</c:v>
                </c:pt>
                <c:pt idx="9">
                  <c:v>119</c:v>
                </c:pt>
                <c:pt idx="10">
                  <c:v>111</c:v>
                </c:pt>
                <c:pt idx="11">
                  <c:v>124</c:v>
                </c:pt>
                <c:pt idx="12">
                  <c:v>66</c:v>
                </c:pt>
                <c:pt idx="13">
                  <c:v>28</c:v>
                </c:pt>
                <c:pt idx="14">
                  <c:v>13</c:v>
                </c:pt>
                <c:pt idx="15">
                  <c:v>13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C-477B-9DAC-36A31FAA7987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10.60'!$Z$63:$Z$79</c:f>
              <c:numCache>
                <c:formatCode>#,##0</c:formatCode>
                <c:ptCount val="17"/>
                <c:pt idx="0">
                  <c:v>3</c:v>
                </c:pt>
                <c:pt idx="1">
                  <c:v>45</c:v>
                </c:pt>
                <c:pt idx="2">
                  <c:v>86</c:v>
                </c:pt>
                <c:pt idx="3">
                  <c:v>63</c:v>
                </c:pt>
                <c:pt idx="4">
                  <c:v>87</c:v>
                </c:pt>
                <c:pt idx="5">
                  <c:v>91</c:v>
                </c:pt>
                <c:pt idx="6">
                  <c:v>97</c:v>
                </c:pt>
                <c:pt idx="7">
                  <c:v>86</c:v>
                </c:pt>
                <c:pt idx="8">
                  <c:v>110</c:v>
                </c:pt>
                <c:pt idx="9">
                  <c:v>119</c:v>
                </c:pt>
                <c:pt idx="10">
                  <c:v>94</c:v>
                </c:pt>
                <c:pt idx="11">
                  <c:v>100</c:v>
                </c:pt>
                <c:pt idx="12">
                  <c:v>47</c:v>
                </c:pt>
                <c:pt idx="13">
                  <c:v>16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C-477B-9DAC-36A31FAA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10.60'!$Z$83:$Z$90</c:f>
              <c:numCache>
                <c:formatCode>#,##0</c:formatCode>
                <c:ptCount val="8"/>
                <c:pt idx="0">
                  <c:v>58</c:v>
                </c:pt>
                <c:pt idx="1">
                  <c:v>34</c:v>
                </c:pt>
                <c:pt idx="2">
                  <c:v>110</c:v>
                </c:pt>
                <c:pt idx="3">
                  <c:v>18</c:v>
                </c:pt>
                <c:pt idx="4">
                  <c:v>12</c:v>
                </c:pt>
                <c:pt idx="5">
                  <c:v>25</c:v>
                </c:pt>
                <c:pt idx="6">
                  <c:v>98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DCD-9F31-165B6FB4ED46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10.60'!$Z$93:$Z$100</c:f>
              <c:numCache>
                <c:formatCode>#,##0</c:formatCode>
                <c:ptCount val="8"/>
                <c:pt idx="0">
                  <c:v>35</c:v>
                </c:pt>
                <c:pt idx="1">
                  <c:v>117</c:v>
                </c:pt>
                <c:pt idx="2">
                  <c:v>18</c:v>
                </c:pt>
                <c:pt idx="3">
                  <c:v>118</c:v>
                </c:pt>
                <c:pt idx="4">
                  <c:v>85</c:v>
                </c:pt>
                <c:pt idx="5">
                  <c:v>65</c:v>
                </c:pt>
                <c:pt idx="6">
                  <c:v>11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6-4DCD-9F31-165B6FB4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10.1'!$V$4:$Z$4</c:f>
              <c:numCache>
                <c:formatCode>#,##0</c:formatCode>
                <c:ptCount val="5"/>
                <c:pt idx="0">
                  <c:v>16979</c:v>
                </c:pt>
                <c:pt idx="1">
                  <c:v>18655</c:v>
                </c:pt>
                <c:pt idx="2">
                  <c:v>19032</c:v>
                </c:pt>
                <c:pt idx="3">
                  <c:v>20490</c:v>
                </c:pt>
                <c:pt idx="4">
                  <c:v>22184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8-48CE-A79C-B7501CCC1224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10.1'!$V$7:$Z$7</c:f>
              <c:numCache>
                <c:formatCode>#,##0</c:formatCode>
                <c:ptCount val="5"/>
                <c:pt idx="0">
                  <c:v>11749</c:v>
                </c:pt>
                <c:pt idx="1">
                  <c:v>12891</c:v>
                </c:pt>
                <c:pt idx="2">
                  <c:v>12927</c:v>
                </c:pt>
                <c:pt idx="3">
                  <c:v>13966</c:v>
                </c:pt>
                <c:pt idx="4">
                  <c:v>14237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8-48CE-A79C-B7501CCC1224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10.1'!$V$11:$Z$11</c:f>
              <c:numCache>
                <c:formatCode>#,##0</c:formatCode>
                <c:ptCount val="5"/>
                <c:pt idx="0">
                  <c:v>15005</c:v>
                </c:pt>
                <c:pt idx="1">
                  <c:v>16596</c:v>
                </c:pt>
                <c:pt idx="2">
                  <c:v>16957</c:v>
                </c:pt>
                <c:pt idx="3">
                  <c:v>18280</c:v>
                </c:pt>
                <c:pt idx="4">
                  <c:v>19918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8-48CE-A79C-B7501CCC1224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10.1'!$V$12:$Z$12</c:f>
              <c:numCache>
                <c:formatCode>#,##0</c:formatCode>
                <c:ptCount val="5"/>
                <c:pt idx="0">
                  <c:v>1975</c:v>
                </c:pt>
                <c:pt idx="1">
                  <c:v>2061</c:v>
                </c:pt>
                <c:pt idx="2">
                  <c:v>2082</c:v>
                </c:pt>
                <c:pt idx="3">
                  <c:v>2214</c:v>
                </c:pt>
                <c:pt idx="4">
                  <c:v>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8-48CE-A79C-B7501CCC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10.6'!$V$8:$Z$8</c:f>
              <c:numCache>
                <c:formatCode>#,##0</c:formatCode>
                <c:ptCount val="5"/>
                <c:pt idx="0">
                  <c:v>41976.03</c:v>
                </c:pt>
                <c:pt idx="1">
                  <c:v>43233.35</c:v>
                </c:pt>
                <c:pt idx="2">
                  <c:v>44925.45</c:v>
                </c:pt>
                <c:pt idx="3">
                  <c:v>44617.74</c:v>
                </c:pt>
                <c:pt idx="4">
                  <c:v>46463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2-482B-AEB7-1628C6520D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2-482B-AEB7-1628C652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10.60'!$V$8:$Z$8</c:f>
              <c:numCache>
                <c:formatCode>#,##0</c:formatCode>
                <c:ptCount val="5"/>
                <c:pt idx="0">
                  <c:v>27994.07</c:v>
                </c:pt>
                <c:pt idx="1">
                  <c:v>28416.5</c:v>
                </c:pt>
                <c:pt idx="2">
                  <c:v>29483.5</c:v>
                </c:pt>
                <c:pt idx="3">
                  <c:v>28767.19</c:v>
                </c:pt>
                <c:pt idx="4">
                  <c:v>28190.57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D-494E-A8A9-E941FD1B88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D-494E-A8A9-E941FD1B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10.61'!$U$4:$Y$4</c:f>
              <c:numCache>
                <c:formatCode>#,##0</c:formatCode>
                <c:ptCount val="5"/>
                <c:pt idx="1">
                  <c:v>30896</c:v>
                </c:pt>
                <c:pt idx="2">
                  <c:v>31241</c:v>
                </c:pt>
                <c:pt idx="3">
                  <c:v>31604</c:v>
                </c:pt>
                <c:pt idx="4">
                  <c:v>31284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B-4DED-A86C-33253FC25D9E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10.61'!$U$7:$Y$7</c:f>
              <c:numCache>
                <c:formatCode>#,##0</c:formatCode>
                <c:ptCount val="5"/>
                <c:pt idx="1">
                  <c:v>21679</c:v>
                </c:pt>
                <c:pt idx="2">
                  <c:v>21835</c:v>
                </c:pt>
                <c:pt idx="3">
                  <c:v>21966</c:v>
                </c:pt>
                <c:pt idx="4">
                  <c:v>22094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B-4DED-A86C-33253FC25D9E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10.61'!$U$11:$Y$11</c:f>
              <c:numCache>
                <c:formatCode>#,##0</c:formatCode>
                <c:ptCount val="5"/>
                <c:pt idx="1">
                  <c:v>27146</c:v>
                </c:pt>
                <c:pt idx="2">
                  <c:v>27437</c:v>
                </c:pt>
                <c:pt idx="3">
                  <c:v>27651</c:v>
                </c:pt>
                <c:pt idx="4">
                  <c:v>27299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B-4DED-A86C-33253FC25D9E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10.61'!$U$12:$Y$12</c:f>
              <c:numCache>
                <c:formatCode>#,##0</c:formatCode>
                <c:ptCount val="5"/>
                <c:pt idx="1">
                  <c:v>3745</c:v>
                </c:pt>
                <c:pt idx="2">
                  <c:v>3810</c:v>
                </c:pt>
                <c:pt idx="3">
                  <c:v>3954</c:v>
                </c:pt>
                <c:pt idx="4">
                  <c:v>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7B-4DED-A86C-33253FC2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7.3672204925865417E-3</c:v>
                </c:pt>
                <c:pt idx="1">
                  <c:v>1.0357263956104928E-2</c:v>
                </c:pt>
                <c:pt idx="2">
                  <c:v>3.9579544403686689E-2</c:v>
                </c:pt>
                <c:pt idx="3">
                  <c:v>7.4905212539687436E-3</c:v>
                </c:pt>
                <c:pt idx="4">
                  <c:v>3.9209642119540089E-2</c:v>
                </c:pt>
                <c:pt idx="5">
                  <c:v>2.8636601831016305E-2</c:v>
                </c:pt>
                <c:pt idx="6">
                  <c:v>7.5521716346598447E-2</c:v>
                </c:pt>
                <c:pt idx="7">
                  <c:v>8.3443790265404882E-2</c:v>
                </c:pt>
                <c:pt idx="8">
                  <c:v>2.093030424462871E-2</c:v>
                </c:pt>
                <c:pt idx="9">
                  <c:v>1.4981042507937487E-2</c:v>
                </c:pt>
                <c:pt idx="10">
                  <c:v>4.2908664961006135E-2</c:v>
                </c:pt>
                <c:pt idx="11">
                  <c:v>1.8926666872167937E-2</c:v>
                </c:pt>
                <c:pt idx="12">
                  <c:v>0.11793717826207577</c:v>
                </c:pt>
                <c:pt idx="13">
                  <c:v>7.8388459048734621E-2</c:v>
                </c:pt>
                <c:pt idx="14">
                  <c:v>5.7057427329613761E-2</c:v>
                </c:pt>
                <c:pt idx="15">
                  <c:v>0.1087820967294473</c:v>
                </c:pt>
                <c:pt idx="16">
                  <c:v>0.16839801485774175</c:v>
                </c:pt>
                <c:pt idx="17">
                  <c:v>2.3827872137110448E-2</c:v>
                </c:pt>
                <c:pt idx="18">
                  <c:v>3.0331987300021578E-2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6-4857-ACA3-4F304A8FE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6-4857-ACA3-4F304A8F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8</c:v>
                </c:pt>
                <c:pt idx="1">
                  <c:v>191</c:v>
                </c:pt>
                <c:pt idx="2">
                  <c:v>691</c:v>
                </c:pt>
                <c:pt idx="3">
                  <c:v>1435</c:v>
                </c:pt>
                <c:pt idx="4">
                  <c:v>1819</c:v>
                </c:pt>
                <c:pt idx="5">
                  <c:v>1674</c:v>
                </c:pt>
                <c:pt idx="6">
                  <c:v>1589</c:v>
                </c:pt>
                <c:pt idx="7">
                  <c:v>1534</c:v>
                </c:pt>
                <c:pt idx="8">
                  <c:v>1453</c:v>
                </c:pt>
                <c:pt idx="9">
                  <c:v>1331</c:v>
                </c:pt>
                <c:pt idx="10">
                  <c:v>1194</c:v>
                </c:pt>
                <c:pt idx="11">
                  <c:v>953</c:v>
                </c:pt>
                <c:pt idx="12">
                  <c:v>611</c:v>
                </c:pt>
                <c:pt idx="13">
                  <c:v>366</c:v>
                </c:pt>
                <c:pt idx="14">
                  <c:v>118</c:v>
                </c:pt>
                <c:pt idx="15">
                  <c:v>60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3-4A70-8966-A04592F9675F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15</c:v>
                </c:pt>
                <c:pt idx="1">
                  <c:v>276</c:v>
                </c:pt>
                <c:pt idx="2">
                  <c:v>812</c:v>
                </c:pt>
                <c:pt idx="3">
                  <c:v>1779</c:v>
                </c:pt>
                <c:pt idx="4">
                  <c:v>2063</c:v>
                </c:pt>
                <c:pt idx="5">
                  <c:v>1690</c:v>
                </c:pt>
                <c:pt idx="6">
                  <c:v>1617</c:v>
                </c:pt>
                <c:pt idx="7">
                  <c:v>1573</c:v>
                </c:pt>
                <c:pt idx="8">
                  <c:v>1570</c:v>
                </c:pt>
                <c:pt idx="9">
                  <c:v>1434</c:v>
                </c:pt>
                <c:pt idx="10">
                  <c:v>1332</c:v>
                </c:pt>
                <c:pt idx="11">
                  <c:v>1027</c:v>
                </c:pt>
                <c:pt idx="12">
                  <c:v>604</c:v>
                </c:pt>
                <c:pt idx="13">
                  <c:v>247</c:v>
                </c:pt>
                <c:pt idx="14">
                  <c:v>90</c:v>
                </c:pt>
                <c:pt idx="15">
                  <c:v>48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3-4A70-8966-A04592F96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1694</c:v>
                </c:pt>
                <c:pt idx="1">
                  <c:v>3160</c:v>
                </c:pt>
                <c:pt idx="2">
                  <c:v>845</c:v>
                </c:pt>
                <c:pt idx="3">
                  <c:v>677</c:v>
                </c:pt>
                <c:pt idx="4">
                  <c:v>697</c:v>
                </c:pt>
                <c:pt idx="5">
                  <c:v>653</c:v>
                </c:pt>
                <c:pt idx="6">
                  <c:v>239</c:v>
                </c:pt>
                <c:pt idx="7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8-4A8C-9BA0-8601FC905164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1121</c:v>
                </c:pt>
                <c:pt idx="1">
                  <c:v>3743</c:v>
                </c:pt>
                <c:pt idx="2">
                  <c:v>306</c:v>
                </c:pt>
                <c:pt idx="3">
                  <c:v>1263</c:v>
                </c:pt>
                <c:pt idx="4">
                  <c:v>1808</c:v>
                </c:pt>
                <c:pt idx="5">
                  <c:v>902</c:v>
                </c:pt>
                <c:pt idx="6">
                  <c:v>33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8-4A8C-9BA0-8601FC905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10.61'!$U$8:$Y$8</c:f>
              <c:numCache>
                <c:formatCode>#,##0</c:formatCode>
                <c:ptCount val="5"/>
                <c:pt idx="1">
                  <c:v>44507</c:v>
                </c:pt>
                <c:pt idx="2">
                  <c:v>46051.71</c:v>
                </c:pt>
                <c:pt idx="3">
                  <c:v>48038.28</c:v>
                </c:pt>
                <c:pt idx="4">
                  <c:v>47571.67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4-43E0-A6B0-F0199CD4B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4-43E0-A6B0-F0199CD4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10.61'!$V$4:$Z$4</c:f>
              <c:numCache>
                <c:formatCode>#,##0</c:formatCode>
                <c:ptCount val="5"/>
                <c:pt idx="0">
                  <c:v>30896</c:v>
                </c:pt>
                <c:pt idx="1">
                  <c:v>31241</c:v>
                </c:pt>
                <c:pt idx="2">
                  <c:v>31604</c:v>
                </c:pt>
                <c:pt idx="3">
                  <c:v>31284</c:v>
                </c:pt>
                <c:pt idx="4">
                  <c:v>32441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6-4A91-823F-573078137030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10.61'!$V$7:$Z$7</c:f>
              <c:numCache>
                <c:formatCode>#,##0</c:formatCode>
                <c:ptCount val="5"/>
                <c:pt idx="0">
                  <c:v>21679</c:v>
                </c:pt>
                <c:pt idx="1">
                  <c:v>21835</c:v>
                </c:pt>
                <c:pt idx="2">
                  <c:v>21966</c:v>
                </c:pt>
                <c:pt idx="3">
                  <c:v>22094</c:v>
                </c:pt>
                <c:pt idx="4">
                  <c:v>22121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6-4A91-823F-573078137030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10.61'!$V$11:$Z$11</c:f>
              <c:numCache>
                <c:formatCode>#,##0</c:formatCode>
                <c:ptCount val="5"/>
                <c:pt idx="0">
                  <c:v>27146</c:v>
                </c:pt>
                <c:pt idx="1">
                  <c:v>27437</c:v>
                </c:pt>
                <c:pt idx="2">
                  <c:v>27651</c:v>
                </c:pt>
                <c:pt idx="3">
                  <c:v>27299</c:v>
                </c:pt>
                <c:pt idx="4">
                  <c:v>28470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6-4A91-823F-573078137030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10.61'!$V$12:$Z$12</c:f>
              <c:numCache>
                <c:formatCode>#,##0</c:formatCode>
                <c:ptCount val="5"/>
                <c:pt idx="0">
                  <c:v>3745</c:v>
                </c:pt>
                <c:pt idx="1">
                  <c:v>3810</c:v>
                </c:pt>
                <c:pt idx="2">
                  <c:v>3954</c:v>
                </c:pt>
                <c:pt idx="3">
                  <c:v>3986</c:v>
                </c:pt>
                <c:pt idx="4">
                  <c:v>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6-4A91-823F-57307813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7.3672204925865417E-3</c:v>
                </c:pt>
                <c:pt idx="1">
                  <c:v>1.0357263956104928E-2</c:v>
                </c:pt>
                <c:pt idx="2">
                  <c:v>3.9579544403686689E-2</c:v>
                </c:pt>
                <c:pt idx="3">
                  <c:v>7.4905212539687436E-3</c:v>
                </c:pt>
                <c:pt idx="4">
                  <c:v>3.9209642119540089E-2</c:v>
                </c:pt>
                <c:pt idx="5">
                  <c:v>2.8636601831016305E-2</c:v>
                </c:pt>
                <c:pt idx="6">
                  <c:v>7.5521716346598447E-2</c:v>
                </c:pt>
                <c:pt idx="7">
                  <c:v>8.3443790265404882E-2</c:v>
                </c:pt>
                <c:pt idx="8">
                  <c:v>2.093030424462871E-2</c:v>
                </c:pt>
                <c:pt idx="9">
                  <c:v>1.4981042507937487E-2</c:v>
                </c:pt>
                <c:pt idx="10">
                  <c:v>4.2908664961006135E-2</c:v>
                </c:pt>
                <c:pt idx="11">
                  <c:v>1.8926666872167937E-2</c:v>
                </c:pt>
                <c:pt idx="12">
                  <c:v>0.11793717826207577</c:v>
                </c:pt>
                <c:pt idx="13">
                  <c:v>7.8388459048734621E-2</c:v>
                </c:pt>
                <c:pt idx="14">
                  <c:v>5.7057427329613761E-2</c:v>
                </c:pt>
                <c:pt idx="15">
                  <c:v>0.1087820967294473</c:v>
                </c:pt>
                <c:pt idx="16">
                  <c:v>0.16839801485774175</c:v>
                </c:pt>
                <c:pt idx="17">
                  <c:v>2.3827872137110448E-2</c:v>
                </c:pt>
                <c:pt idx="18">
                  <c:v>3.0331987300021578E-2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3-4B7E-9EA7-F7A2E8AD2A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3-4B7E-9EA7-F7A2E8AD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10.61'!$Z$44:$Z$60</c:f>
              <c:numCache>
                <c:formatCode>#,##0</c:formatCode>
                <c:ptCount val="17"/>
                <c:pt idx="0">
                  <c:v>12</c:v>
                </c:pt>
                <c:pt idx="1">
                  <c:v>245</c:v>
                </c:pt>
                <c:pt idx="2">
                  <c:v>778</c:v>
                </c:pt>
                <c:pt idx="3">
                  <c:v>1435</c:v>
                </c:pt>
                <c:pt idx="4">
                  <c:v>1893</c:v>
                </c:pt>
                <c:pt idx="5">
                  <c:v>1749</c:v>
                </c:pt>
                <c:pt idx="6">
                  <c:v>1627</c:v>
                </c:pt>
                <c:pt idx="7">
                  <c:v>1545</c:v>
                </c:pt>
                <c:pt idx="8">
                  <c:v>1490</c:v>
                </c:pt>
                <c:pt idx="9">
                  <c:v>1347</c:v>
                </c:pt>
                <c:pt idx="10">
                  <c:v>1191</c:v>
                </c:pt>
                <c:pt idx="11">
                  <c:v>936</c:v>
                </c:pt>
                <c:pt idx="12">
                  <c:v>629</c:v>
                </c:pt>
                <c:pt idx="13">
                  <c:v>355</c:v>
                </c:pt>
                <c:pt idx="14">
                  <c:v>120</c:v>
                </c:pt>
                <c:pt idx="15">
                  <c:v>57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3-4881-978C-A72594C33C39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10.61'!$Z$63:$Z$79</c:f>
              <c:numCache>
                <c:formatCode>#,##0</c:formatCode>
                <c:ptCount val="17"/>
                <c:pt idx="0">
                  <c:v>23</c:v>
                </c:pt>
                <c:pt idx="1">
                  <c:v>351</c:v>
                </c:pt>
                <c:pt idx="2">
                  <c:v>939</c:v>
                </c:pt>
                <c:pt idx="3">
                  <c:v>1812</c:v>
                </c:pt>
                <c:pt idx="4">
                  <c:v>2216</c:v>
                </c:pt>
                <c:pt idx="5">
                  <c:v>1852</c:v>
                </c:pt>
                <c:pt idx="6">
                  <c:v>1708</c:v>
                </c:pt>
                <c:pt idx="7">
                  <c:v>1644</c:v>
                </c:pt>
                <c:pt idx="8">
                  <c:v>1636</c:v>
                </c:pt>
                <c:pt idx="9">
                  <c:v>1430</c:v>
                </c:pt>
                <c:pt idx="10">
                  <c:v>1322</c:v>
                </c:pt>
                <c:pt idx="11">
                  <c:v>1037</c:v>
                </c:pt>
                <c:pt idx="12">
                  <c:v>574</c:v>
                </c:pt>
                <c:pt idx="13">
                  <c:v>249</c:v>
                </c:pt>
                <c:pt idx="14">
                  <c:v>89</c:v>
                </c:pt>
                <c:pt idx="15">
                  <c:v>47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3-4881-978C-A72594C3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10.61'!$Z$83:$Z$90</c:f>
              <c:numCache>
                <c:formatCode>#,##0</c:formatCode>
                <c:ptCount val="8"/>
                <c:pt idx="0">
                  <c:v>1699</c:v>
                </c:pt>
                <c:pt idx="1">
                  <c:v>3221</c:v>
                </c:pt>
                <c:pt idx="2">
                  <c:v>885</c:v>
                </c:pt>
                <c:pt idx="3">
                  <c:v>682</c:v>
                </c:pt>
                <c:pt idx="4">
                  <c:v>678</c:v>
                </c:pt>
                <c:pt idx="5">
                  <c:v>639</c:v>
                </c:pt>
                <c:pt idx="6">
                  <c:v>243</c:v>
                </c:pt>
                <c:pt idx="7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5-4148-B503-75073A67A805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10.61'!$Z$93:$Z$100</c:f>
              <c:numCache>
                <c:formatCode>#,##0</c:formatCode>
                <c:ptCount val="8"/>
                <c:pt idx="0">
                  <c:v>1174</c:v>
                </c:pt>
                <c:pt idx="1">
                  <c:v>3808</c:v>
                </c:pt>
                <c:pt idx="2">
                  <c:v>293</c:v>
                </c:pt>
                <c:pt idx="3">
                  <c:v>1267</c:v>
                </c:pt>
                <c:pt idx="4">
                  <c:v>1783</c:v>
                </c:pt>
                <c:pt idx="5">
                  <c:v>874</c:v>
                </c:pt>
                <c:pt idx="6">
                  <c:v>36</c:v>
                </c:pt>
                <c:pt idx="7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5-4148-B503-75073A67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10.7'!$U$4:$Y$4</c:f>
              <c:numCache>
                <c:formatCode>#,##0</c:formatCode>
                <c:ptCount val="5"/>
                <c:pt idx="1">
                  <c:v>1287</c:v>
                </c:pt>
                <c:pt idx="2">
                  <c:v>1525</c:v>
                </c:pt>
                <c:pt idx="3">
                  <c:v>1455</c:v>
                </c:pt>
                <c:pt idx="4">
                  <c:v>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2-4BC8-BD6B-9F9EBD7A622D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10.7'!$U$7:$Y$7</c:f>
              <c:numCache>
                <c:formatCode>#,##0</c:formatCode>
                <c:ptCount val="5"/>
                <c:pt idx="1">
                  <c:v>935</c:v>
                </c:pt>
                <c:pt idx="2">
                  <c:v>1093</c:v>
                </c:pt>
                <c:pt idx="3">
                  <c:v>1043</c:v>
                </c:pt>
                <c:pt idx="4">
                  <c:v>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2-4BC8-BD6B-9F9EBD7A622D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10.7'!$U$11:$Y$11</c:f>
              <c:numCache>
                <c:formatCode>#,##0</c:formatCode>
                <c:ptCount val="5"/>
                <c:pt idx="1">
                  <c:v>955</c:v>
                </c:pt>
                <c:pt idx="2">
                  <c:v>1130</c:v>
                </c:pt>
                <c:pt idx="3">
                  <c:v>1091</c:v>
                </c:pt>
                <c:pt idx="4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2-4BC8-BD6B-9F9EBD7A622D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10.7'!$U$12:$Y$12</c:f>
              <c:numCache>
                <c:formatCode>#,##0</c:formatCode>
                <c:ptCount val="5"/>
                <c:pt idx="1">
                  <c:v>335</c:v>
                </c:pt>
                <c:pt idx="2">
                  <c:v>394</c:v>
                </c:pt>
                <c:pt idx="3">
                  <c:v>362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02-4BC8-BD6B-9F9EBD7A6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10.61'!$V$8:$Z$8</c:f>
              <c:numCache>
                <c:formatCode>#,##0</c:formatCode>
                <c:ptCount val="5"/>
                <c:pt idx="0">
                  <c:v>44507</c:v>
                </c:pt>
                <c:pt idx="1">
                  <c:v>46051.71</c:v>
                </c:pt>
                <c:pt idx="2">
                  <c:v>48038.28</c:v>
                </c:pt>
                <c:pt idx="3">
                  <c:v>47571.67</c:v>
                </c:pt>
                <c:pt idx="4">
                  <c:v>49357.47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5DD-91B2-0AB56E2770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5DD-91B2-0AB56E27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10.62'!$U$4:$Y$4</c:f>
              <c:numCache>
                <c:formatCode>#,##0</c:formatCode>
                <c:ptCount val="5"/>
                <c:pt idx="1">
                  <c:v>7870</c:v>
                </c:pt>
                <c:pt idx="2">
                  <c:v>8160</c:v>
                </c:pt>
                <c:pt idx="3">
                  <c:v>8364</c:v>
                </c:pt>
                <c:pt idx="4">
                  <c:v>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2-466D-9278-9E52BFAD107B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10.62'!$U$7:$Y$7</c:f>
              <c:numCache>
                <c:formatCode>#,##0</c:formatCode>
                <c:ptCount val="5"/>
                <c:pt idx="1">
                  <c:v>5898</c:v>
                </c:pt>
                <c:pt idx="2">
                  <c:v>6082</c:v>
                </c:pt>
                <c:pt idx="3">
                  <c:v>6154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2-466D-9278-9E52BFAD107B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10.62'!$U$11:$Y$11</c:f>
              <c:numCache>
                <c:formatCode>#,##0</c:formatCode>
                <c:ptCount val="5"/>
                <c:pt idx="1">
                  <c:v>6494</c:v>
                </c:pt>
                <c:pt idx="2">
                  <c:v>6737</c:v>
                </c:pt>
                <c:pt idx="3">
                  <c:v>6913</c:v>
                </c:pt>
                <c:pt idx="4">
                  <c:v>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2-466D-9278-9E52BFAD107B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10.62'!$U$12:$Y$12</c:f>
              <c:numCache>
                <c:formatCode>#,##0</c:formatCode>
                <c:ptCount val="5"/>
                <c:pt idx="1">
                  <c:v>1377</c:v>
                </c:pt>
                <c:pt idx="2">
                  <c:v>1426</c:v>
                </c:pt>
                <c:pt idx="3">
                  <c:v>1452</c:v>
                </c:pt>
                <c:pt idx="4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2-466D-9278-9E52BFAD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3.4930139720558882E-2</c:v>
                </c:pt>
                <c:pt idx="1">
                  <c:v>1.1865158571745398E-2</c:v>
                </c:pt>
                <c:pt idx="2">
                  <c:v>4.2359724994455533E-2</c:v>
                </c:pt>
                <c:pt idx="3">
                  <c:v>8.7602572632512754E-3</c:v>
                </c:pt>
                <c:pt idx="4">
                  <c:v>7.6291860722998442E-2</c:v>
                </c:pt>
                <c:pt idx="5">
                  <c:v>1.6522510534486581E-2</c:v>
                </c:pt>
                <c:pt idx="6">
                  <c:v>0.11332889776003549</c:v>
                </c:pt>
                <c:pt idx="7">
                  <c:v>0.11421601241960523</c:v>
                </c:pt>
                <c:pt idx="8">
                  <c:v>2.517187846529164E-2</c:v>
                </c:pt>
                <c:pt idx="9">
                  <c:v>7.9840319361277438E-3</c:v>
                </c:pt>
                <c:pt idx="10">
                  <c:v>3.2157906409403414E-2</c:v>
                </c:pt>
                <c:pt idx="11">
                  <c:v>1.341760922599246E-2</c:v>
                </c:pt>
                <c:pt idx="12">
                  <c:v>4.790419161676647E-2</c:v>
                </c:pt>
                <c:pt idx="13">
                  <c:v>7.4850299401197598E-2</c:v>
                </c:pt>
                <c:pt idx="14">
                  <c:v>3.9365713018407626E-2</c:v>
                </c:pt>
                <c:pt idx="15">
                  <c:v>7.0303836770902642E-2</c:v>
                </c:pt>
                <c:pt idx="16">
                  <c:v>0.1567975160789532</c:v>
                </c:pt>
                <c:pt idx="17">
                  <c:v>1.5746285207363053E-2</c:v>
                </c:pt>
                <c:pt idx="18">
                  <c:v>4.1583499667332005E-2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2-4732-8A5F-0C23D8976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2-4732-8A5F-0C23D8976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8</c:v>
                </c:pt>
                <c:pt idx="1">
                  <c:v>116</c:v>
                </c:pt>
                <c:pt idx="2">
                  <c:v>214</c:v>
                </c:pt>
                <c:pt idx="3">
                  <c:v>284</c:v>
                </c:pt>
                <c:pt idx="4">
                  <c:v>340</c:v>
                </c:pt>
                <c:pt idx="5">
                  <c:v>300</c:v>
                </c:pt>
                <c:pt idx="6">
                  <c:v>316</c:v>
                </c:pt>
                <c:pt idx="7">
                  <c:v>385</c:v>
                </c:pt>
                <c:pt idx="8">
                  <c:v>399</c:v>
                </c:pt>
                <c:pt idx="9">
                  <c:v>366</c:v>
                </c:pt>
                <c:pt idx="10">
                  <c:v>414</c:v>
                </c:pt>
                <c:pt idx="11">
                  <c:v>389</c:v>
                </c:pt>
                <c:pt idx="12">
                  <c:v>313</c:v>
                </c:pt>
                <c:pt idx="13">
                  <c:v>144</c:v>
                </c:pt>
                <c:pt idx="14">
                  <c:v>63</c:v>
                </c:pt>
                <c:pt idx="15">
                  <c:v>29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767-97E3-8372520BFA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12</c:v>
                </c:pt>
                <c:pt idx="1">
                  <c:v>141</c:v>
                </c:pt>
                <c:pt idx="2">
                  <c:v>266</c:v>
                </c:pt>
                <c:pt idx="3">
                  <c:v>301</c:v>
                </c:pt>
                <c:pt idx="4">
                  <c:v>278</c:v>
                </c:pt>
                <c:pt idx="5">
                  <c:v>303</c:v>
                </c:pt>
                <c:pt idx="6">
                  <c:v>367</c:v>
                </c:pt>
                <c:pt idx="7">
                  <c:v>384</c:v>
                </c:pt>
                <c:pt idx="8">
                  <c:v>448</c:v>
                </c:pt>
                <c:pt idx="9">
                  <c:v>451</c:v>
                </c:pt>
                <c:pt idx="10">
                  <c:v>544</c:v>
                </c:pt>
                <c:pt idx="11">
                  <c:v>401</c:v>
                </c:pt>
                <c:pt idx="12">
                  <c:v>251</c:v>
                </c:pt>
                <c:pt idx="13">
                  <c:v>99</c:v>
                </c:pt>
                <c:pt idx="14">
                  <c:v>54</c:v>
                </c:pt>
                <c:pt idx="15">
                  <c:v>42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5-4767-97E3-8372520BF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309</c:v>
                </c:pt>
                <c:pt idx="1">
                  <c:v>320</c:v>
                </c:pt>
                <c:pt idx="2">
                  <c:v>459</c:v>
                </c:pt>
                <c:pt idx="3">
                  <c:v>249</c:v>
                </c:pt>
                <c:pt idx="4">
                  <c:v>81</c:v>
                </c:pt>
                <c:pt idx="5">
                  <c:v>196</c:v>
                </c:pt>
                <c:pt idx="6">
                  <c:v>254</c:v>
                </c:pt>
                <c:pt idx="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155-852D-DFCBE55CE601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196</c:v>
                </c:pt>
                <c:pt idx="1">
                  <c:v>511</c:v>
                </c:pt>
                <c:pt idx="2">
                  <c:v>103</c:v>
                </c:pt>
                <c:pt idx="3">
                  <c:v>643</c:v>
                </c:pt>
                <c:pt idx="4">
                  <c:v>441</c:v>
                </c:pt>
                <c:pt idx="5">
                  <c:v>386</c:v>
                </c:pt>
                <c:pt idx="6">
                  <c:v>14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155-852D-DFCBE55C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10.62'!$U$8:$Y$8</c:f>
              <c:numCache>
                <c:formatCode>#,##0</c:formatCode>
                <c:ptCount val="5"/>
                <c:pt idx="1">
                  <c:v>31434.78</c:v>
                </c:pt>
                <c:pt idx="2">
                  <c:v>33271</c:v>
                </c:pt>
                <c:pt idx="3">
                  <c:v>32718</c:v>
                </c:pt>
                <c:pt idx="4">
                  <c:v>33958.980000000003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28B-90AF-7DF089A0D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28B-90AF-7DF089A0D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10.62'!$V$4:$Z$4</c:f>
              <c:numCache>
                <c:formatCode>#,##0</c:formatCode>
                <c:ptCount val="5"/>
                <c:pt idx="0">
                  <c:v>7870</c:v>
                </c:pt>
                <c:pt idx="1">
                  <c:v>8160</c:v>
                </c:pt>
                <c:pt idx="2">
                  <c:v>8364</c:v>
                </c:pt>
                <c:pt idx="3">
                  <c:v>8456</c:v>
                </c:pt>
                <c:pt idx="4">
                  <c:v>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195-973A-7237DA1EBDEE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10.62'!$V$7:$Z$7</c:f>
              <c:numCache>
                <c:formatCode>#,##0</c:formatCode>
                <c:ptCount val="5"/>
                <c:pt idx="0">
                  <c:v>5898</c:v>
                </c:pt>
                <c:pt idx="1">
                  <c:v>6082</c:v>
                </c:pt>
                <c:pt idx="2">
                  <c:v>6154</c:v>
                </c:pt>
                <c:pt idx="3">
                  <c:v>6386</c:v>
                </c:pt>
                <c:pt idx="4">
                  <c:v>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195-973A-7237DA1EBDEE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10.62'!$V$11:$Z$11</c:f>
              <c:numCache>
                <c:formatCode>#,##0</c:formatCode>
                <c:ptCount val="5"/>
                <c:pt idx="0">
                  <c:v>6494</c:v>
                </c:pt>
                <c:pt idx="1">
                  <c:v>6737</c:v>
                </c:pt>
                <c:pt idx="2">
                  <c:v>6913</c:v>
                </c:pt>
                <c:pt idx="3">
                  <c:v>6896</c:v>
                </c:pt>
                <c:pt idx="4">
                  <c:v>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195-973A-7237DA1EBDEE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10.62'!$V$12:$Z$12</c:f>
              <c:numCache>
                <c:formatCode>#,##0</c:formatCode>
                <c:ptCount val="5"/>
                <c:pt idx="0">
                  <c:v>1377</c:v>
                </c:pt>
                <c:pt idx="1">
                  <c:v>1426</c:v>
                </c:pt>
                <c:pt idx="2">
                  <c:v>1452</c:v>
                </c:pt>
                <c:pt idx="3">
                  <c:v>1566</c:v>
                </c:pt>
                <c:pt idx="4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195-973A-7237DA1E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3.4930139720558882E-2</c:v>
                </c:pt>
                <c:pt idx="1">
                  <c:v>1.1865158571745398E-2</c:v>
                </c:pt>
                <c:pt idx="2">
                  <c:v>4.2359724994455533E-2</c:v>
                </c:pt>
                <c:pt idx="3">
                  <c:v>8.7602572632512754E-3</c:v>
                </c:pt>
                <c:pt idx="4">
                  <c:v>7.6291860722998442E-2</c:v>
                </c:pt>
                <c:pt idx="5">
                  <c:v>1.6522510534486581E-2</c:v>
                </c:pt>
                <c:pt idx="6">
                  <c:v>0.11332889776003549</c:v>
                </c:pt>
                <c:pt idx="7">
                  <c:v>0.11421601241960523</c:v>
                </c:pt>
                <c:pt idx="8">
                  <c:v>2.517187846529164E-2</c:v>
                </c:pt>
                <c:pt idx="9">
                  <c:v>7.9840319361277438E-3</c:v>
                </c:pt>
                <c:pt idx="10">
                  <c:v>3.2157906409403414E-2</c:v>
                </c:pt>
                <c:pt idx="11">
                  <c:v>1.341760922599246E-2</c:v>
                </c:pt>
                <c:pt idx="12">
                  <c:v>4.790419161676647E-2</c:v>
                </c:pt>
                <c:pt idx="13">
                  <c:v>7.4850299401197598E-2</c:v>
                </c:pt>
                <c:pt idx="14">
                  <c:v>3.9365713018407626E-2</c:v>
                </c:pt>
                <c:pt idx="15">
                  <c:v>7.0303836770902642E-2</c:v>
                </c:pt>
                <c:pt idx="16">
                  <c:v>0.1567975160789532</c:v>
                </c:pt>
                <c:pt idx="17">
                  <c:v>1.5746285207363053E-2</c:v>
                </c:pt>
                <c:pt idx="18">
                  <c:v>4.1583499667332005E-2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8-48A9-826C-01254F361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8-48A9-826C-01254F36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10.62'!$Z$44:$Z$60</c:f>
              <c:numCache>
                <c:formatCode>#,##0</c:formatCode>
                <c:ptCount val="17"/>
                <c:pt idx="0">
                  <c:v>13</c:v>
                </c:pt>
                <c:pt idx="1">
                  <c:v>154</c:v>
                </c:pt>
                <c:pt idx="2">
                  <c:v>273</c:v>
                </c:pt>
                <c:pt idx="3">
                  <c:v>324</c:v>
                </c:pt>
                <c:pt idx="4">
                  <c:v>378</c:v>
                </c:pt>
                <c:pt idx="5">
                  <c:v>330</c:v>
                </c:pt>
                <c:pt idx="6">
                  <c:v>349</c:v>
                </c:pt>
                <c:pt idx="7">
                  <c:v>381</c:v>
                </c:pt>
                <c:pt idx="8">
                  <c:v>390</c:v>
                </c:pt>
                <c:pt idx="9">
                  <c:v>368</c:v>
                </c:pt>
                <c:pt idx="10">
                  <c:v>421</c:v>
                </c:pt>
                <c:pt idx="11">
                  <c:v>421</c:v>
                </c:pt>
                <c:pt idx="12">
                  <c:v>284</c:v>
                </c:pt>
                <c:pt idx="13">
                  <c:v>149</c:v>
                </c:pt>
                <c:pt idx="14">
                  <c:v>65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4-44D3-BFE5-5410568D9E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10.62'!$Z$63:$Z$79</c:f>
              <c:numCache>
                <c:formatCode>#,##0</c:formatCode>
                <c:ptCount val="17"/>
                <c:pt idx="0">
                  <c:v>11</c:v>
                </c:pt>
                <c:pt idx="1">
                  <c:v>190</c:v>
                </c:pt>
                <c:pt idx="2">
                  <c:v>328</c:v>
                </c:pt>
                <c:pt idx="3">
                  <c:v>337</c:v>
                </c:pt>
                <c:pt idx="4">
                  <c:v>311</c:v>
                </c:pt>
                <c:pt idx="5">
                  <c:v>345</c:v>
                </c:pt>
                <c:pt idx="6">
                  <c:v>363</c:v>
                </c:pt>
                <c:pt idx="7">
                  <c:v>384</c:v>
                </c:pt>
                <c:pt idx="8">
                  <c:v>472</c:v>
                </c:pt>
                <c:pt idx="9">
                  <c:v>474</c:v>
                </c:pt>
                <c:pt idx="10">
                  <c:v>532</c:v>
                </c:pt>
                <c:pt idx="11">
                  <c:v>458</c:v>
                </c:pt>
                <c:pt idx="12">
                  <c:v>252</c:v>
                </c:pt>
                <c:pt idx="13">
                  <c:v>114</c:v>
                </c:pt>
                <c:pt idx="14">
                  <c:v>38</c:v>
                </c:pt>
                <c:pt idx="15">
                  <c:v>32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4-44D3-BFE5-5410568D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10.62'!$Z$83:$Z$90</c:f>
              <c:numCache>
                <c:formatCode>#,##0</c:formatCode>
                <c:ptCount val="8"/>
                <c:pt idx="0">
                  <c:v>311</c:v>
                </c:pt>
                <c:pt idx="1">
                  <c:v>323</c:v>
                </c:pt>
                <c:pt idx="2">
                  <c:v>472</c:v>
                </c:pt>
                <c:pt idx="3">
                  <c:v>267</c:v>
                </c:pt>
                <c:pt idx="4">
                  <c:v>81</c:v>
                </c:pt>
                <c:pt idx="5">
                  <c:v>207</c:v>
                </c:pt>
                <c:pt idx="6">
                  <c:v>241</c:v>
                </c:pt>
                <c:pt idx="7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4-4DF4-BA8E-E775DF38933C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10.62'!$Z$93:$Z$100</c:f>
              <c:numCache>
                <c:formatCode>#,##0</c:formatCode>
                <c:ptCount val="8"/>
                <c:pt idx="0">
                  <c:v>190</c:v>
                </c:pt>
                <c:pt idx="1">
                  <c:v>535</c:v>
                </c:pt>
                <c:pt idx="2">
                  <c:v>98</c:v>
                </c:pt>
                <c:pt idx="3">
                  <c:v>650</c:v>
                </c:pt>
                <c:pt idx="4">
                  <c:v>439</c:v>
                </c:pt>
                <c:pt idx="5">
                  <c:v>424</c:v>
                </c:pt>
                <c:pt idx="6">
                  <c:v>10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4-4DF4-BA8E-E775DF389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0.110397946084724</c:v>
                </c:pt>
                <c:pt idx="1">
                  <c:v>1.0911424903722721E-2</c:v>
                </c:pt>
                <c:pt idx="2">
                  <c:v>3.8510911424903725E-2</c:v>
                </c:pt>
                <c:pt idx="3">
                  <c:v>1.0269576379974325E-2</c:v>
                </c:pt>
                <c:pt idx="4">
                  <c:v>4.2362002567394093E-2</c:v>
                </c:pt>
                <c:pt idx="5">
                  <c:v>2.3748395378690629E-2</c:v>
                </c:pt>
                <c:pt idx="6">
                  <c:v>6.097560975609756E-2</c:v>
                </c:pt>
                <c:pt idx="7">
                  <c:v>7.3812580231065475E-2</c:v>
                </c:pt>
                <c:pt idx="8">
                  <c:v>5.7766367137355584E-2</c:v>
                </c:pt>
                <c:pt idx="9">
                  <c:v>2.5673940949935813E-3</c:v>
                </c:pt>
                <c:pt idx="10">
                  <c:v>1.7971758664955071E-2</c:v>
                </c:pt>
                <c:pt idx="11">
                  <c:v>1.9255455712451863E-2</c:v>
                </c:pt>
                <c:pt idx="12">
                  <c:v>2.7599486521181001E-2</c:v>
                </c:pt>
                <c:pt idx="13">
                  <c:v>4.5571245186136075E-2</c:v>
                </c:pt>
                <c:pt idx="14">
                  <c:v>3.9152759948652117E-2</c:v>
                </c:pt>
                <c:pt idx="15">
                  <c:v>7.5738125802310652E-2</c:v>
                </c:pt>
                <c:pt idx="16">
                  <c:v>0.14313222079589216</c:v>
                </c:pt>
                <c:pt idx="17">
                  <c:v>7.0603337612323491E-3</c:v>
                </c:pt>
                <c:pt idx="18">
                  <c:v>2.8883183568677792E-2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2A3-A348-70ECDB654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2A3-A348-70ECDB65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10.62'!$V$8:$Z$8</c:f>
              <c:numCache>
                <c:formatCode>#,##0</c:formatCode>
                <c:ptCount val="5"/>
                <c:pt idx="0">
                  <c:v>31434.78</c:v>
                </c:pt>
                <c:pt idx="1">
                  <c:v>33271</c:v>
                </c:pt>
                <c:pt idx="2">
                  <c:v>32718</c:v>
                </c:pt>
                <c:pt idx="3">
                  <c:v>33958.980000000003</c:v>
                </c:pt>
                <c:pt idx="4">
                  <c:v>35474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7-4934-B9D5-D2A729BFB3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7-4934-B9D5-D2A729BF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10.63'!$U$4:$Y$4</c:f>
              <c:numCache>
                <c:formatCode>#,##0</c:formatCode>
                <c:ptCount val="5"/>
                <c:pt idx="1">
                  <c:v>4452</c:v>
                </c:pt>
                <c:pt idx="2">
                  <c:v>4905</c:v>
                </c:pt>
                <c:pt idx="3">
                  <c:v>4576</c:v>
                </c:pt>
                <c:pt idx="4">
                  <c:v>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2-432B-B73D-75C19A8DCA3B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10.63'!$U$7:$Y$7</c:f>
              <c:numCache>
                <c:formatCode>#,##0</c:formatCode>
                <c:ptCount val="5"/>
                <c:pt idx="1">
                  <c:v>3155</c:v>
                </c:pt>
                <c:pt idx="2">
                  <c:v>3493</c:v>
                </c:pt>
                <c:pt idx="3">
                  <c:v>3290</c:v>
                </c:pt>
                <c:pt idx="4">
                  <c:v>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2-432B-B73D-75C19A8DCA3B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10.63'!$U$11:$Y$11</c:f>
              <c:numCache>
                <c:formatCode>#,##0</c:formatCode>
                <c:ptCount val="5"/>
                <c:pt idx="1">
                  <c:v>3645</c:v>
                </c:pt>
                <c:pt idx="2">
                  <c:v>3952</c:v>
                </c:pt>
                <c:pt idx="3">
                  <c:v>3740</c:v>
                </c:pt>
                <c:pt idx="4">
                  <c:v>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2-432B-B73D-75C19A8DCA3B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10.63'!$U$12:$Y$12</c:f>
              <c:numCache>
                <c:formatCode>#,##0</c:formatCode>
                <c:ptCount val="5"/>
                <c:pt idx="1">
                  <c:v>813</c:v>
                </c:pt>
                <c:pt idx="2">
                  <c:v>957</c:v>
                </c:pt>
                <c:pt idx="3">
                  <c:v>835</c:v>
                </c:pt>
                <c:pt idx="4">
                  <c:v>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2-432B-B73D-75C19A8D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0.1477204857654788</c:v>
                </c:pt>
                <c:pt idx="1">
                  <c:v>1.0551463268962771E-2</c:v>
                </c:pt>
                <c:pt idx="2">
                  <c:v>7.5452916583714905E-2</c:v>
                </c:pt>
                <c:pt idx="3">
                  <c:v>3.7826000398168426E-3</c:v>
                </c:pt>
                <c:pt idx="4">
                  <c:v>5.0368305793350589E-2</c:v>
                </c:pt>
                <c:pt idx="5">
                  <c:v>3.9219589886522001E-2</c:v>
                </c:pt>
                <c:pt idx="6">
                  <c:v>8.0031853474019504E-2</c:v>
                </c:pt>
                <c:pt idx="7">
                  <c:v>4.4594863627314352E-2</c:v>
                </c:pt>
                <c:pt idx="8">
                  <c:v>6.5100537527374075E-2</c:v>
                </c:pt>
                <c:pt idx="9">
                  <c:v>1.5926737009755126E-3</c:v>
                </c:pt>
                <c:pt idx="10">
                  <c:v>2.3890105514632689E-2</c:v>
                </c:pt>
                <c:pt idx="11">
                  <c:v>1.2343221182560224E-2</c:v>
                </c:pt>
                <c:pt idx="12">
                  <c:v>2.9066295042803107E-2</c:v>
                </c:pt>
                <c:pt idx="13">
                  <c:v>6.291061118853275E-2</c:v>
                </c:pt>
                <c:pt idx="14">
                  <c:v>3.3844316145729643E-2</c:v>
                </c:pt>
                <c:pt idx="15">
                  <c:v>7.8439179773044002E-2</c:v>
                </c:pt>
                <c:pt idx="16">
                  <c:v>8.7995221978897073E-2</c:v>
                </c:pt>
                <c:pt idx="17">
                  <c:v>1.1745968544694405E-2</c:v>
                </c:pt>
                <c:pt idx="18">
                  <c:v>3.1853474019510254E-2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2-45A1-AE91-299B2B7B52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2-45A1-AE91-299B2B7B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6</c:v>
                </c:pt>
                <c:pt idx="1">
                  <c:v>59</c:v>
                </c:pt>
                <c:pt idx="2">
                  <c:v>188</c:v>
                </c:pt>
                <c:pt idx="3">
                  <c:v>218</c:v>
                </c:pt>
                <c:pt idx="4">
                  <c:v>247</c:v>
                </c:pt>
                <c:pt idx="5">
                  <c:v>239</c:v>
                </c:pt>
                <c:pt idx="6">
                  <c:v>234</c:v>
                </c:pt>
                <c:pt idx="7">
                  <c:v>202</c:v>
                </c:pt>
                <c:pt idx="8">
                  <c:v>235</c:v>
                </c:pt>
                <c:pt idx="9">
                  <c:v>220</c:v>
                </c:pt>
                <c:pt idx="10">
                  <c:v>234</c:v>
                </c:pt>
                <c:pt idx="11">
                  <c:v>203</c:v>
                </c:pt>
                <c:pt idx="12">
                  <c:v>160</c:v>
                </c:pt>
                <c:pt idx="13">
                  <c:v>66</c:v>
                </c:pt>
                <c:pt idx="14">
                  <c:v>35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1A1-8BCF-CF66848BB3DA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0</c:v>
                </c:pt>
                <c:pt idx="1">
                  <c:v>58</c:v>
                </c:pt>
                <c:pt idx="2">
                  <c:v>133</c:v>
                </c:pt>
                <c:pt idx="3">
                  <c:v>180</c:v>
                </c:pt>
                <c:pt idx="4">
                  <c:v>200</c:v>
                </c:pt>
                <c:pt idx="5">
                  <c:v>178</c:v>
                </c:pt>
                <c:pt idx="6">
                  <c:v>220</c:v>
                </c:pt>
                <c:pt idx="7">
                  <c:v>176</c:v>
                </c:pt>
                <c:pt idx="8">
                  <c:v>215</c:v>
                </c:pt>
                <c:pt idx="9">
                  <c:v>254</c:v>
                </c:pt>
                <c:pt idx="10">
                  <c:v>241</c:v>
                </c:pt>
                <c:pt idx="11">
                  <c:v>189</c:v>
                </c:pt>
                <c:pt idx="12">
                  <c:v>102</c:v>
                </c:pt>
                <c:pt idx="13">
                  <c:v>37</c:v>
                </c:pt>
                <c:pt idx="14">
                  <c:v>23</c:v>
                </c:pt>
                <c:pt idx="15">
                  <c:v>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9-41A1-8BCF-CF66848B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157</c:v>
                </c:pt>
                <c:pt idx="1">
                  <c:v>74</c:v>
                </c:pt>
                <c:pt idx="2">
                  <c:v>241</c:v>
                </c:pt>
                <c:pt idx="3">
                  <c:v>46</c:v>
                </c:pt>
                <c:pt idx="4">
                  <c:v>32</c:v>
                </c:pt>
                <c:pt idx="5">
                  <c:v>43</c:v>
                </c:pt>
                <c:pt idx="6">
                  <c:v>290</c:v>
                </c:pt>
                <c:pt idx="7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B1D-9E15-6EA5DF9CA1C6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79</c:v>
                </c:pt>
                <c:pt idx="1">
                  <c:v>219</c:v>
                </c:pt>
                <c:pt idx="2">
                  <c:v>52</c:v>
                </c:pt>
                <c:pt idx="3">
                  <c:v>288</c:v>
                </c:pt>
                <c:pt idx="4">
                  <c:v>198</c:v>
                </c:pt>
                <c:pt idx="5">
                  <c:v>118</c:v>
                </c:pt>
                <c:pt idx="6">
                  <c:v>28</c:v>
                </c:pt>
                <c:pt idx="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B1D-9E15-6EA5DF9C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10.63'!$U$8:$Y$8</c:f>
              <c:numCache>
                <c:formatCode>#,##0</c:formatCode>
                <c:ptCount val="5"/>
                <c:pt idx="1">
                  <c:v>34727.14</c:v>
                </c:pt>
                <c:pt idx="2">
                  <c:v>35178.019999999997</c:v>
                </c:pt>
                <c:pt idx="3">
                  <c:v>36252.51</c:v>
                </c:pt>
                <c:pt idx="4">
                  <c:v>37728.71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684-A293-01A419E0F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684-A293-01A419E0F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10.63'!$V$4:$Z$4</c:f>
              <c:numCache>
                <c:formatCode>#,##0</c:formatCode>
                <c:ptCount val="5"/>
                <c:pt idx="0">
                  <c:v>4452</c:v>
                </c:pt>
                <c:pt idx="1">
                  <c:v>4905</c:v>
                </c:pt>
                <c:pt idx="2">
                  <c:v>4576</c:v>
                </c:pt>
                <c:pt idx="3">
                  <c:v>4787</c:v>
                </c:pt>
                <c:pt idx="4">
                  <c:v>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4-444A-A762-5752399913FD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10.63'!$V$7:$Z$7</c:f>
              <c:numCache>
                <c:formatCode>#,##0</c:formatCode>
                <c:ptCount val="5"/>
                <c:pt idx="0">
                  <c:v>3155</c:v>
                </c:pt>
                <c:pt idx="1">
                  <c:v>3493</c:v>
                </c:pt>
                <c:pt idx="2">
                  <c:v>3290</c:v>
                </c:pt>
                <c:pt idx="3">
                  <c:v>3458</c:v>
                </c:pt>
                <c:pt idx="4">
                  <c:v>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4-444A-A762-5752399913FD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10.63'!$V$11:$Z$11</c:f>
              <c:numCache>
                <c:formatCode>#,##0</c:formatCode>
                <c:ptCount val="5"/>
                <c:pt idx="0">
                  <c:v>3645</c:v>
                </c:pt>
                <c:pt idx="1">
                  <c:v>3952</c:v>
                </c:pt>
                <c:pt idx="2">
                  <c:v>3740</c:v>
                </c:pt>
                <c:pt idx="3">
                  <c:v>3846</c:v>
                </c:pt>
                <c:pt idx="4">
                  <c:v>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4-444A-A762-5752399913FD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10.63'!$V$12:$Z$12</c:f>
              <c:numCache>
                <c:formatCode>#,##0</c:formatCode>
                <c:ptCount val="5"/>
                <c:pt idx="0">
                  <c:v>813</c:v>
                </c:pt>
                <c:pt idx="1">
                  <c:v>957</c:v>
                </c:pt>
                <c:pt idx="2">
                  <c:v>835</c:v>
                </c:pt>
                <c:pt idx="3">
                  <c:v>943</c:v>
                </c:pt>
                <c:pt idx="4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4-444A-A762-57523999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0.1477204857654788</c:v>
                </c:pt>
                <c:pt idx="1">
                  <c:v>1.0551463268962771E-2</c:v>
                </c:pt>
                <c:pt idx="2">
                  <c:v>7.5452916583714905E-2</c:v>
                </c:pt>
                <c:pt idx="3">
                  <c:v>3.7826000398168426E-3</c:v>
                </c:pt>
                <c:pt idx="4">
                  <c:v>5.0368305793350589E-2</c:v>
                </c:pt>
                <c:pt idx="5">
                  <c:v>3.9219589886522001E-2</c:v>
                </c:pt>
                <c:pt idx="6">
                  <c:v>8.0031853474019504E-2</c:v>
                </c:pt>
                <c:pt idx="7">
                  <c:v>4.4594863627314352E-2</c:v>
                </c:pt>
                <c:pt idx="8">
                  <c:v>6.5100537527374075E-2</c:v>
                </c:pt>
                <c:pt idx="9">
                  <c:v>1.5926737009755126E-3</c:v>
                </c:pt>
                <c:pt idx="10">
                  <c:v>2.3890105514632689E-2</c:v>
                </c:pt>
                <c:pt idx="11">
                  <c:v>1.2343221182560224E-2</c:v>
                </c:pt>
                <c:pt idx="12">
                  <c:v>2.9066295042803107E-2</c:v>
                </c:pt>
                <c:pt idx="13">
                  <c:v>6.291061118853275E-2</c:v>
                </c:pt>
                <c:pt idx="14">
                  <c:v>3.3844316145729643E-2</c:v>
                </c:pt>
                <c:pt idx="15">
                  <c:v>7.8439179773044002E-2</c:v>
                </c:pt>
                <c:pt idx="16">
                  <c:v>8.7995221978897073E-2</c:v>
                </c:pt>
                <c:pt idx="17">
                  <c:v>1.1745968544694405E-2</c:v>
                </c:pt>
                <c:pt idx="18">
                  <c:v>3.1853474019510254E-2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D-427A-8ACA-4FC51E2514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D-427A-8ACA-4FC51E25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10.63'!$Z$44:$Z$60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197</c:v>
                </c:pt>
                <c:pt idx="3">
                  <c:v>221</c:v>
                </c:pt>
                <c:pt idx="4">
                  <c:v>263</c:v>
                </c:pt>
                <c:pt idx="5">
                  <c:v>242</c:v>
                </c:pt>
                <c:pt idx="6">
                  <c:v>259</c:v>
                </c:pt>
                <c:pt idx="7">
                  <c:v>213</c:v>
                </c:pt>
                <c:pt idx="8">
                  <c:v>243</c:v>
                </c:pt>
                <c:pt idx="9">
                  <c:v>228</c:v>
                </c:pt>
                <c:pt idx="10">
                  <c:v>237</c:v>
                </c:pt>
                <c:pt idx="11">
                  <c:v>204</c:v>
                </c:pt>
                <c:pt idx="12">
                  <c:v>162</c:v>
                </c:pt>
                <c:pt idx="13">
                  <c:v>79</c:v>
                </c:pt>
                <c:pt idx="14">
                  <c:v>36</c:v>
                </c:pt>
                <c:pt idx="15">
                  <c:v>11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5-4115-B949-D5CA85172197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10.63'!$Z$63:$Z$79</c:f>
              <c:numCache>
                <c:formatCode>#,##0</c:formatCode>
                <c:ptCount val="17"/>
                <c:pt idx="0">
                  <c:v>4</c:v>
                </c:pt>
                <c:pt idx="1">
                  <c:v>61</c:v>
                </c:pt>
                <c:pt idx="2">
                  <c:v>158</c:v>
                </c:pt>
                <c:pt idx="3">
                  <c:v>201</c:v>
                </c:pt>
                <c:pt idx="4">
                  <c:v>219</c:v>
                </c:pt>
                <c:pt idx="5">
                  <c:v>171</c:v>
                </c:pt>
                <c:pt idx="6">
                  <c:v>245</c:v>
                </c:pt>
                <c:pt idx="7">
                  <c:v>214</c:v>
                </c:pt>
                <c:pt idx="8">
                  <c:v>206</c:v>
                </c:pt>
                <c:pt idx="9">
                  <c:v>268</c:v>
                </c:pt>
                <c:pt idx="10">
                  <c:v>239</c:v>
                </c:pt>
                <c:pt idx="11">
                  <c:v>177</c:v>
                </c:pt>
                <c:pt idx="12">
                  <c:v>105</c:v>
                </c:pt>
                <c:pt idx="13">
                  <c:v>42</c:v>
                </c:pt>
                <c:pt idx="14">
                  <c:v>21</c:v>
                </c:pt>
                <c:pt idx="15">
                  <c:v>10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5-4115-B949-D5CA85172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10.63'!$Z$83:$Z$90</c:f>
              <c:numCache>
                <c:formatCode>#,##0</c:formatCode>
                <c:ptCount val="8"/>
                <c:pt idx="0">
                  <c:v>166</c:v>
                </c:pt>
                <c:pt idx="1">
                  <c:v>72</c:v>
                </c:pt>
                <c:pt idx="2">
                  <c:v>253</c:v>
                </c:pt>
                <c:pt idx="3">
                  <c:v>49</c:v>
                </c:pt>
                <c:pt idx="4">
                  <c:v>36</c:v>
                </c:pt>
                <c:pt idx="5">
                  <c:v>49</c:v>
                </c:pt>
                <c:pt idx="6">
                  <c:v>309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209-8CC3-7272F0E88D71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10.63'!$Z$93:$Z$100</c:f>
              <c:numCache>
                <c:formatCode>#,##0</c:formatCode>
                <c:ptCount val="8"/>
                <c:pt idx="0">
                  <c:v>88</c:v>
                </c:pt>
                <c:pt idx="1">
                  <c:v>219</c:v>
                </c:pt>
                <c:pt idx="2">
                  <c:v>46</c:v>
                </c:pt>
                <c:pt idx="3">
                  <c:v>292</c:v>
                </c:pt>
                <c:pt idx="4">
                  <c:v>212</c:v>
                </c:pt>
                <c:pt idx="5">
                  <c:v>140</c:v>
                </c:pt>
                <c:pt idx="6">
                  <c:v>36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209-8CC3-7272F0E8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49</c:v>
                </c:pt>
                <c:pt idx="3">
                  <c:v>59</c:v>
                </c:pt>
                <c:pt idx="4">
                  <c:v>58</c:v>
                </c:pt>
                <c:pt idx="5">
                  <c:v>50</c:v>
                </c:pt>
                <c:pt idx="6">
                  <c:v>38</c:v>
                </c:pt>
                <c:pt idx="7">
                  <c:v>42</c:v>
                </c:pt>
                <c:pt idx="8">
                  <c:v>70</c:v>
                </c:pt>
                <c:pt idx="9">
                  <c:v>88</c:v>
                </c:pt>
                <c:pt idx="10">
                  <c:v>101</c:v>
                </c:pt>
                <c:pt idx="11">
                  <c:v>88</c:v>
                </c:pt>
                <c:pt idx="12">
                  <c:v>55</c:v>
                </c:pt>
                <c:pt idx="13">
                  <c:v>21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9-4C51-898E-6D2DF583E1DF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37</c:v>
                </c:pt>
                <c:pt idx="3">
                  <c:v>60</c:v>
                </c:pt>
                <c:pt idx="4">
                  <c:v>40</c:v>
                </c:pt>
                <c:pt idx="5">
                  <c:v>41</c:v>
                </c:pt>
                <c:pt idx="6">
                  <c:v>52</c:v>
                </c:pt>
                <c:pt idx="7">
                  <c:v>29</c:v>
                </c:pt>
                <c:pt idx="8">
                  <c:v>76</c:v>
                </c:pt>
                <c:pt idx="9">
                  <c:v>94</c:v>
                </c:pt>
                <c:pt idx="10">
                  <c:v>116</c:v>
                </c:pt>
                <c:pt idx="11">
                  <c:v>78</c:v>
                </c:pt>
                <c:pt idx="12">
                  <c:v>45</c:v>
                </c:pt>
                <c:pt idx="13">
                  <c:v>16</c:v>
                </c:pt>
                <c:pt idx="14">
                  <c:v>5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9-4C51-898E-6D2DF583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10.63'!$V$8:$Z$8</c:f>
              <c:numCache>
                <c:formatCode>#,##0</c:formatCode>
                <c:ptCount val="5"/>
                <c:pt idx="0">
                  <c:v>34727.14</c:v>
                </c:pt>
                <c:pt idx="1">
                  <c:v>35178.019999999997</c:v>
                </c:pt>
                <c:pt idx="2">
                  <c:v>36252.51</c:v>
                </c:pt>
                <c:pt idx="3">
                  <c:v>37728.71</c:v>
                </c:pt>
                <c:pt idx="4">
                  <c:v>39013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4-40CE-8E84-FBAFE6FB40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4-40CE-8E84-FBAFE6FB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10.64'!$U$4:$Y$4</c:f>
              <c:numCache>
                <c:formatCode>#,##0</c:formatCode>
                <c:ptCount val="5"/>
                <c:pt idx="1">
                  <c:v>5667</c:v>
                </c:pt>
                <c:pt idx="2">
                  <c:v>5830</c:v>
                </c:pt>
                <c:pt idx="3">
                  <c:v>5960</c:v>
                </c:pt>
                <c:pt idx="4">
                  <c:v>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B-4C51-B8D0-E86A0B729515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10.64'!$U$7:$Y$7</c:f>
              <c:numCache>
                <c:formatCode>#,##0</c:formatCode>
                <c:ptCount val="5"/>
                <c:pt idx="1">
                  <c:v>4023</c:v>
                </c:pt>
                <c:pt idx="2">
                  <c:v>4130</c:v>
                </c:pt>
                <c:pt idx="3">
                  <c:v>4128</c:v>
                </c:pt>
                <c:pt idx="4">
                  <c:v>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B-4C51-B8D0-E86A0B729515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10.64'!$U$11:$Y$11</c:f>
              <c:numCache>
                <c:formatCode>#,##0</c:formatCode>
                <c:ptCount val="5"/>
                <c:pt idx="1">
                  <c:v>4921</c:v>
                </c:pt>
                <c:pt idx="2">
                  <c:v>5057</c:v>
                </c:pt>
                <c:pt idx="3">
                  <c:v>5171</c:v>
                </c:pt>
                <c:pt idx="4">
                  <c:v>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B-4C51-B8D0-E86A0B729515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10.64'!$U$12:$Y$12</c:f>
              <c:numCache>
                <c:formatCode>#,##0</c:formatCode>
                <c:ptCount val="5"/>
                <c:pt idx="1">
                  <c:v>749</c:v>
                </c:pt>
                <c:pt idx="2">
                  <c:v>773</c:v>
                </c:pt>
                <c:pt idx="3">
                  <c:v>785</c:v>
                </c:pt>
                <c:pt idx="4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B-4C51-B8D0-E86A0B729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1.0507880910683012E-2</c:v>
                </c:pt>
                <c:pt idx="1">
                  <c:v>5.5723610889985668E-3</c:v>
                </c:pt>
                <c:pt idx="2">
                  <c:v>4.1553892692246457E-2</c:v>
                </c:pt>
                <c:pt idx="3">
                  <c:v>6.8460436236268112E-3</c:v>
                </c:pt>
                <c:pt idx="4">
                  <c:v>3.5822321286419358E-2</c:v>
                </c:pt>
                <c:pt idx="5">
                  <c:v>3.3434166533991401E-2</c:v>
                </c:pt>
                <c:pt idx="6">
                  <c:v>7.8809106830122586E-2</c:v>
                </c:pt>
                <c:pt idx="7">
                  <c:v>7.5624900493551986E-2</c:v>
                </c:pt>
                <c:pt idx="8">
                  <c:v>1.8627607068938068E-2</c:v>
                </c:pt>
                <c:pt idx="9">
                  <c:v>1.2259194395796848E-2</c:v>
                </c:pt>
                <c:pt idx="10">
                  <c:v>4.6011781563445313E-2</c:v>
                </c:pt>
                <c:pt idx="11">
                  <c:v>2.4359178474765163E-2</c:v>
                </c:pt>
                <c:pt idx="12">
                  <c:v>0.11112880114631428</c:v>
                </c:pt>
                <c:pt idx="13">
                  <c:v>6.9893329087724887E-2</c:v>
                </c:pt>
                <c:pt idx="14">
                  <c:v>5.2220983919757998E-2</c:v>
                </c:pt>
                <c:pt idx="15">
                  <c:v>9.982486865148861E-2</c:v>
                </c:pt>
                <c:pt idx="16">
                  <c:v>0.19471421748129278</c:v>
                </c:pt>
                <c:pt idx="17">
                  <c:v>2.2448654672822799E-2</c:v>
                </c:pt>
                <c:pt idx="18">
                  <c:v>2.7543384811335773E-2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58-9824-D428B9C14C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58-9824-D428B9C14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6</c:v>
                </c:pt>
                <c:pt idx="1">
                  <c:v>50</c:v>
                </c:pt>
                <c:pt idx="2">
                  <c:v>139</c:v>
                </c:pt>
                <c:pt idx="3">
                  <c:v>228</c:v>
                </c:pt>
                <c:pt idx="4">
                  <c:v>353</c:v>
                </c:pt>
                <c:pt idx="5">
                  <c:v>320</c:v>
                </c:pt>
                <c:pt idx="6">
                  <c:v>329</c:v>
                </c:pt>
                <c:pt idx="7">
                  <c:v>231</c:v>
                </c:pt>
                <c:pt idx="8">
                  <c:v>271</c:v>
                </c:pt>
                <c:pt idx="9">
                  <c:v>274</c:v>
                </c:pt>
                <c:pt idx="10">
                  <c:v>240</c:v>
                </c:pt>
                <c:pt idx="11">
                  <c:v>225</c:v>
                </c:pt>
                <c:pt idx="12">
                  <c:v>115</c:v>
                </c:pt>
                <c:pt idx="13">
                  <c:v>84</c:v>
                </c:pt>
                <c:pt idx="14">
                  <c:v>39</c:v>
                </c:pt>
                <c:pt idx="15">
                  <c:v>13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D-4A3D-A894-A8461545BA2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6</c:v>
                </c:pt>
                <c:pt idx="1">
                  <c:v>50</c:v>
                </c:pt>
                <c:pt idx="2">
                  <c:v>178</c:v>
                </c:pt>
                <c:pt idx="3">
                  <c:v>333</c:v>
                </c:pt>
                <c:pt idx="4">
                  <c:v>354</c:v>
                </c:pt>
                <c:pt idx="5">
                  <c:v>316</c:v>
                </c:pt>
                <c:pt idx="6">
                  <c:v>316</c:v>
                </c:pt>
                <c:pt idx="7">
                  <c:v>251</c:v>
                </c:pt>
                <c:pt idx="8">
                  <c:v>273</c:v>
                </c:pt>
                <c:pt idx="9">
                  <c:v>293</c:v>
                </c:pt>
                <c:pt idx="10">
                  <c:v>265</c:v>
                </c:pt>
                <c:pt idx="11">
                  <c:v>210</c:v>
                </c:pt>
                <c:pt idx="12">
                  <c:v>134</c:v>
                </c:pt>
                <c:pt idx="13">
                  <c:v>57</c:v>
                </c:pt>
                <c:pt idx="14">
                  <c:v>22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D-4A3D-A894-A8461545B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325</c:v>
                </c:pt>
                <c:pt idx="1">
                  <c:v>614</c:v>
                </c:pt>
                <c:pt idx="2">
                  <c:v>171</c:v>
                </c:pt>
                <c:pt idx="3">
                  <c:v>123</c:v>
                </c:pt>
                <c:pt idx="4">
                  <c:v>134</c:v>
                </c:pt>
                <c:pt idx="5">
                  <c:v>123</c:v>
                </c:pt>
                <c:pt idx="6">
                  <c:v>48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9-4505-9171-A5BBDF61513C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221</c:v>
                </c:pt>
                <c:pt idx="1">
                  <c:v>729</c:v>
                </c:pt>
                <c:pt idx="2">
                  <c:v>34</c:v>
                </c:pt>
                <c:pt idx="3">
                  <c:v>211</c:v>
                </c:pt>
                <c:pt idx="4">
                  <c:v>359</c:v>
                </c:pt>
                <c:pt idx="5">
                  <c:v>168</c:v>
                </c:pt>
                <c:pt idx="6">
                  <c:v>0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9-4505-9171-A5BBDF61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10.64'!$U$8:$Y$8</c:f>
              <c:numCache>
                <c:formatCode>#,##0</c:formatCode>
                <c:ptCount val="5"/>
                <c:pt idx="1">
                  <c:v>45492</c:v>
                </c:pt>
                <c:pt idx="2">
                  <c:v>47935.66</c:v>
                </c:pt>
                <c:pt idx="3">
                  <c:v>46385.11</c:v>
                </c:pt>
                <c:pt idx="4">
                  <c:v>47654.44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3-4A36-B582-553D61A8A2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3-4A36-B582-553D61A8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10.64'!$V$4:$Z$4</c:f>
              <c:numCache>
                <c:formatCode>#,##0</c:formatCode>
                <c:ptCount val="5"/>
                <c:pt idx="0">
                  <c:v>5667</c:v>
                </c:pt>
                <c:pt idx="1">
                  <c:v>5830</c:v>
                </c:pt>
                <c:pt idx="2">
                  <c:v>5960</c:v>
                </c:pt>
                <c:pt idx="3">
                  <c:v>6005</c:v>
                </c:pt>
                <c:pt idx="4">
                  <c:v>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2-4D2E-BFF3-9AF0430027BD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10.64'!$V$7:$Z$7</c:f>
              <c:numCache>
                <c:formatCode>#,##0</c:formatCode>
                <c:ptCount val="5"/>
                <c:pt idx="0">
                  <c:v>4023</c:v>
                </c:pt>
                <c:pt idx="1">
                  <c:v>4130</c:v>
                </c:pt>
                <c:pt idx="2">
                  <c:v>4128</c:v>
                </c:pt>
                <c:pt idx="3">
                  <c:v>4226</c:v>
                </c:pt>
                <c:pt idx="4">
                  <c:v>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2-4D2E-BFF3-9AF0430027BD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10.64'!$V$11:$Z$11</c:f>
              <c:numCache>
                <c:formatCode>#,##0</c:formatCode>
                <c:ptCount val="5"/>
                <c:pt idx="0">
                  <c:v>4921</c:v>
                </c:pt>
                <c:pt idx="1">
                  <c:v>5057</c:v>
                </c:pt>
                <c:pt idx="2">
                  <c:v>5171</c:v>
                </c:pt>
                <c:pt idx="3">
                  <c:v>5178</c:v>
                </c:pt>
                <c:pt idx="4">
                  <c:v>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2-4D2E-BFF3-9AF0430027BD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10.64'!$V$12:$Z$12</c:f>
              <c:numCache>
                <c:formatCode>#,##0</c:formatCode>
                <c:ptCount val="5"/>
                <c:pt idx="0">
                  <c:v>749</c:v>
                </c:pt>
                <c:pt idx="1">
                  <c:v>773</c:v>
                </c:pt>
                <c:pt idx="2">
                  <c:v>785</c:v>
                </c:pt>
                <c:pt idx="3">
                  <c:v>821</c:v>
                </c:pt>
                <c:pt idx="4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2-4D2E-BFF3-9AF043002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1.0507880910683012E-2</c:v>
                </c:pt>
                <c:pt idx="1">
                  <c:v>5.5723610889985668E-3</c:v>
                </c:pt>
                <c:pt idx="2">
                  <c:v>4.1553892692246457E-2</c:v>
                </c:pt>
                <c:pt idx="3">
                  <c:v>6.8460436236268112E-3</c:v>
                </c:pt>
                <c:pt idx="4">
                  <c:v>3.5822321286419358E-2</c:v>
                </c:pt>
                <c:pt idx="5">
                  <c:v>3.3434166533991401E-2</c:v>
                </c:pt>
                <c:pt idx="6">
                  <c:v>7.8809106830122586E-2</c:v>
                </c:pt>
                <c:pt idx="7">
                  <c:v>7.5624900493551986E-2</c:v>
                </c:pt>
                <c:pt idx="8">
                  <c:v>1.8627607068938068E-2</c:v>
                </c:pt>
                <c:pt idx="9">
                  <c:v>1.2259194395796848E-2</c:v>
                </c:pt>
                <c:pt idx="10">
                  <c:v>4.6011781563445313E-2</c:v>
                </c:pt>
                <c:pt idx="11">
                  <c:v>2.4359178474765163E-2</c:v>
                </c:pt>
                <c:pt idx="12">
                  <c:v>0.11112880114631428</c:v>
                </c:pt>
                <c:pt idx="13">
                  <c:v>6.9893329087724887E-2</c:v>
                </c:pt>
                <c:pt idx="14">
                  <c:v>5.2220983919757998E-2</c:v>
                </c:pt>
                <c:pt idx="15">
                  <c:v>9.982486865148861E-2</c:v>
                </c:pt>
                <c:pt idx="16">
                  <c:v>0.19471421748129278</c:v>
                </c:pt>
                <c:pt idx="17">
                  <c:v>2.2448654672822799E-2</c:v>
                </c:pt>
                <c:pt idx="18">
                  <c:v>2.7543384811335773E-2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1-48AD-ADB6-8D79613A34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1-48AD-ADB6-8D79613A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10.64'!$Z$44:$Z$60</c:f>
              <c:numCache>
                <c:formatCode>#,##0</c:formatCode>
                <c:ptCount val="17"/>
                <c:pt idx="0">
                  <c:v>4</c:v>
                </c:pt>
                <c:pt idx="1">
                  <c:v>45</c:v>
                </c:pt>
                <c:pt idx="2">
                  <c:v>178</c:v>
                </c:pt>
                <c:pt idx="3">
                  <c:v>258</c:v>
                </c:pt>
                <c:pt idx="4">
                  <c:v>385</c:v>
                </c:pt>
                <c:pt idx="5">
                  <c:v>292</c:v>
                </c:pt>
                <c:pt idx="6">
                  <c:v>319</c:v>
                </c:pt>
                <c:pt idx="7">
                  <c:v>237</c:v>
                </c:pt>
                <c:pt idx="8">
                  <c:v>269</c:v>
                </c:pt>
                <c:pt idx="9">
                  <c:v>318</c:v>
                </c:pt>
                <c:pt idx="10">
                  <c:v>253</c:v>
                </c:pt>
                <c:pt idx="11">
                  <c:v>211</c:v>
                </c:pt>
                <c:pt idx="12">
                  <c:v>133</c:v>
                </c:pt>
                <c:pt idx="13">
                  <c:v>77</c:v>
                </c:pt>
                <c:pt idx="14">
                  <c:v>42</c:v>
                </c:pt>
                <c:pt idx="15">
                  <c:v>23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3-4138-8B8B-6E021775F43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10.64'!$Z$63:$Z$79</c:f>
              <c:numCache>
                <c:formatCode>#,##0</c:formatCode>
                <c:ptCount val="17"/>
                <c:pt idx="0">
                  <c:v>3</c:v>
                </c:pt>
                <c:pt idx="1">
                  <c:v>58</c:v>
                </c:pt>
                <c:pt idx="2">
                  <c:v>212</c:v>
                </c:pt>
                <c:pt idx="3">
                  <c:v>346</c:v>
                </c:pt>
                <c:pt idx="4">
                  <c:v>414</c:v>
                </c:pt>
                <c:pt idx="5">
                  <c:v>353</c:v>
                </c:pt>
                <c:pt idx="6">
                  <c:v>306</c:v>
                </c:pt>
                <c:pt idx="7">
                  <c:v>275</c:v>
                </c:pt>
                <c:pt idx="8">
                  <c:v>253</c:v>
                </c:pt>
                <c:pt idx="9">
                  <c:v>305</c:v>
                </c:pt>
                <c:pt idx="10">
                  <c:v>252</c:v>
                </c:pt>
                <c:pt idx="11">
                  <c:v>207</c:v>
                </c:pt>
                <c:pt idx="12">
                  <c:v>130</c:v>
                </c:pt>
                <c:pt idx="13">
                  <c:v>64</c:v>
                </c:pt>
                <c:pt idx="14">
                  <c:v>22</c:v>
                </c:pt>
                <c:pt idx="15">
                  <c:v>13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3-4138-8B8B-6E021775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10.64'!$Z$83:$Z$90</c:f>
              <c:numCache>
                <c:formatCode>#,##0</c:formatCode>
                <c:ptCount val="8"/>
                <c:pt idx="0">
                  <c:v>348</c:v>
                </c:pt>
                <c:pt idx="1">
                  <c:v>603</c:v>
                </c:pt>
                <c:pt idx="2">
                  <c:v>161</c:v>
                </c:pt>
                <c:pt idx="3">
                  <c:v>127</c:v>
                </c:pt>
                <c:pt idx="4">
                  <c:v>129</c:v>
                </c:pt>
                <c:pt idx="5">
                  <c:v>134</c:v>
                </c:pt>
                <c:pt idx="6">
                  <c:v>51</c:v>
                </c:pt>
                <c:pt idx="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4-499E-A0B6-2D4B985DDC00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10.64'!$Z$93:$Z$100</c:f>
              <c:numCache>
                <c:formatCode>#,##0</c:formatCode>
                <c:ptCount val="8"/>
                <c:pt idx="0">
                  <c:v>232</c:v>
                </c:pt>
                <c:pt idx="1">
                  <c:v>743</c:v>
                </c:pt>
                <c:pt idx="2">
                  <c:v>42</c:v>
                </c:pt>
                <c:pt idx="3">
                  <c:v>224</c:v>
                </c:pt>
                <c:pt idx="4">
                  <c:v>339</c:v>
                </c:pt>
                <c:pt idx="5">
                  <c:v>180</c:v>
                </c:pt>
                <c:pt idx="6">
                  <c:v>0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4-499E-A0B6-2D4B985D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36</c:v>
                </c:pt>
                <c:pt idx="1">
                  <c:v>37</c:v>
                </c:pt>
                <c:pt idx="2">
                  <c:v>78</c:v>
                </c:pt>
                <c:pt idx="3">
                  <c:v>15</c:v>
                </c:pt>
                <c:pt idx="4">
                  <c:v>5</c:v>
                </c:pt>
                <c:pt idx="5">
                  <c:v>6</c:v>
                </c:pt>
                <c:pt idx="6">
                  <c:v>64</c:v>
                </c:pt>
                <c:pt idx="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7-49E4-BB2F-E530B0875998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39</c:v>
                </c:pt>
                <c:pt idx="1">
                  <c:v>104</c:v>
                </c:pt>
                <c:pt idx="2">
                  <c:v>16</c:v>
                </c:pt>
                <c:pt idx="3">
                  <c:v>101</c:v>
                </c:pt>
                <c:pt idx="4">
                  <c:v>62</c:v>
                </c:pt>
                <c:pt idx="5">
                  <c:v>36</c:v>
                </c:pt>
                <c:pt idx="6">
                  <c:v>0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7-49E4-BB2F-E530B087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10.64'!$V$8:$Z$8</c:f>
              <c:numCache>
                <c:formatCode>#,##0</c:formatCode>
                <c:ptCount val="5"/>
                <c:pt idx="0">
                  <c:v>45492</c:v>
                </c:pt>
                <c:pt idx="1">
                  <c:v>47935.66</c:v>
                </c:pt>
                <c:pt idx="2">
                  <c:v>46385.11</c:v>
                </c:pt>
                <c:pt idx="3">
                  <c:v>47654.44</c:v>
                </c:pt>
                <c:pt idx="4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C-4873-BB80-22FC85EA5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C-4873-BB80-22FC85EA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10.65'!$U$4:$Y$4</c:f>
              <c:numCache>
                <c:formatCode>#,##0</c:formatCode>
                <c:ptCount val="5"/>
                <c:pt idx="1">
                  <c:v>8157</c:v>
                </c:pt>
                <c:pt idx="2">
                  <c:v>9575</c:v>
                </c:pt>
                <c:pt idx="3">
                  <c:v>8869</c:v>
                </c:pt>
                <c:pt idx="4">
                  <c:v>9311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5AC-B374-39BD6B32FDEC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10.65'!$U$7:$Y$7</c:f>
              <c:numCache>
                <c:formatCode>#,##0</c:formatCode>
                <c:ptCount val="5"/>
                <c:pt idx="1">
                  <c:v>5404</c:v>
                </c:pt>
                <c:pt idx="2">
                  <c:v>6419</c:v>
                </c:pt>
                <c:pt idx="3">
                  <c:v>5923</c:v>
                </c:pt>
                <c:pt idx="4">
                  <c:v>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5AC-B374-39BD6B32FDEC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10.65'!$U$11:$Y$11</c:f>
              <c:numCache>
                <c:formatCode>#,##0</c:formatCode>
                <c:ptCount val="5"/>
                <c:pt idx="1">
                  <c:v>6958</c:v>
                </c:pt>
                <c:pt idx="2">
                  <c:v>7909</c:v>
                </c:pt>
                <c:pt idx="3">
                  <c:v>7518</c:v>
                </c:pt>
                <c:pt idx="4">
                  <c:v>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5AC-B374-39BD6B32FDEC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10.65'!$U$12:$Y$12</c:f>
              <c:numCache>
                <c:formatCode>#,##0</c:formatCode>
                <c:ptCount val="5"/>
                <c:pt idx="1">
                  <c:v>1204</c:v>
                </c:pt>
                <c:pt idx="2">
                  <c:v>1661</c:v>
                </c:pt>
                <c:pt idx="3">
                  <c:v>1346</c:v>
                </c:pt>
                <c:pt idx="4">
                  <c:v>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A8-45AC-B374-39BD6B32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0.20334805381534354</c:v>
                </c:pt>
                <c:pt idx="1">
                  <c:v>4.2107425284995375E-3</c:v>
                </c:pt>
                <c:pt idx="2">
                  <c:v>9.458765533531889E-2</c:v>
                </c:pt>
                <c:pt idx="3">
                  <c:v>3.3891342302557258E-3</c:v>
                </c:pt>
                <c:pt idx="4">
                  <c:v>5.1658621752079699E-2</c:v>
                </c:pt>
                <c:pt idx="5">
                  <c:v>3.5534558899044881E-2</c:v>
                </c:pt>
                <c:pt idx="6">
                  <c:v>7.7641984184040252E-2</c:v>
                </c:pt>
                <c:pt idx="7">
                  <c:v>5.9361199548115438E-2</c:v>
                </c:pt>
                <c:pt idx="8">
                  <c:v>2.8961692513094384E-2</c:v>
                </c:pt>
                <c:pt idx="9">
                  <c:v>1.8486186710485776E-3</c:v>
                </c:pt>
                <c:pt idx="10">
                  <c:v>2.0848310567936738E-2</c:v>
                </c:pt>
                <c:pt idx="11">
                  <c:v>1.1502516175413372E-2</c:v>
                </c:pt>
                <c:pt idx="12">
                  <c:v>2.7934682140289616E-2</c:v>
                </c:pt>
                <c:pt idx="13">
                  <c:v>5.9155797473554483E-2</c:v>
                </c:pt>
                <c:pt idx="14">
                  <c:v>3.1015713258703913E-2</c:v>
                </c:pt>
                <c:pt idx="15">
                  <c:v>5.5047755982335418E-2</c:v>
                </c:pt>
                <c:pt idx="16">
                  <c:v>9.2944438738831264E-2</c:v>
                </c:pt>
                <c:pt idx="17">
                  <c:v>8.113381945157646E-3</c:v>
                </c:pt>
                <c:pt idx="18">
                  <c:v>2.7421176953887235E-2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0-4863-ABF0-668FA97C58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0-4863-ABF0-668FA97C5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16</c:v>
                </c:pt>
                <c:pt idx="1">
                  <c:v>137</c:v>
                </c:pt>
                <c:pt idx="2">
                  <c:v>317</c:v>
                </c:pt>
                <c:pt idx="3">
                  <c:v>408</c:v>
                </c:pt>
                <c:pt idx="4">
                  <c:v>527</c:v>
                </c:pt>
                <c:pt idx="5">
                  <c:v>371</c:v>
                </c:pt>
                <c:pt idx="6">
                  <c:v>403</c:v>
                </c:pt>
                <c:pt idx="7">
                  <c:v>383</c:v>
                </c:pt>
                <c:pt idx="8">
                  <c:v>423</c:v>
                </c:pt>
                <c:pt idx="9">
                  <c:v>528</c:v>
                </c:pt>
                <c:pt idx="10">
                  <c:v>507</c:v>
                </c:pt>
                <c:pt idx="11">
                  <c:v>396</c:v>
                </c:pt>
                <c:pt idx="12">
                  <c:v>255</c:v>
                </c:pt>
                <c:pt idx="13">
                  <c:v>140</c:v>
                </c:pt>
                <c:pt idx="14">
                  <c:v>56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6CC-B611-ADB5CF6D8BD5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8</c:v>
                </c:pt>
                <c:pt idx="1">
                  <c:v>118</c:v>
                </c:pt>
                <c:pt idx="2">
                  <c:v>296</c:v>
                </c:pt>
                <c:pt idx="3">
                  <c:v>338</c:v>
                </c:pt>
                <c:pt idx="4">
                  <c:v>412</c:v>
                </c:pt>
                <c:pt idx="5">
                  <c:v>337</c:v>
                </c:pt>
                <c:pt idx="6">
                  <c:v>325</c:v>
                </c:pt>
                <c:pt idx="7">
                  <c:v>424</c:v>
                </c:pt>
                <c:pt idx="8">
                  <c:v>446</c:v>
                </c:pt>
                <c:pt idx="9">
                  <c:v>473</c:v>
                </c:pt>
                <c:pt idx="10">
                  <c:v>468</c:v>
                </c:pt>
                <c:pt idx="11">
                  <c:v>347</c:v>
                </c:pt>
                <c:pt idx="12">
                  <c:v>203</c:v>
                </c:pt>
                <c:pt idx="13">
                  <c:v>104</c:v>
                </c:pt>
                <c:pt idx="14">
                  <c:v>45</c:v>
                </c:pt>
                <c:pt idx="15">
                  <c:v>20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1-46CC-B611-ADB5CF6D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261</c:v>
                </c:pt>
                <c:pt idx="1">
                  <c:v>156</c:v>
                </c:pt>
                <c:pt idx="2">
                  <c:v>576</c:v>
                </c:pt>
                <c:pt idx="3">
                  <c:v>124</c:v>
                </c:pt>
                <c:pt idx="4">
                  <c:v>43</c:v>
                </c:pt>
                <c:pt idx="5">
                  <c:v>136</c:v>
                </c:pt>
                <c:pt idx="6">
                  <c:v>363</c:v>
                </c:pt>
                <c:pt idx="7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8-4AEB-85AD-4A02B2DFB0EE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165</c:v>
                </c:pt>
                <c:pt idx="1">
                  <c:v>424</c:v>
                </c:pt>
                <c:pt idx="2">
                  <c:v>106</c:v>
                </c:pt>
                <c:pt idx="3">
                  <c:v>543</c:v>
                </c:pt>
                <c:pt idx="4">
                  <c:v>383</c:v>
                </c:pt>
                <c:pt idx="5">
                  <c:v>292</c:v>
                </c:pt>
                <c:pt idx="6">
                  <c:v>29</c:v>
                </c:pt>
                <c:pt idx="7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8-4AEB-85AD-4A02B2DFB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10.65'!$U$8:$Y$8</c:f>
              <c:numCache>
                <c:formatCode>#,##0</c:formatCode>
                <c:ptCount val="5"/>
                <c:pt idx="1">
                  <c:v>31004.06</c:v>
                </c:pt>
                <c:pt idx="2">
                  <c:v>32584</c:v>
                </c:pt>
                <c:pt idx="3">
                  <c:v>33801.370000000003</c:v>
                </c:pt>
                <c:pt idx="4">
                  <c:v>35012.04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6-4FF9-9675-5302FC4911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6-4FF9-9675-5302FC49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10.65'!$V$4:$Z$4</c:f>
              <c:numCache>
                <c:formatCode>#,##0</c:formatCode>
                <c:ptCount val="5"/>
                <c:pt idx="0">
                  <c:v>8157</c:v>
                </c:pt>
                <c:pt idx="1">
                  <c:v>9575</c:v>
                </c:pt>
                <c:pt idx="2">
                  <c:v>8869</c:v>
                </c:pt>
                <c:pt idx="3">
                  <c:v>9311</c:v>
                </c:pt>
                <c:pt idx="4">
                  <c:v>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9-4D9B-9957-C00F0866BC0A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10.65'!$V$7:$Z$7</c:f>
              <c:numCache>
                <c:formatCode>#,##0</c:formatCode>
                <c:ptCount val="5"/>
                <c:pt idx="0">
                  <c:v>5404</c:v>
                </c:pt>
                <c:pt idx="1">
                  <c:v>6419</c:v>
                </c:pt>
                <c:pt idx="2">
                  <c:v>5923</c:v>
                </c:pt>
                <c:pt idx="3">
                  <c:v>6494</c:v>
                </c:pt>
                <c:pt idx="4">
                  <c:v>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9-4D9B-9957-C00F0866BC0A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10.65'!$V$11:$Z$11</c:f>
              <c:numCache>
                <c:formatCode>#,##0</c:formatCode>
                <c:ptCount val="5"/>
                <c:pt idx="0">
                  <c:v>6958</c:v>
                </c:pt>
                <c:pt idx="1">
                  <c:v>7909</c:v>
                </c:pt>
                <c:pt idx="2">
                  <c:v>7518</c:v>
                </c:pt>
                <c:pt idx="3">
                  <c:v>7654</c:v>
                </c:pt>
                <c:pt idx="4">
                  <c:v>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9-4D9B-9957-C00F0866BC0A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10.65'!$V$12:$Z$12</c:f>
              <c:numCache>
                <c:formatCode>#,##0</c:formatCode>
                <c:ptCount val="5"/>
                <c:pt idx="0">
                  <c:v>1204</c:v>
                </c:pt>
                <c:pt idx="1">
                  <c:v>1661</c:v>
                </c:pt>
                <c:pt idx="2">
                  <c:v>1346</c:v>
                </c:pt>
                <c:pt idx="3">
                  <c:v>1662</c:v>
                </c:pt>
                <c:pt idx="4">
                  <c:v>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9-4D9B-9957-C00F0866B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0.20334805381534354</c:v>
                </c:pt>
                <c:pt idx="1">
                  <c:v>4.2107425284995375E-3</c:v>
                </c:pt>
                <c:pt idx="2">
                  <c:v>9.458765533531889E-2</c:v>
                </c:pt>
                <c:pt idx="3">
                  <c:v>3.3891342302557258E-3</c:v>
                </c:pt>
                <c:pt idx="4">
                  <c:v>5.1658621752079699E-2</c:v>
                </c:pt>
                <c:pt idx="5">
                  <c:v>3.5534558899044881E-2</c:v>
                </c:pt>
                <c:pt idx="6">
                  <c:v>7.7641984184040252E-2</c:v>
                </c:pt>
                <c:pt idx="7">
                  <c:v>5.9361199548115438E-2</c:v>
                </c:pt>
                <c:pt idx="8">
                  <c:v>2.8961692513094384E-2</c:v>
                </c:pt>
                <c:pt idx="9">
                  <c:v>1.8486186710485776E-3</c:v>
                </c:pt>
                <c:pt idx="10">
                  <c:v>2.0848310567936738E-2</c:v>
                </c:pt>
                <c:pt idx="11">
                  <c:v>1.1502516175413372E-2</c:v>
                </c:pt>
                <c:pt idx="12">
                  <c:v>2.7934682140289616E-2</c:v>
                </c:pt>
                <c:pt idx="13">
                  <c:v>5.9155797473554483E-2</c:v>
                </c:pt>
                <c:pt idx="14">
                  <c:v>3.1015713258703913E-2</c:v>
                </c:pt>
                <c:pt idx="15">
                  <c:v>5.5047755982335418E-2</c:v>
                </c:pt>
                <c:pt idx="16">
                  <c:v>9.2944438738831264E-2</c:v>
                </c:pt>
                <c:pt idx="17">
                  <c:v>8.113381945157646E-3</c:v>
                </c:pt>
                <c:pt idx="18">
                  <c:v>2.7421176953887235E-2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6-45BA-B1CA-760BD20F8C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6-45BA-B1CA-760BD20F8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10.65'!$Z$44:$Z$60</c:f>
              <c:numCache>
                <c:formatCode>#,##0</c:formatCode>
                <c:ptCount val="17"/>
                <c:pt idx="0">
                  <c:v>15</c:v>
                </c:pt>
                <c:pt idx="1">
                  <c:v>134</c:v>
                </c:pt>
                <c:pt idx="2">
                  <c:v>349</c:v>
                </c:pt>
                <c:pt idx="3">
                  <c:v>385</c:v>
                </c:pt>
                <c:pt idx="4">
                  <c:v>507</c:v>
                </c:pt>
                <c:pt idx="5">
                  <c:v>441</c:v>
                </c:pt>
                <c:pt idx="6">
                  <c:v>375</c:v>
                </c:pt>
                <c:pt idx="7">
                  <c:v>438</c:v>
                </c:pt>
                <c:pt idx="8">
                  <c:v>403</c:v>
                </c:pt>
                <c:pt idx="9">
                  <c:v>543</c:v>
                </c:pt>
                <c:pt idx="10">
                  <c:v>523</c:v>
                </c:pt>
                <c:pt idx="11">
                  <c:v>377</c:v>
                </c:pt>
                <c:pt idx="12">
                  <c:v>269</c:v>
                </c:pt>
                <c:pt idx="13">
                  <c:v>159</c:v>
                </c:pt>
                <c:pt idx="14">
                  <c:v>65</c:v>
                </c:pt>
                <c:pt idx="15">
                  <c:v>36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C-4F16-9994-E62F4D16807A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10.65'!$Z$63:$Z$79</c:f>
              <c:numCache>
                <c:formatCode>#,##0</c:formatCode>
                <c:ptCount val="17"/>
                <c:pt idx="0">
                  <c:v>20</c:v>
                </c:pt>
                <c:pt idx="1">
                  <c:v>152</c:v>
                </c:pt>
                <c:pt idx="2">
                  <c:v>354</c:v>
                </c:pt>
                <c:pt idx="3">
                  <c:v>396</c:v>
                </c:pt>
                <c:pt idx="4">
                  <c:v>386</c:v>
                </c:pt>
                <c:pt idx="5">
                  <c:v>354</c:v>
                </c:pt>
                <c:pt idx="6">
                  <c:v>355</c:v>
                </c:pt>
                <c:pt idx="7">
                  <c:v>429</c:v>
                </c:pt>
                <c:pt idx="8">
                  <c:v>440</c:v>
                </c:pt>
                <c:pt idx="9">
                  <c:v>508</c:v>
                </c:pt>
                <c:pt idx="10">
                  <c:v>484</c:v>
                </c:pt>
                <c:pt idx="11">
                  <c:v>416</c:v>
                </c:pt>
                <c:pt idx="12">
                  <c:v>192</c:v>
                </c:pt>
                <c:pt idx="13">
                  <c:v>111</c:v>
                </c:pt>
                <c:pt idx="14">
                  <c:v>57</c:v>
                </c:pt>
                <c:pt idx="15">
                  <c:v>23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C-4F16-9994-E62F4D16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10.65'!$Z$83:$Z$90</c:f>
              <c:numCache>
                <c:formatCode>#,##0</c:formatCode>
                <c:ptCount val="8"/>
                <c:pt idx="0">
                  <c:v>271</c:v>
                </c:pt>
                <c:pt idx="1">
                  <c:v>160</c:v>
                </c:pt>
                <c:pt idx="2">
                  <c:v>586</c:v>
                </c:pt>
                <c:pt idx="3">
                  <c:v>114</c:v>
                </c:pt>
                <c:pt idx="4">
                  <c:v>45</c:v>
                </c:pt>
                <c:pt idx="5">
                  <c:v>145</c:v>
                </c:pt>
                <c:pt idx="6">
                  <c:v>371</c:v>
                </c:pt>
                <c:pt idx="7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CA2-BBAC-821DF37DE478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10.65'!$Z$93:$Z$100</c:f>
              <c:numCache>
                <c:formatCode>#,##0</c:formatCode>
                <c:ptCount val="8"/>
                <c:pt idx="0">
                  <c:v>177</c:v>
                </c:pt>
                <c:pt idx="1">
                  <c:v>436</c:v>
                </c:pt>
                <c:pt idx="2">
                  <c:v>106</c:v>
                </c:pt>
                <c:pt idx="3">
                  <c:v>561</c:v>
                </c:pt>
                <c:pt idx="4">
                  <c:v>397</c:v>
                </c:pt>
                <c:pt idx="5">
                  <c:v>300</c:v>
                </c:pt>
                <c:pt idx="6">
                  <c:v>41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B-4CA2-BBAC-821DF37D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10.7'!$U$8:$Y$8</c:f>
              <c:numCache>
                <c:formatCode>#,##0</c:formatCode>
                <c:ptCount val="5"/>
                <c:pt idx="1">
                  <c:v>33261.5</c:v>
                </c:pt>
                <c:pt idx="2">
                  <c:v>35774.35</c:v>
                </c:pt>
                <c:pt idx="3">
                  <c:v>33956</c:v>
                </c:pt>
                <c:pt idx="4">
                  <c:v>36876.39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D-4252-8EE6-D19C20642D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D-4252-8EE6-D19C2064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10.65'!$V$8:$Z$8</c:f>
              <c:numCache>
                <c:formatCode>#,##0</c:formatCode>
                <c:ptCount val="5"/>
                <c:pt idx="0">
                  <c:v>31004.06</c:v>
                </c:pt>
                <c:pt idx="1">
                  <c:v>32584</c:v>
                </c:pt>
                <c:pt idx="2">
                  <c:v>33801.370000000003</c:v>
                </c:pt>
                <c:pt idx="3">
                  <c:v>35012.04</c:v>
                </c:pt>
                <c:pt idx="4">
                  <c:v>36147.47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A-405E-81E4-EB74BBCDEC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A-405E-81E4-EB74BBCD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10.66'!$U$4:$Y$4</c:f>
              <c:numCache>
                <c:formatCode>#,##0</c:formatCode>
                <c:ptCount val="5"/>
                <c:pt idx="1">
                  <c:v>46340</c:v>
                </c:pt>
                <c:pt idx="2">
                  <c:v>48505</c:v>
                </c:pt>
                <c:pt idx="3">
                  <c:v>50711</c:v>
                </c:pt>
                <c:pt idx="4">
                  <c:v>51936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BF8-B566-F7CA1378C6C1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10.66'!$U$7:$Y$7</c:f>
              <c:numCache>
                <c:formatCode>#,##0</c:formatCode>
                <c:ptCount val="5"/>
                <c:pt idx="1">
                  <c:v>32503</c:v>
                </c:pt>
                <c:pt idx="2">
                  <c:v>33618</c:v>
                </c:pt>
                <c:pt idx="3">
                  <c:v>34813</c:v>
                </c:pt>
                <c:pt idx="4">
                  <c:v>35749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BF8-B566-F7CA1378C6C1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10.66'!$U$11:$Y$11</c:f>
              <c:numCache>
                <c:formatCode>#,##0</c:formatCode>
                <c:ptCount val="5"/>
                <c:pt idx="1">
                  <c:v>41748</c:v>
                </c:pt>
                <c:pt idx="2">
                  <c:v>43521</c:v>
                </c:pt>
                <c:pt idx="3">
                  <c:v>45351</c:v>
                </c:pt>
                <c:pt idx="4">
                  <c:v>46250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BF8-B566-F7CA1378C6C1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10.66'!$U$12:$Y$12</c:f>
              <c:numCache>
                <c:formatCode>#,##0</c:formatCode>
                <c:ptCount val="5"/>
                <c:pt idx="1">
                  <c:v>4591</c:v>
                </c:pt>
                <c:pt idx="2">
                  <c:v>4987</c:v>
                </c:pt>
                <c:pt idx="3">
                  <c:v>5365</c:v>
                </c:pt>
                <c:pt idx="4">
                  <c:v>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9-4BF8-B566-F7CA1378C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6.364947710061305E-3</c:v>
                </c:pt>
                <c:pt idx="1">
                  <c:v>5.9141723764875587E-3</c:v>
                </c:pt>
                <c:pt idx="2">
                  <c:v>4.569058781103498E-2</c:v>
                </c:pt>
                <c:pt idx="3">
                  <c:v>7.1402812838081498E-3</c:v>
                </c:pt>
                <c:pt idx="4">
                  <c:v>5.250631085467003E-2</c:v>
                </c:pt>
                <c:pt idx="5">
                  <c:v>3.0706815723043634E-2</c:v>
                </c:pt>
                <c:pt idx="6">
                  <c:v>8.5791561485755494E-2</c:v>
                </c:pt>
                <c:pt idx="7">
                  <c:v>9.4554633970429139E-2</c:v>
                </c:pt>
                <c:pt idx="8">
                  <c:v>4.4067796610169491E-2</c:v>
                </c:pt>
                <c:pt idx="9">
                  <c:v>1.2152902993148215E-2</c:v>
                </c:pt>
                <c:pt idx="10">
                  <c:v>3.7125856473133788E-2</c:v>
                </c:pt>
                <c:pt idx="11">
                  <c:v>1.5885322755138837E-2</c:v>
                </c:pt>
                <c:pt idx="12">
                  <c:v>7.3566534439235484E-2</c:v>
                </c:pt>
                <c:pt idx="13">
                  <c:v>0.11336098088712586</c:v>
                </c:pt>
                <c:pt idx="14">
                  <c:v>5.5210962856112517E-2</c:v>
                </c:pt>
                <c:pt idx="15">
                  <c:v>7.8416877028488999E-2</c:v>
                </c:pt>
                <c:pt idx="16">
                  <c:v>0.16291020555355212</c:v>
                </c:pt>
                <c:pt idx="17">
                  <c:v>2.302560403894699E-2</c:v>
                </c:pt>
                <c:pt idx="18">
                  <c:v>3.6368553912729897E-2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C41-BEF0-CAFA4B4D6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C41-BEF0-CAFA4B4D6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10</c:v>
                </c:pt>
                <c:pt idx="1">
                  <c:v>295</c:v>
                </c:pt>
                <c:pt idx="2">
                  <c:v>1110</c:v>
                </c:pt>
                <c:pt idx="3">
                  <c:v>2695</c:v>
                </c:pt>
                <c:pt idx="4">
                  <c:v>4267</c:v>
                </c:pt>
                <c:pt idx="5">
                  <c:v>4071</c:v>
                </c:pt>
                <c:pt idx="6">
                  <c:v>3388</c:v>
                </c:pt>
                <c:pt idx="7">
                  <c:v>2387</c:v>
                </c:pt>
                <c:pt idx="8">
                  <c:v>2154</c:v>
                </c:pt>
                <c:pt idx="9">
                  <c:v>1916</c:v>
                </c:pt>
                <c:pt idx="10">
                  <c:v>1698</c:v>
                </c:pt>
                <c:pt idx="11">
                  <c:v>1236</c:v>
                </c:pt>
                <c:pt idx="12">
                  <c:v>607</c:v>
                </c:pt>
                <c:pt idx="13">
                  <c:v>220</c:v>
                </c:pt>
                <c:pt idx="14">
                  <c:v>96</c:v>
                </c:pt>
                <c:pt idx="15">
                  <c:v>56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CE2-A3A9-90431AF1CF98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20</c:v>
                </c:pt>
                <c:pt idx="1">
                  <c:v>387</c:v>
                </c:pt>
                <c:pt idx="2">
                  <c:v>1200</c:v>
                </c:pt>
                <c:pt idx="3">
                  <c:v>3191</c:v>
                </c:pt>
                <c:pt idx="4">
                  <c:v>4366</c:v>
                </c:pt>
                <c:pt idx="5">
                  <c:v>3597</c:v>
                </c:pt>
                <c:pt idx="6">
                  <c:v>2840</c:v>
                </c:pt>
                <c:pt idx="7">
                  <c:v>2177</c:v>
                </c:pt>
                <c:pt idx="8">
                  <c:v>2179</c:v>
                </c:pt>
                <c:pt idx="9">
                  <c:v>1883</c:v>
                </c:pt>
                <c:pt idx="10">
                  <c:v>1693</c:v>
                </c:pt>
                <c:pt idx="11">
                  <c:v>1169</c:v>
                </c:pt>
                <c:pt idx="12">
                  <c:v>597</c:v>
                </c:pt>
                <c:pt idx="13">
                  <c:v>205</c:v>
                </c:pt>
                <c:pt idx="14">
                  <c:v>76</c:v>
                </c:pt>
                <c:pt idx="15">
                  <c:v>41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1-4CE2-A3A9-90431AF1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2077</c:v>
                </c:pt>
                <c:pt idx="1">
                  <c:v>3398</c:v>
                </c:pt>
                <c:pt idx="2">
                  <c:v>2535</c:v>
                </c:pt>
                <c:pt idx="3">
                  <c:v>1569</c:v>
                </c:pt>
                <c:pt idx="4">
                  <c:v>1190</c:v>
                </c:pt>
                <c:pt idx="5">
                  <c:v>1153</c:v>
                </c:pt>
                <c:pt idx="6">
                  <c:v>1020</c:v>
                </c:pt>
                <c:pt idx="7">
                  <c:v>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1BE-8243-D610C1C0A142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1559</c:v>
                </c:pt>
                <c:pt idx="1">
                  <c:v>4346</c:v>
                </c:pt>
                <c:pt idx="2">
                  <c:v>581</c:v>
                </c:pt>
                <c:pt idx="3">
                  <c:v>2853</c:v>
                </c:pt>
                <c:pt idx="4">
                  <c:v>3193</c:v>
                </c:pt>
                <c:pt idx="5">
                  <c:v>1607</c:v>
                </c:pt>
                <c:pt idx="6">
                  <c:v>113</c:v>
                </c:pt>
                <c:pt idx="7">
                  <c:v>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1BE-8243-D610C1C0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10.66'!$U$8:$Y$8</c:f>
              <c:numCache>
                <c:formatCode>#,##0</c:formatCode>
                <c:ptCount val="5"/>
                <c:pt idx="1">
                  <c:v>40104</c:v>
                </c:pt>
                <c:pt idx="2">
                  <c:v>41895</c:v>
                </c:pt>
                <c:pt idx="3">
                  <c:v>42458.63</c:v>
                </c:pt>
                <c:pt idx="4">
                  <c:v>41960.91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5-404D-BCCB-F845CEE8BA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5-404D-BCCB-F845CEE8B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10.66'!$V$4:$Z$4</c:f>
              <c:numCache>
                <c:formatCode>#,##0</c:formatCode>
                <c:ptCount val="5"/>
                <c:pt idx="0">
                  <c:v>46340</c:v>
                </c:pt>
                <c:pt idx="1">
                  <c:v>48505</c:v>
                </c:pt>
                <c:pt idx="2">
                  <c:v>50711</c:v>
                </c:pt>
                <c:pt idx="3">
                  <c:v>51936</c:v>
                </c:pt>
                <c:pt idx="4">
                  <c:v>55460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6-4A47-A73D-E4315E044DDE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10.66'!$V$7:$Z$7</c:f>
              <c:numCache>
                <c:formatCode>#,##0</c:formatCode>
                <c:ptCount val="5"/>
                <c:pt idx="0">
                  <c:v>32503</c:v>
                </c:pt>
                <c:pt idx="1">
                  <c:v>33618</c:v>
                </c:pt>
                <c:pt idx="2">
                  <c:v>34813</c:v>
                </c:pt>
                <c:pt idx="3">
                  <c:v>35749</c:v>
                </c:pt>
                <c:pt idx="4">
                  <c:v>36339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6-4A47-A73D-E4315E044DDE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10.66'!$V$11:$Z$11</c:f>
              <c:numCache>
                <c:formatCode>#,##0</c:formatCode>
                <c:ptCount val="5"/>
                <c:pt idx="0">
                  <c:v>41748</c:v>
                </c:pt>
                <c:pt idx="1">
                  <c:v>43521</c:v>
                </c:pt>
                <c:pt idx="2">
                  <c:v>45351</c:v>
                </c:pt>
                <c:pt idx="3">
                  <c:v>46250</c:v>
                </c:pt>
                <c:pt idx="4">
                  <c:v>49459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6-4A47-A73D-E4315E044DDE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10.66'!$V$12:$Z$12</c:f>
              <c:numCache>
                <c:formatCode>#,##0</c:formatCode>
                <c:ptCount val="5"/>
                <c:pt idx="0">
                  <c:v>4591</c:v>
                </c:pt>
                <c:pt idx="1">
                  <c:v>4987</c:v>
                </c:pt>
                <c:pt idx="2">
                  <c:v>5365</c:v>
                </c:pt>
                <c:pt idx="3">
                  <c:v>5687</c:v>
                </c:pt>
                <c:pt idx="4">
                  <c:v>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6-4A47-A73D-E4315E04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6.364947710061305E-3</c:v>
                </c:pt>
                <c:pt idx="1">
                  <c:v>5.9141723764875587E-3</c:v>
                </c:pt>
                <c:pt idx="2">
                  <c:v>4.569058781103498E-2</c:v>
                </c:pt>
                <c:pt idx="3">
                  <c:v>7.1402812838081498E-3</c:v>
                </c:pt>
                <c:pt idx="4">
                  <c:v>5.250631085467003E-2</c:v>
                </c:pt>
                <c:pt idx="5">
                  <c:v>3.0706815723043634E-2</c:v>
                </c:pt>
                <c:pt idx="6">
                  <c:v>8.5791561485755494E-2</c:v>
                </c:pt>
                <c:pt idx="7">
                  <c:v>9.4554633970429139E-2</c:v>
                </c:pt>
                <c:pt idx="8">
                  <c:v>4.4067796610169491E-2</c:v>
                </c:pt>
                <c:pt idx="9">
                  <c:v>1.2152902993148215E-2</c:v>
                </c:pt>
                <c:pt idx="10">
                  <c:v>3.7125856473133788E-2</c:v>
                </c:pt>
                <c:pt idx="11">
                  <c:v>1.5885322755138837E-2</c:v>
                </c:pt>
                <c:pt idx="12">
                  <c:v>7.3566534439235484E-2</c:v>
                </c:pt>
                <c:pt idx="13">
                  <c:v>0.11336098088712586</c:v>
                </c:pt>
                <c:pt idx="14">
                  <c:v>5.5210962856112517E-2</c:v>
                </c:pt>
                <c:pt idx="15">
                  <c:v>7.8416877028488999E-2</c:v>
                </c:pt>
                <c:pt idx="16">
                  <c:v>0.16291020555355212</c:v>
                </c:pt>
                <c:pt idx="17">
                  <c:v>2.302560403894699E-2</c:v>
                </c:pt>
                <c:pt idx="18">
                  <c:v>3.6368553912729897E-2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F28-AD73-9A3207CE53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B-4F28-AD73-9A3207CE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10.66'!$Z$44:$Z$60</c:f>
              <c:numCache>
                <c:formatCode>#,##0</c:formatCode>
                <c:ptCount val="17"/>
                <c:pt idx="0">
                  <c:v>19</c:v>
                </c:pt>
                <c:pt idx="1">
                  <c:v>416</c:v>
                </c:pt>
                <c:pt idx="2">
                  <c:v>1219</c:v>
                </c:pt>
                <c:pt idx="3">
                  <c:v>2917</c:v>
                </c:pt>
                <c:pt idx="4">
                  <c:v>4851</c:v>
                </c:pt>
                <c:pt idx="5">
                  <c:v>4263</c:v>
                </c:pt>
                <c:pt idx="6">
                  <c:v>3546</c:v>
                </c:pt>
                <c:pt idx="7">
                  <c:v>2554</c:v>
                </c:pt>
                <c:pt idx="8">
                  <c:v>2081</c:v>
                </c:pt>
                <c:pt idx="9">
                  <c:v>1961</c:v>
                </c:pt>
                <c:pt idx="10">
                  <c:v>1723</c:v>
                </c:pt>
                <c:pt idx="11">
                  <c:v>1279</c:v>
                </c:pt>
                <c:pt idx="12">
                  <c:v>621</c:v>
                </c:pt>
                <c:pt idx="13">
                  <c:v>235</c:v>
                </c:pt>
                <c:pt idx="14">
                  <c:v>94</c:v>
                </c:pt>
                <c:pt idx="15">
                  <c:v>60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7-420F-AAF0-B97F3E47E675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10.66'!$Z$63:$Z$79</c:f>
              <c:numCache>
                <c:formatCode>#,##0</c:formatCode>
                <c:ptCount val="17"/>
                <c:pt idx="0">
                  <c:v>40</c:v>
                </c:pt>
                <c:pt idx="1">
                  <c:v>480</c:v>
                </c:pt>
                <c:pt idx="2">
                  <c:v>1314</c:v>
                </c:pt>
                <c:pt idx="3">
                  <c:v>3419</c:v>
                </c:pt>
                <c:pt idx="4">
                  <c:v>4764</c:v>
                </c:pt>
                <c:pt idx="5">
                  <c:v>4059</c:v>
                </c:pt>
                <c:pt idx="6">
                  <c:v>2995</c:v>
                </c:pt>
                <c:pt idx="7">
                  <c:v>2426</c:v>
                </c:pt>
                <c:pt idx="8">
                  <c:v>2112</c:v>
                </c:pt>
                <c:pt idx="9">
                  <c:v>2001</c:v>
                </c:pt>
                <c:pt idx="10">
                  <c:v>1759</c:v>
                </c:pt>
                <c:pt idx="11">
                  <c:v>1182</c:v>
                </c:pt>
                <c:pt idx="12">
                  <c:v>632</c:v>
                </c:pt>
                <c:pt idx="13">
                  <c:v>212</c:v>
                </c:pt>
                <c:pt idx="14">
                  <c:v>70</c:v>
                </c:pt>
                <c:pt idx="15">
                  <c:v>36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7-420F-AAF0-B97F3E47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10.66'!$Z$83:$Z$90</c:f>
              <c:numCache>
                <c:formatCode>#,##0</c:formatCode>
                <c:ptCount val="8"/>
                <c:pt idx="0">
                  <c:v>2067</c:v>
                </c:pt>
                <c:pt idx="1">
                  <c:v>3396</c:v>
                </c:pt>
                <c:pt idx="2">
                  <c:v>2646</c:v>
                </c:pt>
                <c:pt idx="3">
                  <c:v>1681</c:v>
                </c:pt>
                <c:pt idx="4">
                  <c:v>1233</c:v>
                </c:pt>
                <c:pt idx="5">
                  <c:v>1181</c:v>
                </c:pt>
                <c:pt idx="6">
                  <c:v>1046</c:v>
                </c:pt>
                <c:pt idx="7">
                  <c:v>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6D2-BA1C-382A7E5CAB9C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10.66'!$Z$93:$Z$100</c:f>
              <c:numCache>
                <c:formatCode>#,##0</c:formatCode>
                <c:ptCount val="8"/>
                <c:pt idx="0">
                  <c:v>1573</c:v>
                </c:pt>
                <c:pt idx="1">
                  <c:v>4571</c:v>
                </c:pt>
                <c:pt idx="2">
                  <c:v>583</c:v>
                </c:pt>
                <c:pt idx="3">
                  <c:v>3018</c:v>
                </c:pt>
                <c:pt idx="4">
                  <c:v>3163</c:v>
                </c:pt>
                <c:pt idx="5">
                  <c:v>1619</c:v>
                </c:pt>
                <c:pt idx="6">
                  <c:v>104</c:v>
                </c:pt>
                <c:pt idx="7">
                  <c:v>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6D2-BA1C-382A7E5C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10.7'!$V$4:$Z$4</c:f>
              <c:numCache>
                <c:formatCode>#,##0</c:formatCode>
                <c:ptCount val="5"/>
                <c:pt idx="0">
                  <c:v>1287</c:v>
                </c:pt>
                <c:pt idx="1">
                  <c:v>1525</c:v>
                </c:pt>
                <c:pt idx="2">
                  <c:v>1455</c:v>
                </c:pt>
                <c:pt idx="3">
                  <c:v>1468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A-421C-8836-D9FB1E5BB9E8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10.7'!$V$7:$Z$7</c:f>
              <c:numCache>
                <c:formatCode>#,##0</c:formatCode>
                <c:ptCount val="5"/>
                <c:pt idx="0">
                  <c:v>935</c:v>
                </c:pt>
                <c:pt idx="1">
                  <c:v>1093</c:v>
                </c:pt>
                <c:pt idx="2">
                  <c:v>1043</c:v>
                </c:pt>
                <c:pt idx="3">
                  <c:v>1084</c:v>
                </c:pt>
                <c:pt idx="4">
                  <c:v>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A-421C-8836-D9FB1E5BB9E8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10.7'!$V$11:$Z$11</c:f>
              <c:numCache>
                <c:formatCode>#,##0</c:formatCode>
                <c:ptCount val="5"/>
                <c:pt idx="0">
                  <c:v>955</c:v>
                </c:pt>
                <c:pt idx="1">
                  <c:v>1130</c:v>
                </c:pt>
                <c:pt idx="2">
                  <c:v>1091</c:v>
                </c:pt>
                <c:pt idx="3">
                  <c:v>1075</c:v>
                </c:pt>
                <c:pt idx="4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A-421C-8836-D9FB1E5BB9E8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10.7'!$V$12:$Z$12</c:f>
              <c:numCache>
                <c:formatCode>#,##0</c:formatCode>
                <c:ptCount val="5"/>
                <c:pt idx="0">
                  <c:v>335</c:v>
                </c:pt>
                <c:pt idx="1">
                  <c:v>394</c:v>
                </c:pt>
                <c:pt idx="2">
                  <c:v>362</c:v>
                </c:pt>
                <c:pt idx="3">
                  <c:v>391</c:v>
                </c:pt>
                <c:pt idx="4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A-421C-8836-D9FB1E5BB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10.66'!$V$8:$Z$8</c:f>
              <c:numCache>
                <c:formatCode>#,##0</c:formatCode>
                <c:ptCount val="5"/>
                <c:pt idx="0">
                  <c:v>40104</c:v>
                </c:pt>
                <c:pt idx="1">
                  <c:v>41895</c:v>
                </c:pt>
                <c:pt idx="2">
                  <c:v>42458.63</c:v>
                </c:pt>
                <c:pt idx="3">
                  <c:v>41960.91</c:v>
                </c:pt>
                <c:pt idx="4">
                  <c:v>43935.38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B-4128-898C-F941D91249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B-4128-898C-F941D912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10.67'!$U$4:$Y$4</c:f>
              <c:numCache>
                <c:formatCode>#,##0</c:formatCode>
                <c:ptCount val="5"/>
                <c:pt idx="1">
                  <c:v>12571</c:v>
                </c:pt>
                <c:pt idx="2">
                  <c:v>13429</c:v>
                </c:pt>
                <c:pt idx="3">
                  <c:v>13767</c:v>
                </c:pt>
                <c:pt idx="4">
                  <c:v>13371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8-4479-9E34-7C1DCA4EE148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10.67'!$U$7:$Y$7</c:f>
              <c:numCache>
                <c:formatCode>#,##0</c:formatCode>
                <c:ptCount val="5"/>
                <c:pt idx="1">
                  <c:v>9747</c:v>
                </c:pt>
                <c:pt idx="2">
                  <c:v>10071</c:v>
                </c:pt>
                <c:pt idx="3">
                  <c:v>10263</c:v>
                </c:pt>
                <c:pt idx="4">
                  <c:v>10350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8-4479-9E34-7C1DCA4EE148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10.67'!$U$11:$Y$11</c:f>
              <c:numCache>
                <c:formatCode>#,##0</c:formatCode>
                <c:ptCount val="5"/>
                <c:pt idx="1">
                  <c:v>11871</c:v>
                </c:pt>
                <c:pt idx="2">
                  <c:v>12756</c:v>
                </c:pt>
                <c:pt idx="3">
                  <c:v>13102</c:v>
                </c:pt>
                <c:pt idx="4">
                  <c:v>12683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8-4479-9E34-7C1DCA4EE148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10.67'!$U$12:$Y$12</c:f>
              <c:numCache>
                <c:formatCode>#,##0</c:formatCode>
                <c:ptCount val="5"/>
                <c:pt idx="1">
                  <c:v>693</c:v>
                </c:pt>
                <c:pt idx="2">
                  <c:v>672</c:v>
                </c:pt>
                <c:pt idx="3">
                  <c:v>669</c:v>
                </c:pt>
                <c:pt idx="4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8-4479-9E34-7C1DCA4EE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8.6015724749680805E-3</c:v>
                </c:pt>
                <c:pt idx="1">
                  <c:v>5.3625428398629126E-2</c:v>
                </c:pt>
                <c:pt idx="2">
                  <c:v>9.1458907331496545E-2</c:v>
                </c:pt>
                <c:pt idx="3">
                  <c:v>2.0630333982931254E-2</c:v>
                </c:pt>
                <c:pt idx="4">
                  <c:v>0.10153887507559976</c:v>
                </c:pt>
                <c:pt idx="5">
                  <c:v>1.8412741079228547E-2</c:v>
                </c:pt>
                <c:pt idx="6">
                  <c:v>0.10859485249647201</c:v>
                </c:pt>
                <c:pt idx="7">
                  <c:v>7.5868557220616889E-2</c:v>
                </c:pt>
                <c:pt idx="8">
                  <c:v>4.1395067535783883E-2</c:v>
                </c:pt>
                <c:pt idx="9">
                  <c:v>1.8815939788992676E-3</c:v>
                </c:pt>
                <c:pt idx="10">
                  <c:v>2.3721524091122909E-2</c:v>
                </c:pt>
                <c:pt idx="11">
                  <c:v>1.3977555271823131E-2</c:v>
                </c:pt>
                <c:pt idx="12">
                  <c:v>3.4003091190108192E-2</c:v>
                </c:pt>
                <c:pt idx="13">
                  <c:v>0.11457563335797326</c:v>
                </c:pt>
                <c:pt idx="14">
                  <c:v>3.7631879577985347E-2</c:v>
                </c:pt>
                <c:pt idx="15">
                  <c:v>7.1836570122975604E-2</c:v>
                </c:pt>
                <c:pt idx="16">
                  <c:v>0.12808279013507157</c:v>
                </c:pt>
                <c:pt idx="17">
                  <c:v>3.3599892480344062E-3</c:v>
                </c:pt>
                <c:pt idx="18">
                  <c:v>3.548148645924333E-2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B-40B2-9C14-93A9356F3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B-40B2-9C14-93A9356F3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6</c:v>
                </c:pt>
                <c:pt idx="1">
                  <c:v>145</c:v>
                </c:pt>
                <c:pt idx="2">
                  <c:v>378</c:v>
                </c:pt>
                <c:pt idx="3">
                  <c:v>572</c:v>
                </c:pt>
                <c:pt idx="4">
                  <c:v>861</c:v>
                </c:pt>
                <c:pt idx="5">
                  <c:v>794</c:v>
                </c:pt>
                <c:pt idx="6">
                  <c:v>692</c:v>
                </c:pt>
                <c:pt idx="7">
                  <c:v>645</c:v>
                </c:pt>
                <c:pt idx="8">
                  <c:v>747</c:v>
                </c:pt>
                <c:pt idx="9">
                  <c:v>800</c:v>
                </c:pt>
                <c:pt idx="10">
                  <c:v>753</c:v>
                </c:pt>
                <c:pt idx="11">
                  <c:v>479</c:v>
                </c:pt>
                <c:pt idx="12">
                  <c:v>215</c:v>
                </c:pt>
                <c:pt idx="13">
                  <c:v>53</c:v>
                </c:pt>
                <c:pt idx="14">
                  <c:v>22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0-4B06-96CC-50873A33E3D2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7</c:v>
                </c:pt>
                <c:pt idx="1">
                  <c:v>201</c:v>
                </c:pt>
                <c:pt idx="2">
                  <c:v>396</c:v>
                </c:pt>
                <c:pt idx="3">
                  <c:v>534</c:v>
                </c:pt>
                <c:pt idx="4">
                  <c:v>691</c:v>
                </c:pt>
                <c:pt idx="5">
                  <c:v>666</c:v>
                </c:pt>
                <c:pt idx="6">
                  <c:v>605</c:v>
                </c:pt>
                <c:pt idx="7">
                  <c:v>525</c:v>
                </c:pt>
                <c:pt idx="8">
                  <c:v>720</c:v>
                </c:pt>
                <c:pt idx="9">
                  <c:v>639</c:v>
                </c:pt>
                <c:pt idx="10">
                  <c:v>578</c:v>
                </c:pt>
                <c:pt idx="11">
                  <c:v>394</c:v>
                </c:pt>
                <c:pt idx="12">
                  <c:v>130</c:v>
                </c:pt>
                <c:pt idx="13">
                  <c:v>49</c:v>
                </c:pt>
                <c:pt idx="14">
                  <c:v>24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0-4B06-96CC-50873A33E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379</c:v>
                </c:pt>
                <c:pt idx="1">
                  <c:v>446</c:v>
                </c:pt>
                <c:pt idx="2">
                  <c:v>1623</c:v>
                </c:pt>
                <c:pt idx="3">
                  <c:v>234</c:v>
                </c:pt>
                <c:pt idx="4">
                  <c:v>120</c:v>
                </c:pt>
                <c:pt idx="5">
                  <c:v>193</c:v>
                </c:pt>
                <c:pt idx="6">
                  <c:v>1028</c:v>
                </c:pt>
                <c:pt idx="7">
                  <c:v>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4-4B09-898A-F87F1B9990C4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350</c:v>
                </c:pt>
                <c:pt idx="1">
                  <c:v>822</c:v>
                </c:pt>
                <c:pt idx="2">
                  <c:v>196</c:v>
                </c:pt>
                <c:pt idx="3">
                  <c:v>957</c:v>
                </c:pt>
                <c:pt idx="4">
                  <c:v>637</c:v>
                </c:pt>
                <c:pt idx="5">
                  <c:v>612</c:v>
                </c:pt>
                <c:pt idx="6">
                  <c:v>143</c:v>
                </c:pt>
                <c:pt idx="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4-4B09-898A-F87F1B999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10.67'!$U$8:$Y$8</c:f>
              <c:numCache>
                <c:formatCode>#,##0</c:formatCode>
                <c:ptCount val="5"/>
                <c:pt idx="1">
                  <c:v>47921.5</c:v>
                </c:pt>
                <c:pt idx="2">
                  <c:v>50532</c:v>
                </c:pt>
                <c:pt idx="3">
                  <c:v>49950.55</c:v>
                </c:pt>
                <c:pt idx="4">
                  <c:v>50962.83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D-4449-8473-176010F760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D-4449-8473-176010F7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10.67'!$V$4:$Z$4</c:f>
              <c:numCache>
                <c:formatCode>#,##0</c:formatCode>
                <c:ptCount val="5"/>
                <c:pt idx="0">
                  <c:v>12571</c:v>
                </c:pt>
                <c:pt idx="1">
                  <c:v>13429</c:v>
                </c:pt>
                <c:pt idx="2">
                  <c:v>13767</c:v>
                </c:pt>
                <c:pt idx="3">
                  <c:v>13371</c:v>
                </c:pt>
                <c:pt idx="4">
                  <c:v>14881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2-4CF6-818E-90639AFA3FF9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10.67'!$V$7:$Z$7</c:f>
              <c:numCache>
                <c:formatCode>#,##0</c:formatCode>
                <c:ptCount val="5"/>
                <c:pt idx="0">
                  <c:v>9747</c:v>
                </c:pt>
                <c:pt idx="1">
                  <c:v>10071</c:v>
                </c:pt>
                <c:pt idx="2">
                  <c:v>10263</c:v>
                </c:pt>
                <c:pt idx="3">
                  <c:v>10350</c:v>
                </c:pt>
                <c:pt idx="4">
                  <c:v>10658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2-4CF6-818E-90639AFA3FF9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10.67'!$V$11:$Z$11</c:f>
              <c:numCache>
                <c:formatCode>#,##0</c:formatCode>
                <c:ptCount val="5"/>
                <c:pt idx="0">
                  <c:v>11871</c:v>
                </c:pt>
                <c:pt idx="1">
                  <c:v>12756</c:v>
                </c:pt>
                <c:pt idx="2">
                  <c:v>13102</c:v>
                </c:pt>
                <c:pt idx="3">
                  <c:v>12683</c:v>
                </c:pt>
                <c:pt idx="4">
                  <c:v>14193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2-4CF6-818E-90639AFA3FF9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10.67'!$V$12:$Z$12</c:f>
              <c:numCache>
                <c:formatCode>#,##0</c:formatCode>
                <c:ptCount val="5"/>
                <c:pt idx="0">
                  <c:v>693</c:v>
                </c:pt>
                <c:pt idx="1">
                  <c:v>672</c:v>
                </c:pt>
                <c:pt idx="2">
                  <c:v>669</c:v>
                </c:pt>
                <c:pt idx="3">
                  <c:v>689</c:v>
                </c:pt>
                <c:pt idx="4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2-4CF6-818E-90639AFA3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8.6015724749680805E-3</c:v>
                </c:pt>
                <c:pt idx="1">
                  <c:v>5.3625428398629126E-2</c:v>
                </c:pt>
                <c:pt idx="2">
                  <c:v>9.1458907331496545E-2</c:v>
                </c:pt>
                <c:pt idx="3">
                  <c:v>2.0630333982931254E-2</c:v>
                </c:pt>
                <c:pt idx="4">
                  <c:v>0.10153887507559976</c:v>
                </c:pt>
                <c:pt idx="5">
                  <c:v>1.8412741079228547E-2</c:v>
                </c:pt>
                <c:pt idx="6">
                  <c:v>0.10859485249647201</c:v>
                </c:pt>
                <c:pt idx="7">
                  <c:v>7.5868557220616889E-2</c:v>
                </c:pt>
                <c:pt idx="8">
                  <c:v>4.1395067535783883E-2</c:v>
                </c:pt>
                <c:pt idx="9">
                  <c:v>1.8815939788992676E-3</c:v>
                </c:pt>
                <c:pt idx="10">
                  <c:v>2.3721524091122909E-2</c:v>
                </c:pt>
                <c:pt idx="11">
                  <c:v>1.3977555271823131E-2</c:v>
                </c:pt>
                <c:pt idx="12">
                  <c:v>3.4003091190108192E-2</c:v>
                </c:pt>
                <c:pt idx="13">
                  <c:v>0.11457563335797326</c:v>
                </c:pt>
                <c:pt idx="14">
                  <c:v>3.7631879577985347E-2</c:v>
                </c:pt>
                <c:pt idx="15">
                  <c:v>7.1836570122975604E-2</c:v>
                </c:pt>
                <c:pt idx="16">
                  <c:v>0.12808279013507157</c:v>
                </c:pt>
                <c:pt idx="17">
                  <c:v>3.3599892480344062E-3</c:v>
                </c:pt>
                <c:pt idx="18">
                  <c:v>3.548148645924333E-2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E-42B0-8C2B-8549A68C7F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E-42B0-8C2B-8549A68C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10.67'!$Z$44:$Z$60</c:f>
              <c:numCache>
                <c:formatCode>#,##0</c:formatCode>
                <c:ptCount val="17"/>
                <c:pt idx="0">
                  <c:v>6</c:v>
                </c:pt>
                <c:pt idx="1">
                  <c:v>181</c:v>
                </c:pt>
                <c:pt idx="2">
                  <c:v>464</c:v>
                </c:pt>
                <c:pt idx="3">
                  <c:v>705</c:v>
                </c:pt>
                <c:pt idx="4">
                  <c:v>1013</c:v>
                </c:pt>
                <c:pt idx="5">
                  <c:v>849</c:v>
                </c:pt>
                <c:pt idx="6">
                  <c:v>788</c:v>
                </c:pt>
                <c:pt idx="7">
                  <c:v>697</c:v>
                </c:pt>
                <c:pt idx="8">
                  <c:v>788</c:v>
                </c:pt>
                <c:pt idx="9">
                  <c:v>872</c:v>
                </c:pt>
                <c:pt idx="10">
                  <c:v>772</c:v>
                </c:pt>
                <c:pt idx="11">
                  <c:v>551</c:v>
                </c:pt>
                <c:pt idx="12">
                  <c:v>251</c:v>
                </c:pt>
                <c:pt idx="13">
                  <c:v>65</c:v>
                </c:pt>
                <c:pt idx="14">
                  <c:v>15</c:v>
                </c:pt>
                <c:pt idx="15">
                  <c:v>9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D-4DF9-837E-F67F6575315D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10.67'!$Z$63:$Z$79</c:f>
              <c:numCache>
                <c:formatCode>#,##0</c:formatCode>
                <c:ptCount val="17"/>
                <c:pt idx="0">
                  <c:v>18</c:v>
                </c:pt>
                <c:pt idx="1">
                  <c:v>248</c:v>
                </c:pt>
                <c:pt idx="2">
                  <c:v>480</c:v>
                </c:pt>
                <c:pt idx="3">
                  <c:v>607</c:v>
                </c:pt>
                <c:pt idx="4">
                  <c:v>764</c:v>
                </c:pt>
                <c:pt idx="5">
                  <c:v>714</c:v>
                </c:pt>
                <c:pt idx="6">
                  <c:v>697</c:v>
                </c:pt>
                <c:pt idx="7">
                  <c:v>525</c:v>
                </c:pt>
                <c:pt idx="8">
                  <c:v>738</c:v>
                </c:pt>
                <c:pt idx="9">
                  <c:v>737</c:v>
                </c:pt>
                <c:pt idx="10">
                  <c:v>640</c:v>
                </c:pt>
                <c:pt idx="11">
                  <c:v>453</c:v>
                </c:pt>
                <c:pt idx="12">
                  <c:v>133</c:v>
                </c:pt>
                <c:pt idx="13">
                  <c:v>50</c:v>
                </c:pt>
                <c:pt idx="14">
                  <c:v>23</c:v>
                </c:pt>
                <c:pt idx="15">
                  <c:v>9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D-4DF9-837E-F67F6575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10.67'!$Z$83:$Z$90</c:f>
              <c:numCache>
                <c:formatCode>#,##0</c:formatCode>
                <c:ptCount val="8"/>
                <c:pt idx="0">
                  <c:v>387</c:v>
                </c:pt>
                <c:pt idx="1">
                  <c:v>443</c:v>
                </c:pt>
                <c:pt idx="2">
                  <c:v>1643</c:v>
                </c:pt>
                <c:pt idx="3">
                  <c:v>247</c:v>
                </c:pt>
                <c:pt idx="4">
                  <c:v>124</c:v>
                </c:pt>
                <c:pt idx="5">
                  <c:v>186</c:v>
                </c:pt>
                <c:pt idx="6">
                  <c:v>1076</c:v>
                </c:pt>
                <c:pt idx="7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5A4-8910-FAA0A869BB0C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10.67'!$Z$93:$Z$100</c:f>
              <c:numCache>
                <c:formatCode>#,##0</c:formatCode>
                <c:ptCount val="8"/>
                <c:pt idx="0">
                  <c:v>345</c:v>
                </c:pt>
                <c:pt idx="1">
                  <c:v>834</c:v>
                </c:pt>
                <c:pt idx="2">
                  <c:v>209</c:v>
                </c:pt>
                <c:pt idx="3">
                  <c:v>1001</c:v>
                </c:pt>
                <c:pt idx="4">
                  <c:v>647</c:v>
                </c:pt>
                <c:pt idx="5">
                  <c:v>611</c:v>
                </c:pt>
                <c:pt idx="6">
                  <c:v>136</c:v>
                </c:pt>
                <c:pt idx="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F-45A4-8910-FAA0A869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0.110397946084724</c:v>
                </c:pt>
                <c:pt idx="1">
                  <c:v>1.0911424903722721E-2</c:v>
                </c:pt>
                <c:pt idx="2">
                  <c:v>3.8510911424903725E-2</c:v>
                </c:pt>
                <c:pt idx="3">
                  <c:v>1.0269576379974325E-2</c:v>
                </c:pt>
                <c:pt idx="4">
                  <c:v>4.2362002567394093E-2</c:v>
                </c:pt>
                <c:pt idx="5">
                  <c:v>2.3748395378690629E-2</c:v>
                </c:pt>
                <c:pt idx="6">
                  <c:v>6.097560975609756E-2</c:v>
                </c:pt>
                <c:pt idx="7">
                  <c:v>7.3812580231065475E-2</c:v>
                </c:pt>
                <c:pt idx="8">
                  <c:v>5.7766367137355584E-2</c:v>
                </c:pt>
                <c:pt idx="9">
                  <c:v>2.5673940949935813E-3</c:v>
                </c:pt>
                <c:pt idx="10">
                  <c:v>1.7971758664955071E-2</c:v>
                </c:pt>
                <c:pt idx="11">
                  <c:v>1.9255455712451863E-2</c:v>
                </c:pt>
                <c:pt idx="12">
                  <c:v>2.7599486521181001E-2</c:v>
                </c:pt>
                <c:pt idx="13">
                  <c:v>4.5571245186136075E-2</c:v>
                </c:pt>
                <c:pt idx="14">
                  <c:v>3.9152759948652117E-2</c:v>
                </c:pt>
                <c:pt idx="15">
                  <c:v>7.5738125802310652E-2</c:v>
                </c:pt>
                <c:pt idx="16">
                  <c:v>0.14313222079589216</c:v>
                </c:pt>
                <c:pt idx="17">
                  <c:v>7.0603337612323491E-3</c:v>
                </c:pt>
                <c:pt idx="18">
                  <c:v>2.8883183568677792E-2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D-439A-9FFC-79C91185FE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D-439A-9FFC-79C91185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10.67'!$V$8:$Z$8</c:f>
              <c:numCache>
                <c:formatCode>#,##0</c:formatCode>
                <c:ptCount val="5"/>
                <c:pt idx="0">
                  <c:v>47921.5</c:v>
                </c:pt>
                <c:pt idx="1">
                  <c:v>50532</c:v>
                </c:pt>
                <c:pt idx="2">
                  <c:v>49950.55</c:v>
                </c:pt>
                <c:pt idx="3">
                  <c:v>50962.83</c:v>
                </c:pt>
                <c:pt idx="4">
                  <c:v>50945.41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2-4C03-AE6A-D326ADCE60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2-4C03-AE6A-D326ADCE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10.68'!$U$4:$Y$4</c:f>
              <c:numCache>
                <c:formatCode>#,##0</c:formatCode>
                <c:ptCount val="5"/>
                <c:pt idx="1">
                  <c:v>894</c:v>
                </c:pt>
                <c:pt idx="2">
                  <c:v>1008</c:v>
                </c:pt>
                <c:pt idx="3">
                  <c:v>944</c:v>
                </c:pt>
                <c:pt idx="4">
                  <c:v>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2-4891-A254-6B4FB48C12D5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10.68'!$U$7:$Y$7</c:f>
              <c:numCache>
                <c:formatCode>#,##0</c:formatCode>
                <c:ptCount val="5"/>
                <c:pt idx="1">
                  <c:v>594</c:v>
                </c:pt>
                <c:pt idx="2">
                  <c:v>679</c:v>
                </c:pt>
                <c:pt idx="3">
                  <c:v>620</c:v>
                </c:pt>
                <c:pt idx="4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2-4891-A254-6B4FB48C12D5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10.68'!$U$11:$Y$11</c:f>
              <c:numCache>
                <c:formatCode>#,##0</c:formatCode>
                <c:ptCount val="5"/>
                <c:pt idx="1">
                  <c:v>618</c:v>
                </c:pt>
                <c:pt idx="2">
                  <c:v>710</c:v>
                </c:pt>
                <c:pt idx="3">
                  <c:v>680</c:v>
                </c:pt>
                <c:pt idx="4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2-4891-A254-6B4FB48C12D5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10.68'!$U$12:$Y$12</c:f>
              <c:numCache>
                <c:formatCode>#,##0</c:formatCode>
                <c:ptCount val="5"/>
                <c:pt idx="1">
                  <c:v>271</c:v>
                </c:pt>
                <c:pt idx="2">
                  <c:v>298</c:v>
                </c:pt>
                <c:pt idx="3">
                  <c:v>267</c:v>
                </c:pt>
                <c:pt idx="4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2-4891-A254-6B4FB48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0.22372227579556414</c:v>
                </c:pt>
                <c:pt idx="1">
                  <c:v>5.7859209257473485E-3</c:v>
                </c:pt>
                <c:pt idx="2">
                  <c:v>2.4108003857280617E-2</c:v>
                </c:pt>
                <c:pt idx="3">
                  <c:v>7.7145612343297977E-3</c:v>
                </c:pt>
                <c:pt idx="4">
                  <c:v>4.2430086788813888E-2</c:v>
                </c:pt>
                <c:pt idx="5">
                  <c:v>2.5072324011571841E-2</c:v>
                </c:pt>
                <c:pt idx="6">
                  <c:v>8.8717454194792669E-2</c:v>
                </c:pt>
                <c:pt idx="7">
                  <c:v>4.9180327868852458E-2</c:v>
                </c:pt>
                <c:pt idx="8">
                  <c:v>4.4358727097396335E-2</c:v>
                </c:pt>
                <c:pt idx="9">
                  <c:v>3.8572806171648989E-3</c:v>
                </c:pt>
                <c:pt idx="10">
                  <c:v>1.446480231436837E-2</c:v>
                </c:pt>
                <c:pt idx="11">
                  <c:v>1.446480231436837E-2</c:v>
                </c:pt>
                <c:pt idx="12">
                  <c:v>2.1215043394406944E-2</c:v>
                </c:pt>
                <c:pt idx="13">
                  <c:v>3.2786885245901641E-2</c:v>
                </c:pt>
                <c:pt idx="14">
                  <c:v>3.5679845708775311E-2</c:v>
                </c:pt>
                <c:pt idx="15">
                  <c:v>7.9074252651880422E-2</c:v>
                </c:pt>
                <c:pt idx="16">
                  <c:v>6.7502410800385729E-2</c:v>
                </c:pt>
                <c:pt idx="17">
                  <c:v>1.9286403085824494E-3</c:v>
                </c:pt>
                <c:pt idx="18">
                  <c:v>4.5323047251687558E-2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4-46D9-9010-81974954A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4-46D9-9010-81974954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35</c:v>
                </c:pt>
                <c:pt idx="3">
                  <c:v>35</c:v>
                </c:pt>
                <c:pt idx="4">
                  <c:v>65</c:v>
                </c:pt>
                <c:pt idx="5">
                  <c:v>41</c:v>
                </c:pt>
                <c:pt idx="6">
                  <c:v>58</c:v>
                </c:pt>
                <c:pt idx="7">
                  <c:v>44</c:v>
                </c:pt>
                <c:pt idx="8">
                  <c:v>46</c:v>
                </c:pt>
                <c:pt idx="9">
                  <c:v>38</c:v>
                </c:pt>
                <c:pt idx="10">
                  <c:v>46</c:v>
                </c:pt>
                <c:pt idx="11">
                  <c:v>35</c:v>
                </c:pt>
                <c:pt idx="12">
                  <c:v>39</c:v>
                </c:pt>
                <c:pt idx="13">
                  <c:v>14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1E3-9382-FD16DAD796A8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7</c:v>
                </c:pt>
                <c:pt idx="1">
                  <c:v>23</c:v>
                </c:pt>
                <c:pt idx="2">
                  <c:v>30</c:v>
                </c:pt>
                <c:pt idx="3">
                  <c:v>48</c:v>
                </c:pt>
                <c:pt idx="4">
                  <c:v>59</c:v>
                </c:pt>
                <c:pt idx="5">
                  <c:v>36</c:v>
                </c:pt>
                <c:pt idx="6">
                  <c:v>50</c:v>
                </c:pt>
                <c:pt idx="7">
                  <c:v>41</c:v>
                </c:pt>
                <c:pt idx="8">
                  <c:v>38</c:v>
                </c:pt>
                <c:pt idx="9">
                  <c:v>50</c:v>
                </c:pt>
                <c:pt idx="10">
                  <c:v>34</c:v>
                </c:pt>
                <c:pt idx="11">
                  <c:v>48</c:v>
                </c:pt>
                <c:pt idx="12">
                  <c:v>25</c:v>
                </c:pt>
                <c:pt idx="13">
                  <c:v>16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3-41E3-9382-FD16DAD7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41</c:v>
                </c:pt>
                <c:pt idx="1">
                  <c:v>9</c:v>
                </c:pt>
                <c:pt idx="2">
                  <c:v>52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34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C-4118-B1A6-200E512C041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14</c:v>
                </c:pt>
                <c:pt idx="1">
                  <c:v>56</c:v>
                </c:pt>
                <c:pt idx="2">
                  <c:v>11</c:v>
                </c:pt>
                <c:pt idx="3">
                  <c:v>33</c:v>
                </c:pt>
                <c:pt idx="4">
                  <c:v>47</c:v>
                </c:pt>
                <c:pt idx="5">
                  <c:v>25</c:v>
                </c:pt>
                <c:pt idx="6">
                  <c:v>3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C-4118-B1A6-200E512C0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10.68'!$U$8:$Y$8</c:f>
              <c:numCache>
                <c:formatCode>#,##0</c:formatCode>
                <c:ptCount val="5"/>
                <c:pt idx="1">
                  <c:v>30348</c:v>
                </c:pt>
                <c:pt idx="2">
                  <c:v>24549.51</c:v>
                </c:pt>
                <c:pt idx="3">
                  <c:v>27542.83</c:v>
                </c:pt>
                <c:pt idx="4">
                  <c:v>22708.11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D-4CEC-AA45-BF33F4A92A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D-4CEC-AA45-BF33F4A9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10.68'!$V$4:$Z$4</c:f>
              <c:numCache>
                <c:formatCode>#,##0</c:formatCode>
                <c:ptCount val="5"/>
                <c:pt idx="0">
                  <c:v>894</c:v>
                </c:pt>
                <c:pt idx="1">
                  <c:v>1008</c:v>
                </c:pt>
                <c:pt idx="2">
                  <c:v>944</c:v>
                </c:pt>
                <c:pt idx="3">
                  <c:v>1023</c:v>
                </c:pt>
                <c:pt idx="4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DEF-85CC-B58CC15BA66A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10.68'!$V$7:$Z$7</c:f>
              <c:numCache>
                <c:formatCode>#,##0</c:formatCode>
                <c:ptCount val="5"/>
                <c:pt idx="0">
                  <c:v>594</c:v>
                </c:pt>
                <c:pt idx="1">
                  <c:v>679</c:v>
                </c:pt>
                <c:pt idx="2">
                  <c:v>620</c:v>
                </c:pt>
                <c:pt idx="3">
                  <c:v>696</c:v>
                </c:pt>
                <c:pt idx="4">
                  <c:v>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DEF-85CC-B58CC15BA66A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10.68'!$V$11:$Z$11</c:f>
              <c:numCache>
                <c:formatCode>#,##0</c:formatCode>
                <c:ptCount val="5"/>
                <c:pt idx="0">
                  <c:v>618</c:v>
                </c:pt>
                <c:pt idx="1">
                  <c:v>710</c:v>
                </c:pt>
                <c:pt idx="2">
                  <c:v>680</c:v>
                </c:pt>
                <c:pt idx="3">
                  <c:v>718</c:v>
                </c:pt>
                <c:pt idx="4">
                  <c:v>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DEF-85CC-B58CC15BA66A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10.68'!$V$12:$Z$12</c:f>
              <c:numCache>
                <c:formatCode>#,##0</c:formatCode>
                <c:ptCount val="5"/>
                <c:pt idx="0">
                  <c:v>271</c:v>
                </c:pt>
                <c:pt idx="1">
                  <c:v>298</c:v>
                </c:pt>
                <c:pt idx="2">
                  <c:v>267</c:v>
                </c:pt>
                <c:pt idx="3">
                  <c:v>303</c:v>
                </c:pt>
                <c:pt idx="4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DEF-85CC-B58CC15B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0.22372227579556414</c:v>
                </c:pt>
                <c:pt idx="1">
                  <c:v>5.7859209257473485E-3</c:v>
                </c:pt>
                <c:pt idx="2">
                  <c:v>2.4108003857280617E-2</c:v>
                </c:pt>
                <c:pt idx="3">
                  <c:v>7.7145612343297977E-3</c:v>
                </c:pt>
                <c:pt idx="4">
                  <c:v>4.2430086788813888E-2</c:v>
                </c:pt>
                <c:pt idx="5">
                  <c:v>2.5072324011571841E-2</c:v>
                </c:pt>
                <c:pt idx="6">
                  <c:v>8.8717454194792669E-2</c:v>
                </c:pt>
                <c:pt idx="7">
                  <c:v>4.9180327868852458E-2</c:v>
                </c:pt>
                <c:pt idx="8">
                  <c:v>4.4358727097396335E-2</c:v>
                </c:pt>
                <c:pt idx="9">
                  <c:v>3.8572806171648989E-3</c:v>
                </c:pt>
                <c:pt idx="10">
                  <c:v>1.446480231436837E-2</c:v>
                </c:pt>
                <c:pt idx="11">
                  <c:v>1.446480231436837E-2</c:v>
                </c:pt>
                <c:pt idx="12">
                  <c:v>2.1215043394406944E-2</c:v>
                </c:pt>
                <c:pt idx="13">
                  <c:v>3.2786885245901641E-2</c:v>
                </c:pt>
                <c:pt idx="14">
                  <c:v>3.5679845708775311E-2</c:v>
                </c:pt>
                <c:pt idx="15">
                  <c:v>7.9074252651880422E-2</c:v>
                </c:pt>
                <c:pt idx="16">
                  <c:v>6.7502410800385729E-2</c:v>
                </c:pt>
                <c:pt idx="17">
                  <c:v>1.9286403085824494E-3</c:v>
                </c:pt>
                <c:pt idx="18">
                  <c:v>4.5323047251687558E-2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8-4962-BC76-3A9B8A6D7E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8-4962-BC76-3A9B8A6D7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10.68'!$Z$44:$Z$60</c:f>
              <c:numCache>
                <c:formatCode>#,##0</c:formatCode>
                <c:ptCount val="17"/>
                <c:pt idx="0">
                  <c:v>3</c:v>
                </c:pt>
                <c:pt idx="1">
                  <c:v>25</c:v>
                </c:pt>
                <c:pt idx="2">
                  <c:v>22</c:v>
                </c:pt>
                <c:pt idx="3">
                  <c:v>42</c:v>
                </c:pt>
                <c:pt idx="4">
                  <c:v>31</c:v>
                </c:pt>
                <c:pt idx="5">
                  <c:v>69</c:v>
                </c:pt>
                <c:pt idx="6">
                  <c:v>40</c:v>
                </c:pt>
                <c:pt idx="7">
                  <c:v>45</c:v>
                </c:pt>
                <c:pt idx="8">
                  <c:v>40</c:v>
                </c:pt>
                <c:pt idx="9">
                  <c:v>47</c:v>
                </c:pt>
                <c:pt idx="10">
                  <c:v>48</c:v>
                </c:pt>
                <c:pt idx="11">
                  <c:v>37</c:v>
                </c:pt>
                <c:pt idx="12">
                  <c:v>36</c:v>
                </c:pt>
                <c:pt idx="13">
                  <c:v>19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9-4BE4-B143-548AC17F6DF2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10.68'!$Z$63:$Z$79</c:f>
              <c:numCache>
                <c:formatCode>#,##0</c:formatCode>
                <c:ptCount val="17"/>
                <c:pt idx="0">
                  <c:v>4</c:v>
                </c:pt>
                <c:pt idx="1">
                  <c:v>24</c:v>
                </c:pt>
                <c:pt idx="2">
                  <c:v>48</c:v>
                </c:pt>
                <c:pt idx="3">
                  <c:v>41</c:v>
                </c:pt>
                <c:pt idx="4">
                  <c:v>56</c:v>
                </c:pt>
                <c:pt idx="5">
                  <c:v>40</c:v>
                </c:pt>
                <c:pt idx="6">
                  <c:v>46</c:v>
                </c:pt>
                <c:pt idx="7">
                  <c:v>50</c:v>
                </c:pt>
                <c:pt idx="8">
                  <c:v>35</c:v>
                </c:pt>
                <c:pt idx="9">
                  <c:v>57</c:v>
                </c:pt>
                <c:pt idx="10">
                  <c:v>36</c:v>
                </c:pt>
                <c:pt idx="11">
                  <c:v>44</c:v>
                </c:pt>
                <c:pt idx="12">
                  <c:v>27</c:v>
                </c:pt>
                <c:pt idx="13">
                  <c:v>11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9-4BE4-B143-548AC17F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10.68'!$Z$83:$Z$90</c:f>
              <c:numCache>
                <c:formatCode>#,##0</c:formatCode>
                <c:ptCount val="8"/>
                <c:pt idx="0">
                  <c:v>37</c:v>
                </c:pt>
                <c:pt idx="1">
                  <c:v>9</c:v>
                </c:pt>
                <c:pt idx="2">
                  <c:v>55</c:v>
                </c:pt>
                <c:pt idx="3">
                  <c:v>4</c:v>
                </c:pt>
                <c:pt idx="4">
                  <c:v>4</c:v>
                </c:pt>
                <c:pt idx="5">
                  <c:v>10</c:v>
                </c:pt>
                <c:pt idx="6">
                  <c:v>36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6B2-884F-5F3452579B6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10.68'!$Z$93:$Z$100</c:f>
              <c:numCache>
                <c:formatCode>#,##0</c:formatCode>
                <c:ptCount val="8"/>
                <c:pt idx="0">
                  <c:v>9</c:v>
                </c:pt>
                <c:pt idx="1">
                  <c:v>52</c:v>
                </c:pt>
                <c:pt idx="2">
                  <c:v>17</c:v>
                </c:pt>
                <c:pt idx="3">
                  <c:v>35</c:v>
                </c:pt>
                <c:pt idx="4">
                  <c:v>47</c:v>
                </c:pt>
                <c:pt idx="5">
                  <c:v>24</c:v>
                </c:pt>
                <c:pt idx="6">
                  <c:v>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6B2-884F-5F345257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10.7'!$Z$44:$Z$60</c:f>
              <c:numCache>
                <c:formatCode>#,##0</c:formatCode>
                <c:ptCount val="17"/>
                <c:pt idx="0">
                  <c:v>2</c:v>
                </c:pt>
                <c:pt idx="1">
                  <c:v>15</c:v>
                </c:pt>
                <c:pt idx="2">
                  <c:v>50</c:v>
                </c:pt>
                <c:pt idx="3">
                  <c:v>68</c:v>
                </c:pt>
                <c:pt idx="4">
                  <c:v>49</c:v>
                </c:pt>
                <c:pt idx="5">
                  <c:v>81</c:v>
                </c:pt>
                <c:pt idx="6">
                  <c:v>38</c:v>
                </c:pt>
                <c:pt idx="7">
                  <c:v>49</c:v>
                </c:pt>
                <c:pt idx="8">
                  <c:v>61</c:v>
                </c:pt>
                <c:pt idx="9">
                  <c:v>74</c:v>
                </c:pt>
                <c:pt idx="10">
                  <c:v>98</c:v>
                </c:pt>
                <c:pt idx="11">
                  <c:v>115</c:v>
                </c:pt>
                <c:pt idx="12">
                  <c:v>50</c:v>
                </c:pt>
                <c:pt idx="13">
                  <c:v>24</c:v>
                </c:pt>
                <c:pt idx="14">
                  <c:v>8</c:v>
                </c:pt>
                <c:pt idx="15">
                  <c:v>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B-4040-A25C-2AB1A73E68BB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10.7'!$Z$63:$Z$79</c:f>
              <c:numCache>
                <c:formatCode>#,##0</c:formatCode>
                <c:ptCount val="17"/>
                <c:pt idx="0">
                  <c:v>8</c:v>
                </c:pt>
                <c:pt idx="1">
                  <c:v>24</c:v>
                </c:pt>
                <c:pt idx="2">
                  <c:v>40</c:v>
                </c:pt>
                <c:pt idx="3">
                  <c:v>44</c:v>
                </c:pt>
                <c:pt idx="4">
                  <c:v>50</c:v>
                </c:pt>
                <c:pt idx="5">
                  <c:v>42</c:v>
                </c:pt>
                <c:pt idx="6">
                  <c:v>56</c:v>
                </c:pt>
                <c:pt idx="7">
                  <c:v>42</c:v>
                </c:pt>
                <c:pt idx="8">
                  <c:v>84</c:v>
                </c:pt>
                <c:pt idx="9">
                  <c:v>96</c:v>
                </c:pt>
                <c:pt idx="10">
                  <c:v>104</c:v>
                </c:pt>
                <c:pt idx="11">
                  <c:v>88</c:v>
                </c:pt>
                <c:pt idx="12">
                  <c:v>50</c:v>
                </c:pt>
                <c:pt idx="13">
                  <c:v>16</c:v>
                </c:pt>
                <c:pt idx="14">
                  <c:v>7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B-4040-A25C-2AB1A73E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10.68'!$V$8:$Z$8</c:f>
              <c:numCache>
                <c:formatCode>#,##0</c:formatCode>
                <c:ptCount val="5"/>
                <c:pt idx="0">
                  <c:v>30348</c:v>
                </c:pt>
                <c:pt idx="1">
                  <c:v>24549.51</c:v>
                </c:pt>
                <c:pt idx="2">
                  <c:v>27542.83</c:v>
                </c:pt>
                <c:pt idx="3">
                  <c:v>22708.11</c:v>
                </c:pt>
                <c:pt idx="4">
                  <c:v>23722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C-410C-A168-A635FE4671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C-410C-A168-A635FE4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10.69'!$U$4:$Y$4</c:f>
              <c:numCache>
                <c:formatCode>#,##0</c:formatCode>
                <c:ptCount val="5"/>
                <c:pt idx="1">
                  <c:v>2940</c:v>
                </c:pt>
                <c:pt idx="2">
                  <c:v>3332</c:v>
                </c:pt>
                <c:pt idx="3">
                  <c:v>3275</c:v>
                </c:pt>
                <c:pt idx="4">
                  <c:v>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8-4D7B-8FDD-E68860F8BA03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10.69'!$U$7:$Y$7</c:f>
              <c:numCache>
                <c:formatCode>#,##0</c:formatCode>
                <c:ptCount val="5"/>
                <c:pt idx="1">
                  <c:v>2130</c:v>
                </c:pt>
                <c:pt idx="2">
                  <c:v>2403</c:v>
                </c:pt>
                <c:pt idx="3">
                  <c:v>2311</c:v>
                </c:pt>
                <c:pt idx="4">
                  <c:v>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8-4D7B-8FDD-E68860F8BA03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10.69'!$U$11:$Y$11</c:f>
              <c:numCache>
                <c:formatCode>#,##0</c:formatCode>
                <c:ptCount val="5"/>
                <c:pt idx="1">
                  <c:v>2326</c:v>
                </c:pt>
                <c:pt idx="2">
                  <c:v>2599</c:v>
                </c:pt>
                <c:pt idx="3">
                  <c:v>2614</c:v>
                </c:pt>
                <c:pt idx="4">
                  <c:v>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8-4D7B-8FDD-E68860F8BA03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10.69'!$U$12:$Y$12</c:f>
              <c:numCache>
                <c:formatCode>#,##0</c:formatCode>
                <c:ptCount val="5"/>
                <c:pt idx="1">
                  <c:v>617</c:v>
                </c:pt>
                <c:pt idx="2">
                  <c:v>731</c:v>
                </c:pt>
                <c:pt idx="3">
                  <c:v>659</c:v>
                </c:pt>
                <c:pt idx="4">
                  <c:v>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8-4D7B-8FDD-E68860F8B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8.4405558414822446E-2</c:v>
                </c:pt>
                <c:pt idx="1">
                  <c:v>1.3381369016984045E-2</c:v>
                </c:pt>
                <c:pt idx="2">
                  <c:v>6.2017498713329899E-2</c:v>
                </c:pt>
                <c:pt idx="3">
                  <c:v>7.7200205867215647E-3</c:v>
                </c:pt>
                <c:pt idx="4">
                  <c:v>8.517756047349459E-2</c:v>
                </c:pt>
                <c:pt idx="5">
                  <c:v>1.5440041173443129E-2</c:v>
                </c:pt>
                <c:pt idx="6">
                  <c:v>8.5949562532166748E-2</c:v>
                </c:pt>
                <c:pt idx="7">
                  <c:v>9.6242923314462173E-2</c:v>
                </c:pt>
                <c:pt idx="8">
                  <c:v>2.9850746268656716E-2</c:v>
                </c:pt>
                <c:pt idx="9">
                  <c:v>5.6613484302624811E-3</c:v>
                </c:pt>
                <c:pt idx="10">
                  <c:v>3.4997426659804425E-2</c:v>
                </c:pt>
                <c:pt idx="11">
                  <c:v>1.4668039114770973E-2</c:v>
                </c:pt>
                <c:pt idx="12">
                  <c:v>4.3489449305198144E-2</c:v>
                </c:pt>
                <c:pt idx="13">
                  <c:v>7.5398867730313943E-2</c:v>
                </c:pt>
                <c:pt idx="14">
                  <c:v>4.3232115285640763E-2</c:v>
                </c:pt>
                <c:pt idx="15">
                  <c:v>6.2532166752444676E-2</c:v>
                </c:pt>
                <c:pt idx="16">
                  <c:v>0.11194029850746269</c:v>
                </c:pt>
                <c:pt idx="17">
                  <c:v>1.1580030880082347E-2</c:v>
                </c:pt>
                <c:pt idx="18">
                  <c:v>3.3453422542460115E-2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5-481C-9208-4F37BDC318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5-481C-9208-4F37BDC31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10</c:v>
                </c:pt>
                <c:pt idx="1">
                  <c:v>47</c:v>
                </c:pt>
                <c:pt idx="2">
                  <c:v>104</c:v>
                </c:pt>
                <c:pt idx="3">
                  <c:v>108</c:v>
                </c:pt>
                <c:pt idx="4">
                  <c:v>113</c:v>
                </c:pt>
                <c:pt idx="5">
                  <c:v>128</c:v>
                </c:pt>
                <c:pt idx="6">
                  <c:v>135</c:v>
                </c:pt>
                <c:pt idx="7">
                  <c:v>113</c:v>
                </c:pt>
                <c:pt idx="8">
                  <c:v>173</c:v>
                </c:pt>
                <c:pt idx="9">
                  <c:v>168</c:v>
                </c:pt>
                <c:pt idx="10">
                  <c:v>228</c:v>
                </c:pt>
                <c:pt idx="11">
                  <c:v>210</c:v>
                </c:pt>
                <c:pt idx="12">
                  <c:v>130</c:v>
                </c:pt>
                <c:pt idx="13">
                  <c:v>57</c:v>
                </c:pt>
                <c:pt idx="14">
                  <c:v>24</c:v>
                </c:pt>
                <c:pt idx="15">
                  <c:v>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52-988A-EA7B694079C0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0</c:v>
                </c:pt>
                <c:pt idx="1">
                  <c:v>39</c:v>
                </c:pt>
                <c:pt idx="2">
                  <c:v>82</c:v>
                </c:pt>
                <c:pt idx="3">
                  <c:v>130</c:v>
                </c:pt>
                <c:pt idx="4">
                  <c:v>125</c:v>
                </c:pt>
                <c:pt idx="5">
                  <c:v>130</c:v>
                </c:pt>
                <c:pt idx="6">
                  <c:v>127</c:v>
                </c:pt>
                <c:pt idx="7">
                  <c:v>121</c:v>
                </c:pt>
                <c:pt idx="8">
                  <c:v>180</c:v>
                </c:pt>
                <c:pt idx="9">
                  <c:v>208</c:v>
                </c:pt>
                <c:pt idx="10">
                  <c:v>251</c:v>
                </c:pt>
                <c:pt idx="11">
                  <c:v>204</c:v>
                </c:pt>
                <c:pt idx="12">
                  <c:v>100</c:v>
                </c:pt>
                <c:pt idx="13">
                  <c:v>43</c:v>
                </c:pt>
                <c:pt idx="14">
                  <c:v>22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52-988A-EA7B6940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154</c:v>
                </c:pt>
                <c:pt idx="1">
                  <c:v>87</c:v>
                </c:pt>
                <c:pt idx="2">
                  <c:v>209</c:v>
                </c:pt>
                <c:pt idx="3">
                  <c:v>64</c:v>
                </c:pt>
                <c:pt idx="4">
                  <c:v>35</c:v>
                </c:pt>
                <c:pt idx="5">
                  <c:v>55</c:v>
                </c:pt>
                <c:pt idx="6">
                  <c:v>103</c:v>
                </c:pt>
                <c:pt idx="7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A-40A9-AACD-C049CC8825AF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85</c:v>
                </c:pt>
                <c:pt idx="1">
                  <c:v>205</c:v>
                </c:pt>
                <c:pt idx="2">
                  <c:v>35</c:v>
                </c:pt>
                <c:pt idx="3">
                  <c:v>220</c:v>
                </c:pt>
                <c:pt idx="4">
                  <c:v>179</c:v>
                </c:pt>
                <c:pt idx="5">
                  <c:v>145</c:v>
                </c:pt>
                <c:pt idx="6">
                  <c:v>4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A-40A9-AACD-C049CC88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10.69'!$U$8:$Y$8</c:f>
              <c:numCache>
                <c:formatCode>#,##0</c:formatCode>
                <c:ptCount val="5"/>
                <c:pt idx="1">
                  <c:v>33888</c:v>
                </c:pt>
                <c:pt idx="2">
                  <c:v>35316.29</c:v>
                </c:pt>
                <c:pt idx="3">
                  <c:v>36799</c:v>
                </c:pt>
                <c:pt idx="4">
                  <c:v>35003.1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445-84F1-049EBB081A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445-84F1-049EBB08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10.69'!$V$4:$Z$4</c:f>
              <c:numCache>
                <c:formatCode>#,##0</c:formatCode>
                <c:ptCount val="5"/>
                <c:pt idx="0">
                  <c:v>2940</c:v>
                </c:pt>
                <c:pt idx="1">
                  <c:v>3332</c:v>
                </c:pt>
                <c:pt idx="2">
                  <c:v>3275</c:v>
                </c:pt>
                <c:pt idx="3">
                  <c:v>3541</c:v>
                </c:pt>
                <c:pt idx="4">
                  <c:v>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6-4AE4-82CA-89CEF11CB6C0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10.69'!$V$7:$Z$7</c:f>
              <c:numCache>
                <c:formatCode>#,##0</c:formatCode>
                <c:ptCount val="5"/>
                <c:pt idx="0">
                  <c:v>2130</c:v>
                </c:pt>
                <c:pt idx="1">
                  <c:v>2403</c:v>
                </c:pt>
                <c:pt idx="2">
                  <c:v>2311</c:v>
                </c:pt>
                <c:pt idx="3">
                  <c:v>2575</c:v>
                </c:pt>
                <c:pt idx="4">
                  <c:v>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6-4AE4-82CA-89CEF11CB6C0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10.69'!$V$11:$Z$11</c:f>
              <c:numCache>
                <c:formatCode>#,##0</c:formatCode>
                <c:ptCount val="5"/>
                <c:pt idx="0">
                  <c:v>2326</c:v>
                </c:pt>
                <c:pt idx="1">
                  <c:v>2599</c:v>
                </c:pt>
                <c:pt idx="2">
                  <c:v>2614</c:v>
                </c:pt>
                <c:pt idx="3">
                  <c:v>2805</c:v>
                </c:pt>
                <c:pt idx="4">
                  <c:v>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6-4AE4-82CA-89CEF11CB6C0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10.69'!$V$12:$Z$12</c:f>
              <c:numCache>
                <c:formatCode>#,##0</c:formatCode>
                <c:ptCount val="5"/>
                <c:pt idx="0">
                  <c:v>617</c:v>
                </c:pt>
                <c:pt idx="1">
                  <c:v>731</c:v>
                </c:pt>
                <c:pt idx="2">
                  <c:v>659</c:v>
                </c:pt>
                <c:pt idx="3">
                  <c:v>734</c:v>
                </c:pt>
                <c:pt idx="4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6-4AE4-82CA-89CEF11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8.4405558414822446E-2</c:v>
                </c:pt>
                <c:pt idx="1">
                  <c:v>1.3381369016984045E-2</c:v>
                </c:pt>
                <c:pt idx="2">
                  <c:v>6.2017498713329899E-2</c:v>
                </c:pt>
                <c:pt idx="3">
                  <c:v>7.7200205867215647E-3</c:v>
                </c:pt>
                <c:pt idx="4">
                  <c:v>8.517756047349459E-2</c:v>
                </c:pt>
                <c:pt idx="5">
                  <c:v>1.5440041173443129E-2</c:v>
                </c:pt>
                <c:pt idx="6">
                  <c:v>8.5949562532166748E-2</c:v>
                </c:pt>
                <c:pt idx="7">
                  <c:v>9.6242923314462173E-2</c:v>
                </c:pt>
                <c:pt idx="8">
                  <c:v>2.9850746268656716E-2</c:v>
                </c:pt>
                <c:pt idx="9">
                  <c:v>5.6613484302624811E-3</c:v>
                </c:pt>
                <c:pt idx="10">
                  <c:v>3.4997426659804425E-2</c:v>
                </c:pt>
                <c:pt idx="11">
                  <c:v>1.4668039114770973E-2</c:v>
                </c:pt>
                <c:pt idx="12">
                  <c:v>4.3489449305198144E-2</c:v>
                </c:pt>
                <c:pt idx="13">
                  <c:v>7.5398867730313943E-2</c:v>
                </c:pt>
                <c:pt idx="14">
                  <c:v>4.3232115285640763E-2</c:v>
                </c:pt>
                <c:pt idx="15">
                  <c:v>6.2532166752444676E-2</c:v>
                </c:pt>
                <c:pt idx="16">
                  <c:v>0.11194029850746269</c:v>
                </c:pt>
                <c:pt idx="17">
                  <c:v>1.1580030880082347E-2</c:v>
                </c:pt>
                <c:pt idx="18">
                  <c:v>3.3453422542460115E-2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F-4513-834E-C5739C7B18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F-4513-834E-C5739C7B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10.69'!$Z$44:$Z$60</c:f>
              <c:numCache>
                <c:formatCode>#,##0</c:formatCode>
                <c:ptCount val="17"/>
                <c:pt idx="0">
                  <c:v>8</c:v>
                </c:pt>
                <c:pt idx="1">
                  <c:v>73</c:v>
                </c:pt>
                <c:pt idx="2">
                  <c:v>90</c:v>
                </c:pt>
                <c:pt idx="3">
                  <c:v>126</c:v>
                </c:pt>
                <c:pt idx="4">
                  <c:v>140</c:v>
                </c:pt>
                <c:pt idx="5">
                  <c:v>134</c:v>
                </c:pt>
                <c:pt idx="6">
                  <c:v>151</c:v>
                </c:pt>
                <c:pt idx="7">
                  <c:v>142</c:v>
                </c:pt>
                <c:pt idx="8">
                  <c:v>162</c:v>
                </c:pt>
                <c:pt idx="9">
                  <c:v>174</c:v>
                </c:pt>
                <c:pt idx="10">
                  <c:v>251</c:v>
                </c:pt>
                <c:pt idx="11">
                  <c:v>234</c:v>
                </c:pt>
                <c:pt idx="12">
                  <c:v>146</c:v>
                </c:pt>
                <c:pt idx="13">
                  <c:v>58</c:v>
                </c:pt>
                <c:pt idx="14">
                  <c:v>26</c:v>
                </c:pt>
                <c:pt idx="15">
                  <c:v>11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CA3-8154-90415EC6A6BC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10.69'!$Z$63:$Z$79</c:f>
              <c:numCache>
                <c:formatCode>#,##0</c:formatCode>
                <c:ptCount val="17"/>
                <c:pt idx="0">
                  <c:v>10</c:v>
                </c:pt>
                <c:pt idx="1">
                  <c:v>73</c:v>
                </c:pt>
                <c:pt idx="2">
                  <c:v>106</c:v>
                </c:pt>
                <c:pt idx="3">
                  <c:v>121</c:v>
                </c:pt>
                <c:pt idx="4">
                  <c:v>126</c:v>
                </c:pt>
                <c:pt idx="5">
                  <c:v>141</c:v>
                </c:pt>
                <c:pt idx="6">
                  <c:v>149</c:v>
                </c:pt>
                <c:pt idx="7">
                  <c:v>137</c:v>
                </c:pt>
                <c:pt idx="8">
                  <c:v>207</c:v>
                </c:pt>
                <c:pt idx="9">
                  <c:v>210</c:v>
                </c:pt>
                <c:pt idx="10">
                  <c:v>257</c:v>
                </c:pt>
                <c:pt idx="11">
                  <c:v>215</c:v>
                </c:pt>
                <c:pt idx="12">
                  <c:v>112</c:v>
                </c:pt>
                <c:pt idx="13">
                  <c:v>47</c:v>
                </c:pt>
                <c:pt idx="14">
                  <c:v>20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CA3-8154-90415EC6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10.69'!$Z$83:$Z$90</c:f>
              <c:numCache>
                <c:formatCode>#,##0</c:formatCode>
                <c:ptCount val="8"/>
                <c:pt idx="0">
                  <c:v>160</c:v>
                </c:pt>
                <c:pt idx="1">
                  <c:v>92</c:v>
                </c:pt>
                <c:pt idx="2">
                  <c:v>213</c:v>
                </c:pt>
                <c:pt idx="3">
                  <c:v>71</c:v>
                </c:pt>
                <c:pt idx="4">
                  <c:v>31</c:v>
                </c:pt>
                <c:pt idx="5">
                  <c:v>53</c:v>
                </c:pt>
                <c:pt idx="6">
                  <c:v>108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6-465D-ABE1-2A9CA4D7081C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10.69'!$Z$93:$Z$100</c:f>
              <c:numCache>
                <c:formatCode>#,##0</c:formatCode>
                <c:ptCount val="8"/>
                <c:pt idx="0">
                  <c:v>96</c:v>
                </c:pt>
                <c:pt idx="1">
                  <c:v>205</c:v>
                </c:pt>
                <c:pt idx="2">
                  <c:v>37</c:v>
                </c:pt>
                <c:pt idx="3">
                  <c:v>234</c:v>
                </c:pt>
                <c:pt idx="4">
                  <c:v>188</c:v>
                </c:pt>
                <c:pt idx="5">
                  <c:v>149</c:v>
                </c:pt>
                <c:pt idx="6">
                  <c:v>5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6-465D-ABE1-2A9CA4D7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10.7'!$Z$83:$Z$90</c:f>
              <c:numCache>
                <c:formatCode>#,##0</c:formatCode>
                <c:ptCount val="8"/>
                <c:pt idx="0">
                  <c:v>38</c:v>
                </c:pt>
                <c:pt idx="1">
                  <c:v>34</c:v>
                </c:pt>
                <c:pt idx="2">
                  <c:v>79</c:v>
                </c:pt>
                <c:pt idx="3">
                  <c:v>19</c:v>
                </c:pt>
                <c:pt idx="4">
                  <c:v>10</c:v>
                </c:pt>
                <c:pt idx="5">
                  <c:v>14</c:v>
                </c:pt>
                <c:pt idx="6">
                  <c:v>67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0-426C-BAA6-5C5CB3249B1A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10.7'!$Z$93:$Z$100</c:f>
              <c:numCache>
                <c:formatCode>#,##0</c:formatCode>
                <c:ptCount val="8"/>
                <c:pt idx="0">
                  <c:v>44</c:v>
                </c:pt>
                <c:pt idx="1">
                  <c:v>107</c:v>
                </c:pt>
                <c:pt idx="2">
                  <c:v>14</c:v>
                </c:pt>
                <c:pt idx="3">
                  <c:v>109</c:v>
                </c:pt>
                <c:pt idx="4">
                  <c:v>65</c:v>
                </c:pt>
                <c:pt idx="5">
                  <c:v>32</c:v>
                </c:pt>
                <c:pt idx="6">
                  <c:v>5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0-426C-BAA6-5C5CB3249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10.69'!$V$8:$Z$8</c:f>
              <c:numCache>
                <c:formatCode>#,##0</c:formatCode>
                <c:ptCount val="5"/>
                <c:pt idx="0">
                  <c:v>33888</c:v>
                </c:pt>
                <c:pt idx="1">
                  <c:v>35316.29</c:v>
                </c:pt>
                <c:pt idx="2">
                  <c:v>36799</c:v>
                </c:pt>
                <c:pt idx="3">
                  <c:v>35003.1</c:v>
                </c:pt>
                <c:pt idx="4">
                  <c:v>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2-4606-9FBF-5B1392B868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2-4606-9FBF-5B1392B8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10.70'!$U$4:$Y$4</c:f>
              <c:numCache>
                <c:formatCode>#,##0</c:formatCode>
                <c:ptCount val="5"/>
                <c:pt idx="1">
                  <c:v>6066</c:v>
                </c:pt>
                <c:pt idx="2">
                  <c:v>6829</c:v>
                </c:pt>
                <c:pt idx="3">
                  <c:v>6483</c:v>
                </c:pt>
                <c:pt idx="4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B-4A35-B6D0-26AD7AEF3FDA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10.70'!$U$7:$Y$7</c:f>
              <c:numCache>
                <c:formatCode>#,##0</c:formatCode>
                <c:ptCount val="5"/>
                <c:pt idx="1">
                  <c:v>4325</c:v>
                </c:pt>
                <c:pt idx="2">
                  <c:v>4877</c:v>
                </c:pt>
                <c:pt idx="3">
                  <c:v>4571</c:v>
                </c:pt>
                <c:pt idx="4">
                  <c:v>4900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B-4A35-B6D0-26AD7AEF3FDA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10.70'!$U$11:$Y$11</c:f>
              <c:numCache>
                <c:formatCode>#,##0</c:formatCode>
                <c:ptCount val="5"/>
                <c:pt idx="1">
                  <c:v>4581</c:v>
                </c:pt>
                <c:pt idx="2">
                  <c:v>5022</c:v>
                </c:pt>
                <c:pt idx="3">
                  <c:v>4925</c:v>
                </c:pt>
                <c:pt idx="4">
                  <c:v>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B-4A35-B6D0-26AD7AEF3FDA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10.70'!$U$12:$Y$12</c:f>
              <c:numCache>
                <c:formatCode>#,##0</c:formatCode>
                <c:ptCount val="5"/>
                <c:pt idx="1">
                  <c:v>1481</c:v>
                </c:pt>
                <c:pt idx="2">
                  <c:v>1805</c:v>
                </c:pt>
                <c:pt idx="3">
                  <c:v>1559</c:v>
                </c:pt>
                <c:pt idx="4">
                  <c:v>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AB-4A35-B6D0-26AD7AEF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0.12794943820224719</c:v>
                </c:pt>
                <c:pt idx="1">
                  <c:v>1.5449438202247191E-2</c:v>
                </c:pt>
                <c:pt idx="2">
                  <c:v>4.5365168539325845E-2</c:v>
                </c:pt>
                <c:pt idx="3">
                  <c:v>4.3539325842696626E-3</c:v>
                </c:pt>
                <c:pt idx="4">
                  <c:v>5.8707865168539326E-2</c:v>
                </c:pt>
                <c:pt idx="5">
                  <c:v>2.8511235955056179E-2</c:v>
                </c:pt>
                <c:pt idx="6">
                  <c:v>7.7387640449438203E-2</c:v>
                </c:pt>
                <c:pt idx="7">
                  <c:v>7.415730337078652E-2</c:v>
                </c:pt>
                <c:pt idx="8">
                  <c:v>4.7331460674157305E-2</c:v>
                </c:pt>
                <c:pt idx="9">
                  <c:v>9.831460674157304E-4</c:v>
                </c:pt>
                <c:pt idx="10">
                  <c:v>2.3314606741573034E-2</c:v>
                </c:pt>
                <c:pt idx="11">
                  <c:v>2.5561797752808989E-2</c:v>
                </c:pt>
                <c:pt idx="12">
                  <c:v>4.0449438202247189E-2</c:v>
                </c:pt>
                <c:pt idx="13">
                  <c:v>5.4494382022471907E-2</c:v>
                </c:pt>
                <c:pt idx="14">
                  <c:v>3.1601123595505619E-2</c:v>
                </c:pt>
                <c:pt idx="15">
                  <c:v>7.0786516853932585E-2</c:v>
                </c:pt>
                <c:pt idx="16">
                  <c:v>0.10351123595505618</c:v>
                </c:pt>
                <c:pt idx="17">
                  <c:v>8.0056179775280893E-3</c:v>
                </c:pt>
                <c:pt idx="18">
                  <c:v>2.8511235955056179E-2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4-44CF-A6E1-1AFFF5356E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4-44CF-A6E1-1AFFF535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10</c:v>
                </c:pt>
                <c:pt idx="1">
                  <c:v>75</c:v>
                </c:pt>
                <c:pt idx="2">
                  <c:v>198</c:v>
                </c:pt>
                <c:pt idx="3">
                  <c:v>281</c:v>
                </c:pt>
                <c:pt idx="4">
                  <c:v>270</c:v>
                </c:pt>
                <c:pt idx="5">
                  <c:v>285</c:v>
                </c:pt>
                <c:pt idx="6">
                  <c:v>289</c:v>
                </c:pt>
                <c:pt idx="7">
                  <c:v>221</c:v>
                </c:pt>
                <c:pt idx="8">
                  <c:v>240</c:v>
                </c:pt>
                <c:pt idx="9">
                  <c:v>343</c:v>
                </c:pt>
                <c:pt idx="10">
                  <c:v>421</c:v>
                </c:pt>
                <c:pt idx="11">
                  <c:v>381</c:v>
                </c:pt>
                <c:pt idx="12">
                  <c:v>261</c:v>
                </c:pt>
                <c:pt idx="13">
                  <c:v>120</c:v>
                </c:pt>
                <c:pt idx="14">
                  <c:v>60</c:v>
                </c:pt>
                <c:pt idx="15">
                  <c:v>34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5-4C79-A076-8A7FBB9A5E49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9</c:v>
                </c:pt>
                <c:pt idx="1">
                  <c:v>55</c:v>
                </c:pt>
                <c:pt idx="2">
                  <c:v>226</c:v>
                </c:pt>
                <c:pt idx="3">
                  <c:v>251</c:v>
                </c:pt>
                <c:pt idx="4">
                  <c:v>247</c:v>
                </c:pt>
                <c:pt idx="5">
                  <c:v>262</c:v>
                </c:pt>
                <c:pt idx="6">
                  <c:v>225</c:v>
                </c:pt>
                <c:pt idx="7">
                  <c:v>258</c:v>
                </c:pt>
                <c:pt idx="8">
                  <c:v>265</c:v>
                </c:pt>
                <c:pt idx="9">
                  <c:v>319</c:v>
                </c:pt>
                <c:pt idx="10">
                  <c:v>400</c:v>
                </c:pt>
                <c:pt idx="11">
                  <c:v>372</c:v>
                </c:pt>
                <c:pt idx="12">
                  <c:v>163</c:v>
                </c:pt>
                <c:pt idx="13">
                  <c:v>94</c:v>
                </c:pt>
                <c:pt idx="14">
                  <c:v>42</c:v>
                </c:pt>
                <c:pt idx="15">
                  <c:v>23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5-4C79-A076-8A7FBB9A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207</c:v>
                </c:pt>
                <c:pt idx="1">
                  <c:v>133</c:v>
                </c:pt>
                <c:pt idx="2">
                  <c:v>355</c:v>
                </c:pt>
                <c:pt idx="3">
                  <c:v>93</c:v>
                </c:pt>
                <c:pt idx="4">
                  <c:v>58</c:v>
                </c:pt>
                <c:pt idx="5">
                  <c:v>68</c:v>
                </c:pt>
                <c:pt idx="6">
                  <c:v>299</c:v>
                </c:pt>
                <c:pt idx="7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9-4C8F-8042-5EE92E6C4EBF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143</c:v>
                </c:pt>
                <c:pt idx="1">
                  <c:v>329</c:v>
                </c:pt>
                <c:pt idx="2">
                  <c:v>62</c:v>
                </c:pt>
                <c:pt idx="3">
                  <c:v>388</c:v>
                </c:pt>
                <c:pt idx="4">
                  <c:v>254</c:v>
                </c:pt>
                <c:pt idx="5">
                  <c:v>228</c:v>
                </c:pt>
                <c:pt idx="6">
                  <c:v>32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9-4C8F-8042-5EE92E6C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10.70'!$U$8:$Y$8</c:f>
              <c:numCache>
                <c:formatCode>#,##0</c:formatCode>
                <c:ptCount val="5"/>
                <c:pt idx="1">
                  <c:v>28342.84</c:v>
                </c:pt>
                <c:pt idx="2">
                  <c:v>30019.5</c:v>
                </c:pt>
                <c:pt idx="3">
                  <c:v>30621.5</c:v>
                </c:pt>
                <c:pt idx="4">
                  <c:v>31385.01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4-4AA1-96EC-804F7B7A99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4-4AA1-96EC-804F7B7A9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10.70'!$V$4:$Z$4</c:f>
              <c:numCache>
                <c:formatCode>#,##0</c:formatCode>
                <c:ptCount val="5"/>
                <c:pt idx="0">
                  <c:v>6066</c:v>
                </c:pt>
                <c:pt idx="1">
                  <c:v>6829</c:v>
                </c:pt>
                <c:pt idx="2">
                  <c:v>6483</c:v>
                </c:pt>
                <c:pt idx="3">
                  <c:v>6737</c:v>
                </c:pt>
                <c:pt idx="4">
                  <c:v>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7-4AE4-B7B8-61D51BA17E00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10.70'!$V$7:$Z$7</c:f>
              <c:numCache>
                <c:formatCode>#,##0</c:formatCode>
                <c:ptCount val="5"/>
                <c:pt idx="0">
                  <c:v>4325</c:v>
                </c:pt>
                <c:pt idx="1">
                  <c:v>4877</c:v>
                </c:pt>
                <c:pt idx="2">
                  <c:v>4571</c:v>
                </c:pt>
                <c:pt idx="3">
                  <c:v>4900</c:v>
                </c:pt>
                <c:pt idx="4">
                  <c:v>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7-4AE4-B7B8-61D51BA17E00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10.70'!$V$11:$Z$11</c:f>
              <c:numCache>
                <c:formatCode>#,##0</c:formatCode>
                <c:ptCount val="5"/>
                <c:pt idx="0">
                  <c:v>4581</c:v>
                </c:pt>
                <c:pt idx="1">
                  <c:v>5022</c:v>
                </c:pt>
                <c:pt idx="2">
                  <c:v>4925</c:v>
                </c:pt>
                <c:pt idx="3">
                  <c:v>5015</c:v>
                </c:pt>
                <c:pt idx="4">
                  <c:v>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7-4AE4-B7B8-61D51BA17E00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10.70'!$V$12:$Z$12</c:f>
              <c:numCache>
                <c:formatCode>#,##0</c:formatCode>
                <c:ptCount val="5"/>
                <c:pt idx="0">
                  <c:v>1481</c:v>
                </c:pt>
                <c:pt idx="1">
                  <c:v>1805</c:v>
                </c:pt>
                <c:pt idx="2">
                  <c:v>1559</c:v>
                </c:pt>
                <c:pt idx="3">
                  <c:v>1726</c:v>
                </c:pt>
                <c:pt idx="4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7-4AE4-B7B8-61D51BA1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0.12794943820224719</c:v>
                </c:pt>
                <c:pt idx="1">
                  <c:v>1.5449438202247191E-2</c:v>
                </c:pt>
                <c:pt idx="2">
                  <c:v>4.5365168539325845E-2</c:v>
                </c:pt>
                <c:pt idx="3">
                  <c:v>4.3539325842696626E-3</c:v>
                </c:pt>
                <c:pt idx="4">
                  <c:v>5.8707865168539326E-2</c:v>
                </c:pt>
                <c:pt idx="5">
                  <c:v>2.8511235955056179E-2</c:v>
                </c:pt>
                <c:pt idx="6">
                  <c:v>7.7387640449438203E-2</c:v>
                </c:pt>
                <c:pt idx="7">
                  <c:v>7.415730337078652E-2</c:v>
                </c:pt>
                <c:pt idx="8">
                  <c:v>4.7331460674157305E-2</c:v>
                </c:pt>
                <c:pt idx="9">
                  <c:v>9.831460674157304E-4</c:v>
                </c:pt>
                <c:pt idx="10">
                  <c:v>2.3314606741573034E-2</c:v>
                </c:pt>
                <c:pt idx="11">
                  <c:v>2.5561797752808989E-2</c:v>
                </c:pt>
                <c:pt idx="12">
                  <c:v>4.0449438202247189E-2</c:v>
                </c:pt>
                <c:pt idx="13">
                  <c:v>5.4494382022471907E-2</c:v>
                </c:pt>
                <c:pt idx="14">
                  <c:v>3.1601123595505619E-2</c:v>
                </c:pt>
                <c:pt idx="15">
                  <c:v>7.0786516853932585E-2</c:v>
                </c:pt>
                <c:pt idx="16">
                  <c:v>0.10351123595505618</c:v>
                </c:pt>
                <c:pt idx="17">
                  <c:v>8.0056179775280893E-3</c:v>
                </c:pt>
                <c:pt idx="18">
                  <c:v>2.8511235955056179E-2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A-4D91-A016-20497FF49C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A-4D91-A016-20497FF4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10.70'!$Z$44:$Z$60</c:f>
              <c:numCache>
                <c:formatCode>#,##0</c:formatCode>
                <c:ptCount val="17"/>
                <c:pt idx="0">
                  <c:v>7</c:v>
                </c:pt>
                <c:pt idx="1">
                  <c:v>69</c:v>
                </c:pt>
                <c:pt idx="2">
                  <c:v>238</c:v>
                </c:pt>
                <c:pt idx="3">
                  <c:v>293</c:v>
                </c:pt>
                <c:pt idx="4">
                  <c:v>290</c:v>
                </c:pt>
                <c:pt idx="5">
                  <c:v>254</c:v>
                </c:pt>
                <c:pt idx="6">
                  <c:v>332</c:v>
                </c:pt>
                <c:pt idx="7">
                  <c:v>227</c:v>
                </c:pt>
                <c:pt idx="8">
                  <c:v>241</c:v>
                </c:pt>
                <c:pt idx="9">
                  <c:v>335</c:v>
                </c:pt>
                <c:pt idx="10">
                  <c:v>413</c:v>
                </c:pt>
                <c:pt idx="11">
                  <c:v>422</c:v>
                </c:pt>
                <c:pt idx="12">
                  <c:v>286</c:v>
                </c:pt>
                <c:pt idx="13">
                  <c:v>112</c:v>
                </c:pt>
                <c:pt idx="14">
                  <c:v>69</c:v>
                </c:pt>
                <c:pt idx="15">
                  <c:v>31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9-437D-8DCB-E6F9E8D54857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10.70'!$Z$63:$Z$79</c:f>
              <c:numCache>
                <c:formatCode>#,##0</c:formatCode>
                <c:ptCount val="17"/>
                <c:pt idx="0">
                  <c:v>11</c:v>
                </c:pt>
                <c:pt idx="1">
                  <c:v>73</c:v>
                </c:pt>
                <c:pt idx="2">
                  <c:v>237</c:v>
                </c:pt>
                <c:pt idx="3">
                  <c:v>294</c:v>
                </c:pt>
                <c:pt idx="4">
                  <c:v>251</c:v>
                </c:pt>
                <c:pt idx="5">
                  <c:v>238</c:v>
                </c:pt>
                <c:pt idx="6">
                  <c:v>269</c:v>
                </c:pt>
                <c:pt idx="7">
                  <c:v>279</c:v>
                </c:pt>
                <c:pt idx="8">
                  <c:v>292</c:v>
                </c:pt>
                <c:pt idx="9">
                  <c:v>339</c:v>
                </c:pt>
                <c:pt idx="10">
                  <c:v>392</c:v>
                </c:pt>
                <c:pt idx="11">
                  <c:v>397</c:v>
                </c:pt>
                <c:pt idx="12">
                  <c:v>211</c:v>
                </c:pt>
                <c:pt idx="13">
                  <c:v>87</c:v>
                </c:pt>
                <c:pt idx="14">
                  <c:v>48</c:v>
                </c:pt>
                <c:pt idx="15">
                  <c:v>27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9-437D-8DCB-E6F9E8D5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10.70'!$Z$83:$Z$90</c:f>
              <c:numCache>
                <c:formatCode>#,##0</c:formatCode>
                <c:ptCount val="8"/>
                <c:pt idx="0">
                  <c:v>226</c:v>
                </c:pt>
                <c:pt idx="1">
                  <c:v>145</c:v>
                </c:pt>
                <c:pt idx="2">
                  <c:v>343</c:v>
                </c:pt>
                <c:pt idx="3">
                  <c:v>108</c:v>
                </c:pt>
                <c:pt idx="4">
                  <c:v>68</c:v>
                </c:pt>
                <c:pt idx="5">
                  <c:v>74</c:v>
                </c:pt>
                <c:pt idx="6">
                  <c:v>309</c:v>
                </c:pt>
                <c:pt idx="7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9-4418-A920-84C0A2EB76B7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10.70'!$Z$93:$Z$100</c:f>
              <c:numCache>
                <c:formatCode>#,##0</c:formatCode>
                <c:ptCount val="8"/>
                <c:pt idx="0">
                  <c:v>148</c:v>
                </c:pt>
                <c:pt idx="1">
                  <c:v>330</c:v>
                </c:pt>
                <c:pt idx="2">
                  <c:v>61</c:v>
                </c:pt>
                <c:pt idx="3">
                  <c:v>409</c:v>
                </c:pt>
                <c:pt idx="4">
                  <c:v>267</c:v>
                </c:pt>
                <c:pt idx="5">
                  <c:v>233</c:v>
                </c:pt>
                <c:pt idx="6">
                  <c:v>34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9-4418-A920-84C0A2EB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1.5957446808510637E-2</c:v>
                </c:pt>
                <c:pt idx="1">
                  <c:v>6.9419401370357011E-3</c:v>
                </c:pt>
                <c:pt idx="2">
                  <c:v>3.5340786152181752E-2</c:v>
                </c:pt>
                <c:pt idx="3">
                  <c:v>4.417598269022719E-3</c:v>
                </c:pt>
                <c:pt idx="4">
                  <c:v>3.2410746483952396E-2</c:v>
                </c:pt>
                <c:pt idx="5">
                  <c:v>2.2673999278759467E-2</c:v>
                </c:pt>
                <c:pt idx="6">
                  <c:v>6.8472773169852147E-2</c:v>
                </c:pt>
                <c:pt idx="7">
                  <c:v>0.15930400288496213</c:v>
                </c:pt>
                <c:pt idx="8">
                  <c:v>1.875225387666787E-2</c:v>
                </c:pt>
                <c:pt idx="9">
                  <c:v>2.289938694554634E-2</c:v>
                </c:pt>
                <c:pt idx="10">
                  <c:v>3.5971871619184997E-2</c:v>
                </c:pt>
                <c:pt idx="11">
                  <c:v>1.866209880995312E-2</c:v>
                </c:pt>
                <c:pt idx="12">
                  <c:v>0.11697619906238731</c:v>
                </c:pt>
                <c:pt idx="13">
                  <c:v>9.425712225027047E-2</c:v>
                </c:pt>
                <c:pt idx="14">
                  <c:v>5.0036062026685903E-2</c:v>
                </c:pt>
                <c:pt idx="15">
                  <c:v>9.1282005048683737E-2</c:v>
                </c:pt>
                <c:pt idx="16">
                  <c:v>0.12540569780021638</c:v>
                </c:pt>
                <c:pt idx="17">
                  <c:v>2.8128380815001804E-2</c:v>
                </c:pt>
                <c:pt idx="18">
                  <c:v>3.0337179949513161E-2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0-495D-B80E-2A4129F5F6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0-495D-B80E-2A4129F5F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10.7'!$V$8:$Z$8</c:f>
              <c:numCache>
                <c:formatCode>#,##0</c:formatCode>
                <c:ptCount val="5"/>
                <c:pt idx="0">
                  <c:v>33261.5</c:v>
                </c:pt>
                <c:pt idx="1">
                  <c:v>35774.35</c:v>
                </c:pt>
                <c:pt idx="2">
                  <c:v>33956</c:v>
                </c:pt>
                <c:pt idx="3">
                  <c:v>36876.39</c:v>
                </c:pt>
                <c:pt idx="4">
                  <c:v>37666.5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F-4BB6-8FCE-50D5833BA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F-4BB6-8FCE-50D5833B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10.70'!$V$8:$Z$8</c:f>
              <c:numCache>
                <c:formatCode>#,##0</c:formatCode>
                <c:ptCount val="5"/>
                <c:pt idx="0">
                  <c:v>28342.84</c:v>
                </c:pt>
                <c:pt idx="1">
                  <c:v>30019.5</c:v>
                </c:pt>
                <c:pt idx="2">
                  <c:v>30621.5</c:v>
                </c:pt>
                <c:pt idx="3">
                  <c:v>31385.01</c:v>
                </c:pt>
                <c:pt idx="4">
                  <c:v>34593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8-4D5D-B799-C750EB837E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8-4D5D-B799-C750EB837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10.8'!$U$4:$Y$4</c:f>
              <c:numCache>
                <c:formatCode>#,##0</c:formatCode>
                <c:ptCount val="5"/>
                <c:pt idx="1">
                  <c:v>7530</c:v>
                </c:pt>
                <c:pt idx="2">
                  <c:v>8448</c:v>
                </c:pt>
                <c:pt idx="3">
                  <c:v>7930</c:v>
                </c:pt>
                <c:pt idx="4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B80-887E-87D0A3E1A99E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10.8'!$U$7:$Y$7</c:f>
              <c:numCache>
                <c:formatCode>#,##0</c:formatCode>
                <c:ptCount val="5"/>
                <c:pt idx="1">
                  <c:v>5220</c:v>
                </c:pt>
                <c:pt idx="2">
                  <c:v>5799</c:v>
                </c:pt>
                <c:pt idx="3">
                  <c:v>5511</c:v>
                </c:pt>
                <c:pt idx="4">
                  <c:v>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B80-887E-87D0A3E1A99E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10.8'!$U$11:$Y$11</c:f>
              <c:numCache>
                <c:formatCode>#,##0</c:formatCode>
                <c:ptCount val="5"/>
                <c:pt idx="1">
                  <c:v>6378</c:v>
                </c:pt>
                <c:pt idx="2">
                  <c:v>7150</c:v>
                </c:pt>
                <c:pt idx="3">
                  <c:v>6794</c:v>
                </c:pt>
                <c:pt idx="4">
                  <c:v>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B80-887E-87D0A3E1A99E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10.8'!$U$12:$Y$12</c:f>
              <c:numCache>
                <c:formatCode>#,##0</c:formatCode>
                <c:ptCount val="5"/>
                <c:pt idx="1">
                  <c:v>1151</c:v>
                </c:pt>
                <c:pt idx="2">
                  <c:v>1298</c:v>
                </c:pt>
                <c:pt idx="3">
                  <c:v>1139</c:v>
                </c:pt>
                <c:pt idx="4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B80-887E-87D0A3E1A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0.1020337814546708</c:v>
                </c:pt>
                <c:pt idx="1">
                  <c:v>2.9874755831322533E-3</c:v>
                </c:pt>
                <c:pt idx="2">
                  <c:v>0.11628174192807078</c:v>
                </c:pt>
                <c:pt idx="3">
                  <c:v>1.022635872687579E-2</c:v>
                </c:pt>
                <c:pt idx="4">
                  <c:v>4.3318395955417671E-2</c:v>
                </c:pt>
                <c:pt idx="5">
                  <c:v>2.746179478340802E-2</c:v>
                </c:pt>
                <c:pt idx="6">
                  <c:v>9.1118005285533724E-2</c:v>
                </c:pt>
                <c:pt idx="7">
                  <c:v>8.376421923474664E-2</c:v>
                </c:pt>
                <c:pt idx="8">
                  <c:v>3.768815351028381E-2</c:v>
                </c:pt>
                <c:pt idx="9">
                  <c:v>3.7917959324370908E-3</c:v>
                </c:pt>
                <c:pt idx="10">
                  <c:v>1.7350338963575778E-2</c:v>
                </c:pt>
                <c:pt idx="11">
                  <c:v>9.7667470987015965E-3</c:v>
                </c:pt>
                <c:pt idx="12">
                  <c:v>2.2865678501666091E-2</c:v>
                </c:pt>
                <c:pt idx="13">
                  <c:v>8.3649316327703088E-2</c:v>
                </c:pt>
                <c:pt idx="14">
                  <c:v>3.6079512811674139E-2</c:v>
                </c:pt>
                <c:pt idx="15">
                  <c:v>6.9056647133172472E-2</c:v>
                </c:pt>
                <c:pt idx="16">
                  <c:v>0.12708261519016431</c:v>
                </c:pt>
                <c:pt idx="17">
                  <c:v>6.0898540733080545E-3</c:v>
                </c:pt>
                <c:pt idx="18">
                  <c:v>3.2287716879237045E-2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4-46F8-95D3-135A8FC196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4-46F8-95D3-135A8FC1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14</c:v>
                </c:pt>
                <c:pt idx="1">
                  <c:v>110</c:v>
                </c:pt>
                <c:pt idx="2">
                  <c:v>252</c:v>
                </c:pt>
                <c:pt idx="3">
                  <c:v>390</c:v>
                </c:pt>
                <c:pt idx="4">
                  <c:v>477</c:v>
                </c:pt>
                <c:pt idx="5">
                  <c:v>420</c:v>
                </c:pt>
                <c:pt idx="6">
                  <c:v>382</c:v>
                </c:pt>
                <c:pt idx="7">
                  <c:v>347</c:v>
                </c:pt>
                <c:pt idx="8">
                  <c:v>390</c:v>
                </c:pt>
                <c:pt idx="9">
                  <c:v>395</c:v>
                </c:pt>
                <c:pt idx="10">
                  <c:v>435</c:v>
                </c:pt>
                <c:pt idx="11">
                  <c:v>377</c:v>
                </c:pt>
                <c:pt idx="12">
                  <c:v>221</c:v>
                </c:pt>
                <c:pt idx="13">
                  <c:v>96</c:v>
                </c:pt>
                <c:pt idx="14">
                  <c:v>29</c:v>
                </c:pt>
                <c:pt idx="15">
                  <c:v>11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62F-AA08-BB18FAE29ACF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8</c:v>
                </c:pt>
                <c:pt idx="1">
                  <c:v>93</c:v>
                </c:pt>
                <c:pt idx="2">
                  <c:v>299</c:v>
                </c:pt>
                <c:pt idx="3">
                  <c:v>326</c:v>
                </c:pt>
                <c:pt idx="4">
                  <c:v>415</c:v>
                </c:pt>
                <c:pt idx="5">
                  <c:v>303</c:v>
                </c:pt>
                <c:pt idx="6">
                  <c:v>362</c:v>
                </c:pt>
                <c:pt idx="7">
                  <c:v>324</c:v>
                </c:pt>
                <c:pt idx="8">
                  <c:v>382</c:v>
                </c:pt>
                <c:pt idx="9">
                  <c:v>394</c:v>
                </c:pt>
                <c:pt idx="10">
                  <c:v>423</c:v>
                </c:pt>
                <c:pt idx="11">
                  <c:v>325</c:v>
                </c:pt>
                <c:pt idx="12">
                  <c:v>175</c:v>
                </c:pt>
                <c:pt idx="13">
                  <c:v>55</c:v>
                </c:pt>
                <c:pt idx="14">
                  <c:v>27</c:v>
                </c:pt>
                <c:pt idx="15">
                  <c:v>19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E-462F-AA08-BB18FAE29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210</c:v>
                </c:pt>
                <c:pt idx="1">
                  <c:v>231</c:v>
                </c:pt>
                <c:pt idx="2">
                  <c:v>423</c:v>
                </c:pt>
                <c:pt idx="3">
                  <c:v>148</c:v>
                </c:pt>
                <c:pt idx="4">
                  <c:v>73</c:v>
                </c:pt>
                <c:pt idx="5">
                  <c:v>158</c:v>
                </c:pt>
                <c:pt idx="6">
                  <c:v>338</c:v>
                </c:pt>
                <c:pt idx="7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7-4374-B958-BDC6CB57D63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168</c:v>
                </c:pt>
                <c:pt idx="1">
                  <c:v>402</c:v>
                </c:pt>
                <c:pt idx="2">
                  <c:v>100</c:v>
                </c:pt>
                <c:pt idx="3">
                  <c:v>497</c:v>
                </c:pt>
                <c:pt idx="4">
                  <c:v>369</c:v>
                </c:pt>
                <c:pt idx="5">
                  <c:v>253</c:v>
                </c:pt>
                <c:pt idx="6">
                  <c:v>24</c:v>
                </c:pt>
                <c:pt idx="7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7-4374-B958-BDC6CB57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10.8'!$U$8:$Y$8</c:f>
              <c:numCache>
                <c:formatCode>#,##0</c:formatCode>
                <c:ptCount val="5"/>
                <c:pt idx="1">
                  <c:v>37630</c:v>
                </c:pt>
                <c:pt idx="2">
                  <c:v>36991.99</c:v>
                </c:pt>
                <c:pt idx="3">
                  <c:v>38348.120000000003</c:v>
                </c:pt>
                <c:pt idx="4">
                  <c:v>39051.01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B99-9C4D-C7427E71E2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8-4B99-9C4D-C7427E71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10.8'!$V$4:$Z$4</c:f>
              <c:numCache>
                <c:formatCode>#,##0</c:formatCode>
                <c:ptCount val="5"/>
                <c:pt idx="0">
                  <c:v>7530</c:v>
                </c:pt>
                <c:pt idx="1">
                  <c:v>8448</c:v>
                </c:pt>
                <c:pt idx="2">
                  <c:v>7930</c:v>
                </c:pt>
                <c:pt idx="3">
                  <c:v>8300</c:v>
                </c:pt>
                <c:pt idx="4">
                  <c:v>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F-4FBD-8473-3A30E8CDD703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10.8'!$V$7:$Z$7</c:f>
              <c:numCache>
                <c:formatCode>#,##0</c:formatCode>
                <c:ptCount val="5"/>
                <c:pt idx="0">
                  <c:v>5220</c:v>
                </c:pt>
                <c:pt idx="1">
                  <c:v>5799</c:v>
                </c:pt>
                <c:pt idx="2">
                  <c:v>5511</c:v>
                </c:pt>
                <c:pt idx="3">
                  <c:v>5864</c:v>
                </c:pt>
                <c:pt idx="4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F-4FBD-8473-3A30E8CDD703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10.8'!$V$11:$Z$11</c:f>
              <c:numCache>
                <c:formatCode>#,##0</c:formatCode>
                <c:ptCount val="5"/>
                <c:pt idx="0">
                  <c:v>6378</c:v>
                </c:pt>
                <c:pt idx="1">
                  <c:v>7150</c:v>
                </c:pt>
                <c:pt idx="2">
                  <c:v>6794</c:v>
                </c:pt>
                <c:pt idx="3">
                  <c:v>7054</c:v>
                </c:pt>
                <c:pt idx="4">
                  <c:v>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F-4FBD-8473-3A30E8CDD703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10.8'!$V$12:$Z$12</c:f>
              <c:numCache>
                <c:formatCode>#,##0</c:formatCode>
                <c:ptCount val="5"/>
                <c:pt idx="0">
                  <c:v>1151</c:v>
                </c:pt>
                <c:pt idx="1">
                  <c:v>1298</c:v>
                </c:pt>
                <c:pt idx="2">
                  <c:v>1139</c:v>
                </c:pt>
                <c:pt idx="3">
                  <c:v>1247</c:v>
                </c:pt>
                <c:pt idx="4">
                  <c:v>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F-4FBD-8473-3A30E8CD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0.1020337814546708</c:v>
                </c:pt>
                <c:pt idx="1">
                  <c:v>2.9874755831322533E-3</c:v>
                </c:pt>
                <c:pt idx="2">
                  <c:v>0.11628174192807078</c:v>
                </c:pt>
                <c:pt idx="3">
                  <c:v>1.022635872687579E-2</c:v>
                </c:pt>
                <c:pt idx="4">
                  <c:v>4.3318395955417671E-2</c:v>
                </c:pt>
                <c:pt idx="5">
                  <c:v>2.746179478340802E-2</c:v>
                </c:pt>
                <c:pt idx="6">
                  <c:v>9.1118005285533724E-2</c:v>
                </c:pt>
                <c:pt idx="7">
                  <c:v>8.376421923474664E-2</c:v>
                </c:pt>
                <c:pt idx="8">
                  <c:v>3.768815351028381E-2</c:v>
                </c:pt>
                <c:pt idx="9">
                  <c:v>3.7917959324370908E-3</c:v>
                </c:pt>
                <c:pt idx="10">
                  <c:v>1.7350338963575778E-2</c:v>
                </c:pt>
                <c:pt idx="11">
                  <c:v>9.7667470987015965E-3</c:v>
                </c:pt>
                <c:pt idx="12">
                  <c:v>2.2865678501666091E-2</c:v>
                </c:pt>
                <c:pt idx="13">
                  <c:v>8.3649316327703088E-2</c:v>
                </c:pt>
                <c:pt idx="14">
                  <c:v>3.6079512811674139E-2</c:v>
                </c:pt>
                <c:pt idx="15">
                  <c:v>6.9056647133172472E-2</c:v>
                </c:pt>
                <c:pt idx="16">
                  <c:v>0.12708261519016431</c:v>
                </c:pt>
                <c:pt idx="17">
                  <c:v>6.0898540733080545E-3</c:v>
                </c:pt>
                <c:pt idx="18">
                  <c:v>3.2287716879237045E-2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3-4FBA-87CE-0AC2B15B5D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3-4FBA-87CE-0AC2B15B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10.8'!$Z$44:$Z$60</c:f>
              <c:numCache>
                <c:formatCode>#,##0</c:formatCode>
                <c:ptCount val="17"/>
                <c:pt idx="0">
                  <c:v>26</c:v>
                </c:pt>
                <c:pt idx="1">
                  <c:v>140</c:v>
                </c:pt>
                <c:pt idx="2">
                  <c:v>290</c:v>
                </c:pt>
                <c:pt idx="3">
                  <c:v>463</c:v>
                </c:pt>
                <c:pt idx="4">
                  <c:v>566</c:v>
                </c:pt>
                <c:pt idx="5">
                  <c:v>429</c:v>
                </c:pt>
                <c:pt idx="6">
                  <c:v>416</c:v>
                </c:pt>
                <c:pt idx="7">
                  <c:v>329</c:v>
                </c:pt>
                <c:pt idx="8">
                  <c:v>389</c:v>
                </c:pt>
                <c:pt idx="9">
                  <c:v>387</c:v>
                </c:pt>
                <c:pt idx="10">
                  <c:v>410</c:v>
                </c:pt>
                <c:pt idx="11">
                  <c:v>380</c:v>
                </c:pt>
                <c:pt idx="12">
                  <c:v>219</c:v>
                </c:pt>
                <c:pt idx="13">
                  <c:v>97</c:v>
                </c:pt>
                <c:pt idx="14">
                  <c:v>41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8-4F01-923A-63BCF1BA3BFC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10.8'!$Z$63:$Z$79</c:f>
              <c:numCache>
                <c:formatCode>#,##0</c:formatCode>
                <c:ptCount val="17"/>
                <c:pt idx="0">
                  <c:v>27</c:v>
                </c:pt>
                <c:pt idx="1">
                  <c:v>134</c:v>
                </c:pt>
                <c:pt idx="2">
                  <c:v>309</c:v>
                </c:pt>
                <c:pt idx="3">
                  <c:v>311</c:v>
                </c:pt>
                <c:pt idx="4">
                  <c:v>429</c:v>
                </c:pt>
                <c:pt idx="5">
                  <c:v>342</c:v>
                </c:pt>
                <c:pt idx="6">
                  <c:v>391</c:v>
                </c:pt>
                <c:pt idx="7">
                  <c:v>353</c:v>
                </c:pt>
                <c:pt idx="8">
                  <c:v>344</c:v>
                </c:pt>
                <c:pt idx="9">
                  <c:v>410</c:v>
                </c:pt>
                <c:pt idx="10">
                  <c:v>391</c:v>
                </c:pt>
                <c:pt idx="11">
                  <c:v>339</c:v>
                </c:pt>
                <c:pt idx="12">
                  <c:v>194</c:v>
                </c:pt>
                <c:pt idx="13">
                  <c:v>72</c:v>
                </c:pt>
                <c:pt idx="14">
                  <c:v>28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8-4F01-923A-63BCF1BA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10.8'!$Z$83:$Z$90</c:f>
              <c:numCache>
                <c:formatCode>#,##0</c:formatCode>
                <c:ptCount val="8"/>
                <c:pt idx="0">
                  <c:v>211</c:v>
                </c:pt>
                <c:pt idx="1">
                  <c:v>210</c:v>
                </c:pt>
                <c:pt idx="2">
                  <c:v>466</c:v>
                </c:pt>
                <c:pt idx="3">
                  <c:v>166</c:v>
                </c:pt>
                <c:pt idx="4">
                  <c:v>69</c:v>
                </c:pt>
                <c:pt idx="5">
                  <c:v>147</c:v>
                </c:pt>
                <c:pt idx="6">
                  <c:v>354</c:v>
                </c:pt>
                <c:pt idx="7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8-41C7-812F-7065128CAD7A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10.8'!$Z$93:$Z$100</c:f>
              <c:numCache>
                <c:formatCode>#,##0</c:formatCode>
                <c:ptCount val="8"/>
                <c:pt idx="0">
                  <c:v>166</c:v>
                </c:pt>
                <c:pt idx="1">
                  <c:v>415</c:v>
                </c:pt>
                <c:pt idx="2">
                  <c:v>105</c:v>
                </c:pt>
                <c:pt idx="3">
                  <c:v>525</c:v>
                </c:pt>
                <c:pt idx="4">
                  <c:v>372</c:v>
                </c:pt>
                <c:pt idx="5">
                  <c:v>258</c:v>
                </c:pt>
                <c:pt idx="6">
                  <c:v>34</c:v>
                </c:pt>
                <c:pt idx="7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8-41C7-812F-7065128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10.1'!$Z$44:$Z$60</c:f>
              <c:numCache>
                <c:formatCode>#,##0</c:formatCode>
                <c:ptCount val="17"/>
                <c:pt idx="0">
                  <c:v>2</c:v>
                </c:pt>
                <c:pt idx="1">
                  <c:v>74</c:v>
                </c:pt>
                <c:pt idx="2">
                  <c:v>454</c:v>
                </c:pt>
                <c:pt idx="3">
                  <c:v>1432</c:v>
                </c:pt>
                <c:pt idx="4">
                  <c:v>2381</c:v>
                </c:pt>
                <c:pt idx="5">
                  <c:v>1890</c:v>
                </c:pt>
                <c:pt idx="6">
                  <c:v>1343</c:v>
                </c:pt>
                <c:pt idx="7">
                  <c:v>831</c:v>
                </c:pt>
                <c:pt idx="8">
                  <c:v>706</c:v>
                </c:pt>
                <c:pt idx="9">
                  <c:v>558</c:v>
                </c:pt>
                <c:pt idx="10">
                  <c:v>584</c:v>
                </c:pt>
                <c:pt idx="11">
                  <c:v>480</c:v>
                </c:pt>
                <c:pt idx="12">
                  <c:v>329</c:v>
                </c:pt>
                <c:pt idx="13">
                  <c:v>252</c:v>
                </c:pt>
                <c:pt idx="14">
                  <c:v>106</c:v>
                </c:pt>
                <c:pt idx="15">
                  <c:v>36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8-4ED2-9867-EA281D4A25D1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10.1'!$Z$63:$Z$79</c:f>
              <c:numCache>
                <c:formatCode>#,##0</c:formatCode>
                <c:ptCount val="17"/>
                <c:pt idx="0">
                  <c:v>5</c:v>
                </c:pt>
                <c:pt idx="1">
                  <c:v>93</c:v>
                </c:pt>
                <c:pt idx="2">
                  <c:v>633</c:v>
                </c:pt>
                <c:pt idx="3">
                  <c:v>1703</c:v>
                </c:pt>
                <c:pt idx="4">
                  <c:v>2331</c:v>
                </c:pt>
                <c:pt idx="5">
                  <c:v>1639</c:v>
                </c:pt>
                <c:pt idx="6">
                  <c:v>1059</c:v>
                </c:pt>
                <c:pt idx="7">
                  <c:v>729</c:v>
                </c:pt>
                <c:pt idx="8">
                  <c:v>526</c:v>
                </c:pt>
                <c:pt idx="9">
                  <c:v>472</c:v>
                </c:pt>
                <c:pt idx="10">
                  <c:v>553</c:v>
                </c:pt>
                <c:pt idx="11">
                  <c:v>424</c:v>
                </c:pt>
                <c:pt idx="12">
                  <c:v>261</c:v>
                </c:pt>
                <c:pt idx="13">
                  <c:v>171</c:v>
                </c:pt>
                <c:pt idx="14">
                  <c:v>54</c:v>
                </c:pt>
                <c:pt idx="15">
                  <c:v>27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8-4ED2-9867-EA281D4A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10.8'!$V$8:$Z$8</c:f>
              <c:numCache>
                <c:formatCode>#,##0</c:formatCode>
                <c:ptCount val="5"/>
                <c:pt idx="0">
                  <c:v>37630</c:v>
                </c:pt>
                <c:pt idx="1">
                  <c:v>36991.99</c:v>
                </c:pt>
                <c:pt idx="2">
                  <c:v>38348.120000000003</c:v>
                </c:pt>
                <c:pt idx="3">
                  <c:v>39051.01</c:v>
                </c:pt>
                <c:pt idx="4">
                  <c:v>39673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D-4A44-A854-1F2B9DD36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D-4A44-A854-1F2B9DD3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10.9'!$U$4:$Y$4</c:f>
              <c:numCache>
                <c:formatCode>#,##0</c:formatCode>
                <c:ptCount val="5"/>
                <c:pt idx="1">
                  <c:v>34056</c:v>
                </c:pt>
                <c:pt idx="2">
                  <c:v>34557</c:v>
                </c:pt>
                <c:pt idx="3">
                  <c:v>34768</c:v>
                </c:pt>
                <c:pt idx="4">
                  <c:v>35002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E-4285-9AF0-BAF80BE43AC0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10.9'!$U$7:$Y$7</c:f>
              <c:numCache>
                <c:formatCode>#,##0</c:formatCode>
                <c:ptCount val="5"/>
                <c:pt idx="1">
                  <c:v>24194</c:v>
                </c:pt>
                <c:pt idx="2">
                  <c:v>24422</c:v>
                </c:pt>
                <c:pt idx="3">
                  <c:v>24486</c:v>
                </c:pt>
                <c:pt idx="4">
                  <c:v>24933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E-4285-9AF0-BAF80BE43AC0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10.9'!$U$11:$Y$11</c:f>
              <c:numCache>
                <c:formatCode>#,##0</c:formatCode>
                <c:ptCount val="5"/>
                <c:pt idx="1">
                  <c:v>29246</c:v>
                </c:pt>
                <c:pt idx="2">
                  <c:v>29767</c:v>
                </c:pt>
                <c:pt idx="3">
                  <c:v>29991</c:v>
                </c:pt>
                <c:pt idx="4">
                  <c:v>30186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E-4285-9AF0-BAF80BE43AC0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10.9'!$U$12:$Y$12</c:f>
              <c:numCache>
                <c:formatCode>#,##0</c:formatCode>
                <c:ptCount val="5"/>
                <c:pt idx="1">
                  <c:v>4809</c:v>
                </c:pt>
                <c:pt idx="2">
                  <c:v>4791</c:v>
                </c:pt>
                <c:pt idx="3">
                  <c:v>4781</c:v>
                </c:pt>
                <c:pt idx="4">
                  <c:v>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E-4285-9AF0-BAF80BE4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9.8352457422276555E-3</c:v>
                </c:pt>
                <c:pt idx="1">
                  <c:v>9.5851971216625448E-3</c:v>
                </c:pt>
                <c:pt idx="2">
                  <c:v>3.975773066985247E-2</c:v>
                </c:pt>
                <c:pt idx="3">
                  <c:v>6.1122996138137974E-3</c:v>
                </c:pt>
                <c:pt idx="4">
                  <c:v>3.7312810824326956E-2</c:v>
                </c:pt>
                <c:pt idx="5">
                  <c:v>3.1645042091517799E-2</c:v>
                </c:pt>
                <c:pt idx="6">
                  <c:v>7.6264829272358517E-2</c:v>
                </c:pt>
                <c:pt idx="7">
                  <c:v>7.6375961992609667E-2</c:v>
                </c:pt>
                <c:pt idx="8">
                  <c:v>2.178201316922735E-2</c:v>
                </c:pt>
                <c:pt idx="9">
                  <c:v>1.5169616314283332E-2</c:v>
                </c:pt>
                <c:pt idx="10">
                  <c:v>4.2813880476759367E-2</c:v>
                </c:pt>
                <c:pt idx="11">
                  <c:v>2.297668991192732E-2</c:v>
                </c:pt>
                <c:pt idx="12">
                  <c:v>0.12232934181646431</c:v>
                </c:pt>
                <c:pt idx="13">
                  <c:v>6.8985636095907535E-2</c:v>
                </c:pt>
                <c:pt idx="14">
                  <c:v>5.0370905453838245E-2</c:v>
                </c:pt>
                <c:pt idx="15">
                  <c:v>0.11063262301002973</c:v>
                </c:pt>
                <c:pt idx="16">
                  <c:v>0.17531186619620481</c:v>
                </c:pt>
                <c:pt idx="17">
                  <c:v>2.2921123551801738E-2</c:v>
                </c:pt>
                <c:pt idx="18">
                  <c:v>2.8422193204234156E-2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1-4558-8B95-56DB29A480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1-4558-8B95-56DB29A4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13</c:v>
                </c:pt>
                <c:pt idx="1">
                  <c:v>259</c:v>
                </c:pt>
                <c:pt idx="2">
                  <c:v>959</c:v>
                </c:pt>
                <c:pt idx="3">
                  <c:v>1557</c:v>
                </c:pt>
                <c:pt idx="4">
                  <c:v>1749</c:v>
                </c:pt>
                <c:pt idx="5">
                  <c:v>1455</c:v>
                </c:pt>
                <c:pt idx="6">
                  <c:v>1555</c:v>
                </c:pt>
                <c:pt idx="7">
                  <c:v>1693</c:v>
                </c:pt>
                <c:pt idx="8">
                  <c:v>1786</c:v>
                </c:pt>
                <c:pt idx="9">
                  <c:v>1558</c:v>
                </c:pt>
                <c:pt idx="10">
                  <c:v>1519</c:v>
                </c:pt>
                <c:pt idx="11">
                  <c:v>1252</c:v>
                </c:pt>
                <c:pt idx="12">
                  <c:v>857</c:v>
                </c:pt>
                <c:pt idx="13">
                  <c:v>542</c:v>
                </c:pt>
                <c:pt idx="14">
                  <c:v>251</c:v>
                </c:pt>
                <c:pt idx="15">
                  <c:v>122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8-49C9-8DBC-D2F46C7F4F0F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18</c:v>
                </c:pt>
                <c:pt idx="1">
                  <c:v>390</c:v>
                </c:pt>
                <c:pt idx="2">
                  <c:v>1084</c:v>
                </c:pt>
                <c:pt idx="3">
                  <c:v>1682</c:v>
                </c:pt>
                <c:pt idx="4">
                  <c:v>1811</c:v>
                </c:pt>
                <c:pt idx="5">
                  <c:v>1494</c:v>
                </c:pt>
                <c:pt idx="6">
                  <c:v>1686</c:v>
                </c:pt>
                <c:pt idx="7">
                  <c:v>1850</c:v>
                </c:pt>
                <c:pt idx="8">
                  <c:v>1961</c:v>
                </c:pt>
                <c:pt idx="9">
                  <c:v>1621</c:v>
                </c:pt>
                <c:pt idx="10">
                  <c:v>1600</c:v>
                </c:pt>
                <c:pt idx="11">
                  <c:v>1302</c:v>
                </c:pt>
                <c:pt idx="12">
                  <c:v>710</c:v>
                </c:pt>
                <c:pt idx="13">
                  <c:v>361</c:v>
                </c:pt>
                <c:pt idx="14">
                  <c:v>130</c:v>
                </c:pt>
                <c:pt idx="15">
                  <c:v>71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8-49C9-8DBC-D2F46C7F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2112</c:v>
                </c:pt>
                <c:pt idx="1">
                  <c:v>3789</c:v>
                </c:pt>
                <c:pt idx="2">
                  <c:v>854</c:v>
                </c:pt>
                <c:pt idx="3">
                  <c:v>685</c:v>
                </c:pt>
                <c:pt idx="4">
                  <c:v>752</c:v>
                </c:pt>
                <c:pt idx="5">
                  <c:v>713</c:v>
                </c:pt>
                <c:pt idx="6">
                  <c:v>276</c:v>
                </c:pt>
                <c:pt idx="7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A-4DC4-8002-D4FA3CE97B0A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1289</c:v>
                </c:pt>
                <c:pt idx="1">
                  <c:v>4166</c:v>
                </c:pt>
                <c:pt idx="2">
                  <c:v>288</c:v>
                </c:pt>
                <c:pt idx="3">
                  <c:v>1276</c:v>
                </c:pt>
                <c:pt idx="4">
                  <c:v>2065</c:v>
                </c:pt>
                <c:pt idx="5">
                  <c:v>974</c:v>
                </c:pt>
                <c:pt idx="6">
                  <c:v>25</c:v>
                </c:pt>
                <c:pt idx="7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A-4DC4-8002-D4FA3CE9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10.9'!$U$8:$Y$8</c:f>
              <c:numCache>
                <c:formatCode>#,##0</c:formatCode>
                <c:ptCount val="5"/>
                <c:pt idx="1">
                  <c:v>44025.79</c:v>
                </c:pt>
                <c:pt idx="2">
                  <c:v>45599</c:v>
                </c:pt>
                <c:pt idx="3">
                  <c:v>46441</c:v>
                </c:pt>
                <c:pt idx="4">
                  <c:v>46224.639999999999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9-4997-8DAC-11E69C3703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9-4997-8DAC-11E69C370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10.9'!$V$4:$Z$4</c:f>
              <c:numCache>
                <c:formatCode>#,##0</c:formatCode>
                <c:ptCount val="5"/>
                <c:pt idx="0">
                  <c:v>34056</c:v>
                </c:pt>
                <c:pt idx="1">
                  <c:v>34557</c:v>
                </c:pt>
                <c:pt idx="2">
                  <c:v>34768</c:v>
                </c:pt>
                <c:pt idx="3">
                  <c:v>35002</c:v>
                </c:pt>
                <c:pt idx="4">
                  <c:v>35993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0-4FB3-9A9F-5C8836226FA9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10.9'!$V$7:$Z$7</c:f>
              <c:numCache>
                <c:formatCode>#,##0</c:formatCode>
                <c:ptCount val="5"/>
                <c:pt idx="0">
                  <c:v>24194</c:v>
                </c:pt>
                <c:pt idx="1">
                  <c:v>24422</c:v>
                </c:pt>
                <c:pt idx="2">
                  <c:v>24486</c:v>
                </c:pt>
                <c:pt idx="3">
                  <c:v>24933</c:v>
                </c:pt>
                <c:pt idx="4">
                  <c:v>24937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0-4FB3-9A9F-5C8836226FA9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10.9'!$V$11:$Z$11</c:f>
              <c:numCache>
                <c:formatCode>#,##0</c:formatCode>
                <c:ptCount val="5"/>
                <c:pt idx="0">
                  <c:v>29246</c:v>
                </c:pt>
                <c:pt idx="1">
                  <c:v>29767</c:v>
                </c:pt>
                <c:pt idx="2">
                  <c:v>29991</c:v>
                </c:pt>
                <c:pt idx="3">
                  <c:v>30186</c:v>
                </c:pt>
                <c:pt idx="4">
                  <c:v>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0-4FB3-9A9F-5C8836226FA9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10.9'!$V$12:$Z$12</c:f>
              <c:numCache>
                <c:formatCode>#,##0</c:formatCode>
                <c:ptCount val="5"/>
                <c:pt idx="0">
                  <c:v>4809</c:v>
                </c:pt>
                <c:pt idx="1">
                  <c:v>4791</c:v>
                </c:pt>
                <c:pt idx="2">
                  <c:v>4781</c:v>
                </c:pt>
                <c:pt idx="3">
                  <c:v>4812</c:v>
                </c:pt>
                <c:pt idx="4">
                  <c:v>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0-4FB3-9A9F-5C8836226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9.8352457422276555E-3</c:v>
                </c:pt>
                <c:pt idx="1">
                  <c:v>9.5851971216625448E-3</c:v>
                </c:pt>
                <c:pt idx="2">
                  <c:v>3.975773066985247E-2</c:v>
                </c:pt>
                <c:pt idx="3">
                  <c:v>6.1122996138137974E-3</c:v>
                </c:pt>
                <c:pt idx="4">
                  <c:v>3.7312810824326956E-2</c:v>
                </c:pt>
                <c:pt idx="5">
                  <c:v>3.1645042091517799E-2</c:v>
                </c:pt>
                <c:pt idx="6">
                  <c:v>7.6264829272358517E-2</c:v>
                </c:pt>
                <c:pt idx="7">
                  <c:v>7.6375961992609667E-2</c:v>
                </c:pt>
                <c:pt idx="8">
                  <c:v>2.178201316922735E-2</c:v>
                </c:pt>
                <c:pt idx="9">
                  <c:v>1.5169616314283332E-2</c:v>
                </c:pt>
                <c:pt idx="10">
                  <c:v>4.2813880476759367E-2</c:v>
                </c:pt>
                <c:pt idx="11">
                  <c:v>2.297668991192732E-2</c:v>
                </c:pt>
                <c:pt idx="12">
                  <c:v>0.12232934181646431</c:v>
                </c:pt>
                <c:pt idx="13">
                  <c:v>6.8985636095907535E-2</c:v>
                </c:pt>
                <c:pt idx="14">
                  <c:v>5.0370905453838245E-2</c:v>
                </c:pt>
                <c:pt idx="15">
                  <c:v>0.11063262301002973</c:v>
                </c:pt>
                <c:pt idx="16">
                  <c:v>0.17531186619620481</c:v>
                </c:pt>
                <c:pt idx="17">
                  <c:v>2.2921123551801738E-2</c:v>
                </c:pt>
                <c:pt idx="18">
                  <c:v>2.8422193204234156E-2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1-4A1D-9B3A-A8374D25A5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1-4A1D-9B3A-A8374D25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10.9'!$Z$44:$Z$60</c:f>
              <c:numCache>
                <c:formatCode>#,##0</c:formatCode>
                <c:ptCount val="17"/>
                <c:pt idx="0">
                  <c:v>18</c:v>
                </c:pt>
                <c:pt idx="1">
                  <c:v>302</c:v>
                </c:pt>
                <c:pt idx="2">
                  <c:v>1026</c:v>
                </c:pt>
                <c:pt idx="3">
                  <c:v>1580</c:v>
                </c:pt>
                <c:pt idx="4">
                  <c:v>1910</c:v>
                </c:pt>
                <c:pt idx="5">
                  <c:v>1485</c:v>
                </c:pt>
                <c:pt idx="6">
                  <c:v>1613</c:v>
                </c:pt>
                <c:pt idx="7">
                  <c:v>1762</c:v>
                </c:pt>
                <c:pt idx="8">
                  <c:v>1791</c:v>
                </c:pt>
                <c:pt idx="9">
                  <c:v>1615</c:v>
                </c:pt>
                <c:pt idx="10">
                  <c:v>1469</c:v>
                </c:pt>
                <c:pt idx="11">
                  <c:v>1229</c:v>
                </c:pt>
                <c:pt idx="12">
                  <c:v>847</c:v>
                </c:pt>
                <c:pt idx="13">
                  <c:v>500</c:v>
                </c:pt>
                <c:pt idx="14">
                  <c:v>246</c:v>
                </c:pt>
                <c:pt idx="15">
                  <c:v>98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9-4493-A38A-37FBCF475604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10.9'!$Z$63:$Z$79</c:f>
              <c:numCache>
                <c:formatCode>#,##0</c:formatCode>
                <c:ptCount val="17"/>
                <c:pt idx="0">
                  <c:v>20</c:v>
                </c:pt>
                <c:pt idx="1">
                  <c:v>438</c:v>
                </c:pt>
                <c:pt idx="2">
                  <c:v>1213</c:v>
                </c:pt>
                <c:pt idx="3">
                  <c:v>1900</c:v>
                </c:pt>
                <c:pt idx="4">
                  <c:v>1804</c:v>
                </c:pt>
                <c:pt idx="5">
                  <c:v>1632</c:v>
                </c:pt>
                <c:pt idx="6">
                  <c:v>1731</c:v>
                </c:pt>
                <c:pt idx="7">
                  <c:v>1944</c:v>
                </c:pt>
                <c:pt idx="8">
                  <c:v>1908</c:v>
                </c:pt>
                <c:pt idx="9">
                  <c:v>1709</c:v>
                </c:pt>
                <c:pt idx="10">
                  <c:v>1533</c:v>
                </c:pt>
                <c:pt idx="11">
                  <c:v>1277</c:v>
                </c:pt>
                <c:pt idx="12">
                  <c:v>697</c:v>
                </c:pt>
                <c:pt idx="13">
                  <c:v>372</c:v>
                </c:pt>
                <c:pt idx="14">
                  <c:v>125</c:v>
                </c:pt>
                <c:pt idx="15">
                  <c:v>67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9-4493-A38A-37FBCF47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10.9'!$Z$83:$Z$90</c:f>
              <c:numCache>
                <c:formatCode>#,##0</c:formatCode>
                <c:ptCount val="8"/>
                <c:pt idx="0">
                  <c:v>2055</c:v>
                </c:pt>
                <c:pt idx="1">
                  <c:v>3831</c:v>
                </c:pt>
                <c:pt idx="2">
                  <c:v>877</c:v>
                </c:pt>
                <c:pt idx="3">
                  <c:v>709</c:v>
                </c:pt>
                <c:pt idx="4">
                  <c:v>787</c:v>
                </c:pt>
                <c:pt idx="5">
                  <c:v>694</c:v>
                </c:pt>
                <c:pt idx="6">
                  <c:v>287</c:v>
                </c:pt>
                <c:pt idx="7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F-47F1-9698-A490EA19DA6D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10.9'!$Z$93:$Z$100</c:f>
              <c:numCache>
                <c:formatCode>#,##0</c:formatCode>
                <c:ptCount val="8"/>
                <c:pt idx="0">
                  <c:v>1338</c:v>
                </c:pt>
                <c:pt idx="1">
                  <c:v>4116</c:v>
                </c:pt>
                <c:pt idx="2">
                  <c:v>303</c:v>
                </c:pt>
                <c:pt idx="3">
                  <c:v>1289</c:v>
                </c:pt>
                <c:pt idx="4">
                  <c:v>2028</c:v>
                </c:pt>
                <c:pt idx="5">
                  <c:v>956</c:v>
                </c:pt>
                <c:pt idx="6">
                  <c:v>32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F-47F1-9698-A490EA19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10.1'!$Z$83:$Z$90</c:f>
              <c:numCache>
                <c:formatCode>#,##0</c:formatCode>
                <c:ptCount val="8"/>
                <c:pt idx="0">
                  <c:v>852</c:v>
                </c:pt>
                <c:pt idx="1">
                  <c:v>2121</c:v>
                </c:pt>
                <c:pt idx="2">
                  <c:v>640</c:v>
                </c:pt>
                <c:pt idx="3">
                  <c:v>600</c:v>
                </c:pt>
                <c:pt idx="4">
                  <c:v>518</c:v>
                </c:pt>
                <c:pt idx="5">
                  <c:v>346</c:v>
                </c:pt>
                <c:pt idx="6">
                  <c:v>146</c:v>
                </c:pt>
                <c:pt idx="7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D-4A4D-B9F9-A02F54A0A083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10.1'!$Z$93:$Z$100</c:f>
              <c:numCache>
                <c:formatCode>#,##0</c:formatCode>
                <c:ptCount val="8"/>
                <c:pt idx="0">
                  <c:v>644</c:v>
                </c:pt>
                <c:pt idx="1">
                  <c:v>2003</c:v>
                </c:pt>
                <c:pt idx="2">
                  <c:v>230</c:v>
                </c:pt>
                <c:pt idx="3">
                  <c:v>912</c:v>
                </c:pt>
                <c:pt idx="4">
                  <c:v>888</c:v>
                </c:pt>
                <c:pt idx="5">
                  <c:v>455</c:v>
                </c:pt>
                <c:pt idx="6">
                  <c:v>30</c:v>
                </c:pt>
                <c:pt idx="7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D-4A4D-B9F9-A02F54A0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10.9'!$V$8:$Z$8</c:f>
              <c:numCache>
                <c:formatCode>#,##0</c:formatCode>
                <c:ptCount val="5"/>
                <c:pt idx="0">
                  <c:v>44025.79</c:v>
                </c:pt>
                <c:pt idx="1">
                  <c:v>45599</c:v>
                </c:pt>
                <c:pt idx="2">
                  <c:v>46441</c:v>
                </c:pt>
                <c:pt idx="3">
                  <c:v>46224.639999999999</c:v>
                </c:pt>
                <c:pt idx="4">
                  <c:v>47949.120000000003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5-4523-A4AD-67496A2914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41400.17</c:v>
                </c:pt>
                <c:pt idx="1">
                  <c:v>42727.89</c:v>
                </c:pt>
                <c:pt idx="2">
                  <c:v>43907.49</c:v>
                </c:pt>
                <c:pt idx="3">
                  <c:v>43939.63</c:v>
                </c:pt>
                <c:pt idx="4">
                  <c:v>45516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523-A4AD-67496A291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10.10'!$U$4:$Y$4</c:f>
              <c:numCache>
                <c:formatCode>#,##0</c:formatCode>
                <c:ptCount val="5"/>
                <c:pt idx="1">
                  <c:v>36522</c:v>
                </c:pt>
                <c:pt idx="2">
                  <c:v>38222</c:v>
                </c:pt>
                <c:pt idx="3">
                  <c:v>39140</c:v>
                </c:pt>
                <c:pt idx="4">
                  <c:v>40060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2-4119-8D42-31C6DB7BBA9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10.10'!$U$7:$Y$7</c:f>
              <c:numCache>
                <c:formatCode>#,##0</c:formatCode>
                <c:ptCount val="5"/>
                <c:pt idx="1">
                  <c:v>26672</c:v>
                </c:pt>
                <c:pt idx="2">
                  <c:v>27458</c:v>
                </c:pt>
                <c:pt idx="3">
                  <c:v>28173</c:v>
                </c:pt>
                <c:pt idx="4">
                  <c:v>28847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2-4119-8D42-31C6DB7BBA9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10.10'!$U$11:$Y$11</c:f>
              <c:numCache>
                <c:formatCode>#,##0</c:formatCode>
                <c:ptCount val="5"/>
                <c:pt idx="1">
                  <c:v>32500</c:v>
                </c:pt>
                <c:pt idx="2">
                  <c:v>33954</c:v>
                </c:pt>
                <c:pt idx="3">
                  <c:v>34676</c:v>
                </c:pt>
                <c:pt idx="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2-4119-8D42-31C6DB7BBA9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10.10'!$U$12:$Y$12</c:f>
              <c:numCache>
                <c:formatCode>#,##0</c:formatCode>
                <c:ptCount val="5"/>
                <c:pt idx="1">
                  <c:v>4026</c:v>
                </c:pt>
                <c:pt idx="2">
                  <c:v>4267</c:v>
                </c:pt>
                <c:pt idx="3">
                  <c:v>4462</c:v>
                </c:pt>
                <c:pt idx="4">
                  <c:v>4574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E2-4119-8D42-31C6DB7B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6.0007969808490193E-3</c:v>
                </c:pt>
                <c:pt idx="1">
                  <c:v>4.6178008016689717E-3</c:v>
                </c:pt>
                <c:pt idx="2">
                  <c:v>4.7279716837392467E-2</c:v>
                </c:pt>
                <c:pt idx="3">
                  <c:v>6.9618621223131198E-3</c:v>
                </c:pt>
                <c:pt idx="4">
                  <c:v>5.749982419540095E-2</c:v>
                </c:pt>
                <c:pt idx="5">
                  <c:v>3.5278122875694429E-2</c:v>
                </c:pt>
                <c:pt idx="6">
                  <c:v>9.8005203816131828E-2</c:v>
                </c:pt>
                <c:pt idx="7">
                  <c:v>7.4166100185180842E-2</c:v>
                </c:pt>
                <c:pt idx="8">
                  <c:v>3.4949954290804247E-2</c:v>
                </c:pt>
                <c:pt idx="9">
                  <c:v>1.1368697405124119E-2</c:v>
                </c:pt>
                <c:pt idx="10">
                  <c:v>4.0200651649047139E-2</c:v>
                </c:pt>
                <c:pt idx="11">
                  <c:v>1.8119594008579265E-2</c:v>
                </c:pt>
                <c:pt idx="12">
                  <c:v>8.5605119429924284E-2</c:v>
                </c:pt>
                <c:pt idx="13">
                  <c:v>9.1371510278708892E-2</c:v>
                </c:pt>
                <c:pt idx="14">
                  <c:v>5.5858981270950049E-2</c:v>
                </c:pt>
                <c:pt idx="15">
                  <c:v>9.7934881976512511E-2</c:v>
                </c:pt>
                <c:pt idx="16">
                  <c:v>0.1524108670682825</c:v>
                </c:pt>
                <c:pt idx="17">
                  <c:v>1.8025831555753498E-2</c:v>
                </c:pt>
                <c:pt idx="18">
                  <c:v>3.7106490705796864E-2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7-42EB-B1DF-C966F29889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7-42EB-B1DF-C966F298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14</c:v>
                </c:pt>
                <c:pt idx="1">
                  <c:v>335</c:v>
                </c:pt>
                <c:pt idx="2">
                  <c:v>1051</c:v>
                </c:pt>
                <c:pt idx="3">
                  <c:v>1944</c:v>
                </c:pt>
                <c:pt idx="4">
                  <c:v>2531</c:v>
                </c:pt>
                <c:pt idx="5">
                  <c:v>2313</c:v>
                </c:pt>
                <c:pt idx="6">
                  <c:v>2297</c:v>
                </c:pt>
                <c:pt idx="7">
                  <c:v>2003</c:v>
                </c:pt>
                <c:pt idx="8">
                  <c:v>1942</c:v>
                </c:pt>
                <c:pt idx="9">
                  <c:v>1730</c:v>
                </c:pt>
                <c:pt idx="10">
                  <c:v>1485</c:v>
                </c:pt>
                <c:pt idx="11">
                  <c:v>1094</c:v>
                </c:pt>
                <c:pt idx="12">
                  <c:v>556</c:v>
                </c:pt>
                <c:pt idx="13">
                  <c:v>271</c:v>
                </c:pt>
                <c:pt idx="14">
                  <c:v>111</c:v>
                </c:pt>
                <c:pt idx="15">
                  <c:v>72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E-49C7-BC8E-0516CDD006DE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14</c:v>
                </c:pt>
                <c:pt idx="1">
                  <c:v>349</c:v>
                </c:pt>
                <c:pt idx="2">
                  <c:v>1117</c:v>
                </c:pt>
                <c:pt idx="3">
                  <c:v>1993</c:v>
                </c:pt>
                <c:pt idx="4">
                  <c:v>2501</c:v>
                </c:pt>
                <c:pt idx="5">
                  <c:v>2269</c:v>
                </c:pt>
                <c:pt idx="6">
                  <c:v>2280</c:v>
                </c:pt>
                <c:pt idx="7">
                  <c:v>1944</c:v>
                </c:pt>
                <c:pt idx="8">
                  <c:v>2007</c:v>
                </c:pt>
                <c:pt idx="9">
                  <c:v>1951</c:v>
                </c:pt>
                <c:pt idx="10">
                  <c:v>1674</c:v>
                </c:pt>
                <c:pt idx="11">
                  <c:v>1177</c:v>
                </c:pt>
                <c:pt idx="12">
                  <c:v>544</c:v>
                </c:pt>
                <c:pt idx="13">
                  <c:v>245</c:v>
                </c:pt>
                <c:pt idx="14">
                  <c:v>113</c:v>
                </c:pt>
                <c:pt idx="15">
                  <c:v>47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E-49C7-BC8E-0516CDD0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1767</c:v>
                </c:pt>
                <c:pt idx="1">
                  <c:v>3119</c:v>
                </c:pt>
                <c:pt idx="2">
                  <c:v>1925</c:v>
                </c:pt>
                <c:pt idx="3">
                  <c:v>932</c:v>
                </c:pt>
                <c:pt idx="4">
                  <c:v>920</c:v>
                </c:pt>
                <c:pt idx="5">
                  <c:v>1019</c:v>
                </c:pt>
                <c:pt idx="6">
                  <c:v>749</c:v>
                </c:pt>
                <c:pt idx="7">
                  <c:v>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E-49EC-B828-ADF96CD53552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1267</c:v>
                </c:pt>
                <c:pt idx="1">
                  <c:v>3699</c:v>
                </c:pt>
                <c:pt idx="2">
                  <c:v>493</c:v>
                </c:pt>
                <c:pt idx="3">
                  <c:v>2093</c:v>
                </c:pt>
                <c:pt idx="4">
                  <c:v>2671</c:v>
                </c:pt>
                <c:pt idx="5">
                  <c:v>1440</c:v>
                </c:pt>
                <c:pt idx="6">
                  <c:v>55</c:v>
                </c:pt>
                <c:pt idx="7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E-49EC-B828-ADF96CD5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10.10'!$U$8:$Y$8</c:f>
              <c:numCache>
                <c:formatCode>#,##0</c:formatCode>
                <c:ptCount val="5"/>
                <c:pt idx="1">
                  <c:v>42095</c:v>
                </c:pt>
                <c:pt idx="2">
                  <c:v>42025.69</c:v>
                </c:pt>
                <c:pt idx="3">
                  <c:v>44194</c:v>
                </c:pt>
                <c:pt idx="4">
                  <c:v>43829.42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A-49BA-A5FE-F96CFA3FA0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A-49BA-A5FE-F96CFA3F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10.10'!$V$4:$Z$4</c:f>
              <c:numCache>
                <c:formatCode>#,##0</c:formatCode>
                <c:ptCount val="5"/>
                <c:pt idx="0">
                  <c:v>36522</c:v>
                </c:pt>
                <c:pt idx="1">
                  <c:v>38222</c:v>
                </c:pt>
                <c:pt idx="2">
                  <c:v>39140</c:v>
                </c:pt>
                <c:pt idx="3">
                  <c:v>40060</c:v>
                </c:pt>
                <c:pt idx="4">
                  <c:v>42661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C-4A1E-A8B0-C0304A52BD6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10.10'!$V$7:$Z$7</c:f>
              <c:numCache>
                <c:formatCode>#,##0</c:formatCode>
                <c:ptCount val="5"/>
                <c:pt idx="0">
                  <c:v>26672</c:v>
                </c:pt>
                <c:pt idx="1">
                  <c:v>27458</c:v>
                </c:pt>
                <c:pt idx="2">
                  <c:v>28173</c:v>
                </c:pt>
                <c:pt idx="3">
                  <c:v>28847</c:v>
                </c:pt>
                <c:pt idx="4">
                  <c:v>29689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C-4A1E-A8B0-C0304A52BD6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10.10'!$V$11:$Z$11</c:f>
              <c:numCache>
                <c:formatCode>#,##0</c:formatCode>
                <c:ptCount val="5"/>
                <c:pt idx="0">
                  <c:v>32500</c:v>
                </c:pt>
                <c:pt idx="1">
                  <c:v>33954</c:v>
                </c:pt>
                <c:pt idx="2">
                  <c:v>34676</c:v>
                </c:pt>
                <c:pt idx="3">
                  <c:v>35481</c:v>
                </c:pt>
                <c:pt idx="4">
                  <c:v>37889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C-4A1E-A8B0-C0304A52BD6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10.10'!$V$12:$Z$12</c:f>
              <c:numCache>
                <c:formatCode>#,##0</c:formatCode>
                <c:ptCount val="5"/>
                <c:pt idx="0">
                  <c:v>4026</c:v>
                </c:pt>
                <c:pt idx="1">
                  <c:v>4267</c:v>
                </c:pt>
                <c:pt idx="2">
                  <c:v>4462</c:v>
                </c:pt>
                <c:pt idx="3">
                  <c:v>4574</c:v>
                </c:pt>
                <c:pt idx="4">
                  <c:v>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9C-4A1E-A8B0-C0304A52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6.0007969808490193E-3</c:v>
                </c:pt>
                <c:pt idx="1">
                  <c:v>4.6178008016689717E-3</c:v>
                </c:pt>
                <c:pt idx="2">
                  <c:v>4.7279716837392467E-2</c:v>
                </c:pt>
                <c:pt idx="3">
                  <c:v>6.9618621223131198E-3</c:v>
                </c:pt>
                <c:pt idx="4">
                  <c:v>5.749982419540095E-2</c:v>
                </c:pt>
                <c:pt idx="5">
                  <c:v>3.5278122875694429E-2</c:v>
                </c:pt>
                <c:pt idx="6">
                  <c:v>9.8005203816131828E-2</c:v>
                </c:pt>
                <c:pt idx="7">
                  <c:v>7.4166100185180842E-2</c:v>
                </c:pt>
                <c:pt idx="8">
                  <c:v>3.4949954290804247E-2</c:v>
                </c:pt>
                <c:pt idx="9">
                  <c:v>1.1368697405124119E-2</c:v>
                </c:pt>
                <c:pt idx="10">
                  <c:v>4.0200651649047139E-2</c:v>
                </c:pt>
                <c:pt idx="11">
                  <c:v>1.8119594008579265E-2</c:v>
                </c:pt>
                <c:pt idx="12">
                  <c:v>8.5605119429924284E-2</c:v>
                </c:pt>
                <c:pt idx="13">
                  <c:v>9.1371510278708892E-2</c:v>
                </c:pt>
                <c:pt idx="14">
                  <c:v>5.5858981270950049E-2</c:v>
                </c:pt>
                <c:pt idx="15">
                  <c:v>9.7934881976512511E-2</c:v>
                </c:pt>
                <c:pt idx="16">
                  <c:v>0.1524108670682825</c:v>
                </c:pt>
                <c:pt idx="17">
                  <c:v>1.8025831555753498E-2</c:v>
                </c:pt>
                <c:pt idx="18">
                  <c:v>3.7106490705796864E-2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5-4E8D-9E8A-128E4DC26B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3.3069300748096359E-2</c:v>
                </c:pt>
                <c:pt idx="1">
                  <c:v>8.6906389569200177E-3</c:v>
                </c:pt>
                <c:pt idx="2">
                  <c:v>6.3275606308028656E-2</c:v>
                </c:pt>
                <c:pt idx="3">
                  <c:v>7.5651906836118029E-3</c:v>
                </c:pt>
                <c:pt idx="4">
                  <c:v>6.4260192023258292E-2</c:v>
                </c:pt>
                <c:pt idx="5">
                  <c:v>3.2355548714120892E-2</c:v>
                </c:pt>
                <c:pt idx="6">
                  <c:v>9.2464651848022369E-2</c:v>
                </c:pt>
                <c:pt idx="7">
                  <c:v>7.4384143813410838E-2</c:v>
                </c:pt>
                <c:pt idx="8">
                  <c:v>3.9278144738456713E-2</c:v>
                </c:pt>
                <c:pt idx="9">
                  <c:v>9.3448511467591807E-3</c:v>
                </c:pt>
                <c:pt idx="10">
                  <c:v>3.3457761926302745E-2</c:v>
                </c:pt>
                <c:pt idx="11">
                  <c:v>1.6059783812278131E-2</c:v>
                </c:pt>
                <c:pt idx="12">
                  <c:v>6.4076489821227989E-2</c:v>
                </c:pt>
                <c:pt idx="13">
                  <c:v>9.2951135940355603E-2</c:v>
                </c:pt>
                <c:pt idx="14">
                  <c:v>5.3199576831449234E-2</c:v>
                </c:pt>
                <c:pt idx="15">
                  <c:v>7.8960724759644191E-2</c:v>
                </c:pt>
                <c:pt idx="16">
                  <c:v>0.14614417791086304</c:v>
                </c:pt>
                <c:pt idx="17">
                  <c:v>1.7507618558714636E-2</c:v>
                </c:pt>
                <c:pt idx="18">
                  <c:v>3.7338017134405391E-2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5-4E8D-9E8A-128E4DC26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10.10'!$Z$44:$Z$60</c:f>
              <c:numCache>
                <c:formatCode>#,##0</c:formatCode>
                <c:ptCount val="17"/>
                <c:pt idx="0">
                  <c:v>18</c:v>
                </c:pt>
                <c:pt idx="1">
                  <c:v>391</c:v>
                </c:pt>
                <c:pt idx="2">
                  <c:v>1149</c:v>
                </c:pt>
                <c:pt idx="3">
                  <c:v>2064</c:v>
                </c:pt>
                <c:pt idx="4">
                  <c:v>2922</c:v>
                </c:pt>
                <c:pt idx="5">
                  <c:v>2493</c:v>
                </c:pt>
                <c:pt idx="6">
                  <c:v>2436</c:v>
                </c:pt>
                <c:pt idx="7">
                  <c:v>2147</c:v>
                </c:pt>
                <c:pt idx="8">
                  <c:v>1896</c:v>
                </c:pt>
                <c:pt idx="9">
                  <c:v>1779</c:v>
                </c:pt>
                <c:pt idx="10">
                  <c:v>1502</c:v>
                </c:pt>
                <c:pt idx="11">
                  <c:v>1092</c:v>
                </c:pt>
                <c:pt idx="12">
                  <c:v>590</c:v>
                </c:pt>
                <c:pt idx="13">
                  <c:v>289</c:v>
                </c:pt>
                <c:pt idx="14">
                  <c:v>102</c:v>
                </c:pt>
                <c:pt idx="15">
                  <c:v>64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8-4AA2-ABE3-F6C07EC5D339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10.10'!$Z$63:$Z$79</c:f>
              <c:numCache>
                <c:formatCode>#,##0</c:formatCode>
                <c:ptCount val="17"/>
                <c:pt idx="0">
                  <c:v>23</c:v>
                </c:pt>
                <c:pt idx="1">
                  <c:v>434</c:v>
                </c:pt>
                <c:pt idx="2">
                  <c:v>1161</c:v>
                </c:pt>
                <c:pt idx="3">
                  <c:v>2268</c:v>
                </c:pt>
                <c:pt idx="4">
                  <c:v>2847</c:v>
                </c:pt>
                <c:pt idx="5">
                  <c:v>2601</c:v>
                </c:pt>
                <c:pt idx="6">
                  <c:v>2370</c:v>
                </c:pt>
                <c:pt idx="7">
                  <c:v>2114</c:v>
                </c:pt>
                <c:pt idx="8">
                  <c:v>1944</c:v>
                </c:pt>
                <c:pt idx="9">
                  <c:v>2013</c:v>
                </c:pt>
                <c:pt idx="10">
                  <c:v>1646</c:v>
                </c:pt>
                <c:pt idx="11">
                  <c:v>1270</c:v>
                </c:pt>
                <c:pt idx="12">
                  <c:v>562</c:v>
                </c:pt>
                <c:pt idx="13">
                  <c:v>224</c:v>
                </c:pt>
                <c:pt idx="14">
                  <c:v>97</c:v>
                </c:pt>
                <c:pt idx="15">
                  <c:v>49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8-4AA2-ABE3-F6C07EC5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10.10'!$Z$83:$Z$90</c:f>
              <c:numCache>
                <c:formatCode>#,##0</c:formatCode>
                <c:ptCount val="8"/>
                <c:pt idx="0">
                  <c:v>1809</c:v>
                </c:pt>
                <c:pt idx="1">
                  <c:v>3182</c:v>
                </c:pt>
                <c:pt idx="2">
                  <c:v>1996</c:v>
                </c:pt>
                <c:pt idx="3">
                  <c:v>1010</c:v>
                </c:pt>
                <c:pt idx="4">
                  <c:v>965</c:v>
                </c:pt>
                <c:pt idx="5">
                  <c:v>1033</c:v>
                </c:pt>
                <c:pt idx="6">
                  <c:v>815</c:v>
                </c:pt>
                <c:pt idx="7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F-4440-8C8E-F25259E369FC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10.10'!$Z$93:$Z$100</c:f>
              <c:numCache>
                <c:formatCode>#,##0</c:formatCode>
                <c:ptCount val="8"/>
                <c:pt idx="0">
                  <c:v>1285</c:v>
                </c:pt>
                <c:pt idx="1">
                  <c:v>3899</c:v>
                </c:pt>
                <c:pt idx="2">
                  <c:v>524</c:v>
                </c:pt>
                <c:pt idx="3">
                  <c:v>2241</c:v>
                </c:pt>
                <c:pt idx="4">
                  <c:v>2714</c:v>
                </c:pt>
                <c:pt idx="5">
                  <c:v>1453</c:v>
                </c:pt>
                <c:pt idx="6">
                  <c:v>65</c:v>
                </c:pt>
                <c:pt idx="7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F-4440-8C8E-F25259E36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B446B-4616-4E6E-91D5-CE434AB1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048922-8FC7-4EC0-BEEB-6175937B9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EBF5D4-531A-4FD7-917C-B5731B14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F9796D-B4B2-4275-A1DD-C2AA3916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9884BB-4732-487F-B9EE-216E1085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37B21-9F52-4E11-A4EA-56E01AED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2C1F50-CCDF-454C-A610-D291A03C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4BCB7-7E1B-4DD1-B96C-CD2BDBD0B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2809F6-AD96-41FF-A8B3-0ABB84ECF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74257D-DA3A-4537-A44D-78DF00689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011B70-5D23-4285-9A1D-E28EF34F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7DCEEB8-0F8F-4F7F-BD40-FE4F9737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034D0-B2A9-4089-B990-1E439AFEF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02D06A-C2F7-45C7-818E-C6C9114B0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909BE9-2F33-497C-88FB-F6531F3AD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357670-E6B7-46B1-A9C6-4FA6214D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DAACD7-DEA7-48C8-9398-DE79FF7D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6C9A30-B112-46DB-8D0B-3266C578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080E36-A2A5-4923-8A89-FCD99F8D5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2068D3-1280-4904-B6B9-8F12FE907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C92490-E6AE-40FC-8493-01EBD88B6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01D95D-75FE-4A2D-9C82-777FCAA84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69B742-7AFC-40F0-BBDF-0D85F3C3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82C9AC-AEFB-4C0F-AD79-CA723EFF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C2126D-7C77-4425-8C4D-4F0CC8B6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1C7C7E-2EC8-4A7F-91C0-113F7E43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3996DB-C2A8-4E95-8AA8-096C219DE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6EED7F-8726-4224-8F78-32CA344F3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835D48-B229-4201-B050-E22F0E1B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F30AB2-2E18-4FCB-8101-FF21A5E5D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26869-237D-4AF2-B0EB-EF6AAF29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84B51B-F85A-4C2D-91D0-38C96259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185FF3-1F48-45DF-9CD9-7D67E5ECD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BDFE7D-AA4A-4F20-8063-FE183DA5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443DE-7917-4899-AA29-5080625FF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678DA3-86C5-474B-9C0B-B4D15D6AE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DDD876-767C-4955-BA67-374D9642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D750AF-8E73-487D-981C-3DD2AD4B7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1EE5E0-87B7-4695-B1FF-C1718E71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C20241-C347-4F9F-AB5D-724F893B5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CF5535-497C-4E8C-A466-EF8A42E9F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0F1955F-2355-4766-A28A-DC681C4F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041C6-5566-4BD0-BE51-D44C3496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E83992-84F3-441A-B73E-B34AC728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3BDC77-0702-4797-860A-AC7BEA55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FED79B-DB83-44C0-B0D3-D3B142B1A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B49A31-EB96-421B-94B2-F09E1891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F87439-E11E-4344-AFDE-CA9FC83E6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900C10-3A15-43AA-BDBE-7A497BD09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088187-89E2-45EB-A815-55F81386F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6D364C4-BE1E-4D1B-898E-DBBA34AA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883CE8-69FD-4C39-A661-85260D6D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467319-619D-4C0E-8730-76C2884BD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76206A-2CDD-4E02-86A2-F76014C50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FB01097-AC35-4562-8469-158427E4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8D82F27-25A9-4667-8C29-E39DF7014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BCD0E1-A195-42F4-96A3-FEAD8045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911D1D-9FCA-4A92-831F-C52DD0D9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82C398-77BB-4B65-A505-8DFA3D5E4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B93D2D-297B-4FF5-A0AA-9E7915E49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5EBF90-7194-42CA-986A-05DC4A58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AF5CAB-E379-48A6-A75E-3A5781FF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1B0E8B-0289-4094-B1B2-9477899F7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5CDDE-CA59-42EF-90EC-833DC56B9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0B032A-5101-464F-AFD7-53D137C2F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63BA54-008B-4EF3-9521-3621243DF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B8753B-FACB-43B9-A875-C9B52FF4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622001-AABB-4CED-BCB4-180985C2F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CE4632-21AF-4CF4-B5D0-8E8C2763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F9058F-C6B2-4A04-BE18-335749267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8D7DC9-D612-4FDF-AE69-E327BBB4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81AD9D-B89B-4055-9C60-4410D7B6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3DBB0A-4CAE-4F85-9D60-2AB4AC2F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9517616-82C8-4E4B-9AFC-B1C0AA1E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F74514-39B1-4D96-9D11-A493649C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63BD31-A333-449D-865B-1D908AED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E278B5-FBA8-405D-A914-C610D6977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B090DAB-239D-4FD3-BBC3-5DCD6EEE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5B16A4-5F69-4CF2-B75B-6A81F638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FF84EB-D63B-464C-824D-974DAA97B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3D73A5-B721-47D2-BA65-1B8CA2D5D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1CC4B5-77C9-4918-9962-71F13138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2AD4F8-3C85-4300-836B-56A1F8E8F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4FB9EB-67D4-4E47-AB70-7D118EF8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E08E12-831E-4E31-87AA-A9356DD03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48E9C-19EA-4C2B-9111-76567B88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71F43-B91E-4578-B870-4D398D6B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B6464F-1173-40F2-B165-54A9BCC0C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6EA9D6-5297-40EC-AF12-A4A894630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B37515-CDB8-4BBF-AB4E-E607CE2DD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4C741-A114-49E2-B4E9-04D7F5A20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31FC75-5D9E-419C-BDA6-BE7BFAEC9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2B8E84-4F46-460A-839E-25FCB50D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FA010F-FEF5-49DE-A14E-472862E4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D2C05-1821-40B0-BDA8-B2F8FFB6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D0445D-2E83-4AA9-9765-BE201072E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1DDBFF6-FB9C-47CF-A1B5-84D58811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DA7678-A045-4868-8893-15353F733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7C97C3-3972-4D2E-98A5-56CFEE19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335C03-F9AA-4D61-9693-972884E34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D20B93-6C70-4586-A18F-84B2335E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2D6E10-AB63-4F2C-87F4-F23C111E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B29DF9-ADA9-4EC1-9CAE-834D6E93A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D0135-71FA-4B90-B4E6-CD1DCEBC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A8F3DF-5D20-4CA9-89DC-509AE9F45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346274-1403-44A9-BFAB-159F86E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40DCE6-D496-4932-86E8-6A41702B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B245D1-7A3A-46EF-8521-8E68E03A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D3F80B6-8A35-4AF6-813F-6A30E3D8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64ED62-8B16-436F-ABC4-17E056A6B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821EFE-DEA6-4BC2-94B5-40C06268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CACDF2-FA07-49B1-AF54-A642895DB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A08ED-93D2-468F-8692-21FBD6976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518E1F-E9CF-4504-A539-1C3BC5D3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2F3F12-4EA6-4504-9D2C-4EED6A497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7C90D9-9B6C-4B56-8E36-ADA71C410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4357C5-FC2A-41C0-8060-78DFC724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98A68A-AC4E-4519-95C5-132E21678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31F6EB-CD89-411D-B2B9-B46AB15B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3EB6D5E-C837-4905-9F9C-FF4E57BC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184877-08D9-4CEA-B53A-0B6760AD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99ECE7C-0A33-4A4C-B1D5-4F6F14C5A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5598DE-5CDE-497A-98A1-0EB4FF88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DB21DB-0F6F-4F3D-84A4-30AB8C2DC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701433-355D-476B-921A-676F0842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0195C-9DD7-4384-A719-C1C44C137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2D142F-B6E5-416B-B2C3-F8396831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F811A1-C131-493B-8885-44728862D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DF13A4-3E00-4A3E-A198-A55EEB6A8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5FB14-9D6C-4311-8E17-80DFD0C56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9B4589-E201-4069-BE35-254D732D5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21E32-996E-49D4-93C4-6235C87EC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70397C-11F7-41CD-A1D8-7C31D4466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45F25E-55E0-4168-A2CD-972B4F2D2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B5AFDF-8C91-49E7-A80B-1EC7C71B9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AD8D57-0F5A-4FA9-8293-B790CB507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03A75E-7C66-4EEC-B8DE-1ECC20BB4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D93324-3B04-4B09-A765-B59EA2710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A3120-C429-42C7-B30F-9CB9E357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622DC4-D883-41CA-A9DE-0700DE16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CE37B9-0387-4590-AB39-D9C0D2D4B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AA58D02-2E1B-4E33-8192-4ABDAA9A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24D1A9-AC2F-4B30-91BD-EA69F213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78D8DF8-E866-491D-A243-98CD5C8E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7A5FB-C1E8-4322-A777-8C02106B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9544C-7725-465D-8D8C-4421C347F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0C955A-65E9-4042-95A3-D05C5BFD1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AB6E81-F2E6-4284-9593-31D6E07D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943647-64B6-460E-9006-1F2763DB1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179903-F8A4-4013-840D-447868A1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42D3D6-74BF-4E93-A19E-1E90268A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D6DD5C-4F9B-4E2B-9352-8904498A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F3F9D-B38D-4567-87DE-B27D2146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4E30A1-CEEE-400C-BC59-BCED4853D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46EF5F-84F4-46EC-9A67-B2172D25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0000A0-65EA-45D8-AF50-B439D0AC7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EE978B-8D42-4CB8-A172-91D87CB17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B117C1-8207-447D-88C1-97BCA49B0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8D898B-A093-4919-9A94-912FE9ED4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32E4DD-6821-422E-A382-1E9C87FB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BA6622-7506-4FE6-89D2-23A33B5A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492427-152F-4D93-9E17-C9B973D1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02EDC2-428C-44E2-AB23-F3F5FFFD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B2BDDC-060F-4336-B102-1A8C0169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399E53B-9913-47D3-A92E-CDB7B0BE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2B63FA-82E6-4924-BE14-E7F7C52D7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4CF03E-FE98-4200-8FF7-FB8F34EEE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5C5075-8BFF-48E6-BEE3-02CEE0F4E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BDE6B7-81FD-4317-BCC7-C3B335E2A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13817-BC23-4AAD-A7F2-E7A5552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58DC02-E01D-4679-BA6D-D9EB6ABCB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7BE309-9DAE-4319-93FD-EAA604C4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7F5FEC-7C10-483B-90C0-4ED2525C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F6515F-54D8-40AB-8A3A-5DBB2BD6F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F2CB5-A5F0-4E6B-8613-B143F008E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AE1D74C-AD7E-4B3F-9FCF-603A9324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5598B2-31C8-4943-97FB-520AD57E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99EB4-8377-4F73-A3C0-AAA5F2D3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4082AD-AB09-4025-8F2C-BFF46BC1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B9CC41-DCA2-48C2-BE4C-B3FAFDC3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A4A720-B63C-4AF8-9503-79313772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5CABB8-E747-45C0-9BF1-4A1FCCBB2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B9F75A-6973-4E93-B8CA-353148D2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BD8B6A-50B9-4F41-A5EB-E41B84E5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B2F237-5355-4498-A60C-B684F05DA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60FB89-A4F8-42AD-9FFA-347F2935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CA753-686A-4DB9-83D6-D3071E61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65667A-9BFD-46A5-8129-A38155CD3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6A4E5-E6B4-4753-B44F-B92439B70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5ABEDA-B303-45AC-95E2-49A88923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E28150-23F1-454C-8B6F-F60246D7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53D438-A951-48C9-9347-611308AC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82EFD3-0DC3-45EE-A52D-9A50342E7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34F4CB-5B27-44AA-91C0-2FA61125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C05A97-EEFA-47C5-8574-D95DAD5B3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530A-58C9-43CB-9C9C-C00BF03BF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26144A-BAD7-4F47-9E42-7207F2604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F30C09-2E06-42AE-915B-FC69A5238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C022713-152F-413B-B600-7EE2AACBC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1CA128-1098-43CE-BCF0-1FF51026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661B05-E1F2-4D1B-A45A-7624DD844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F6DB18-B0E2-4078-B78C-15F7A348A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FE5B32-ECA3-4AD8-90A6-CD6EFB78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DE4F79-DF34-494A-A8D1-65F0BFE3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859C22-2558-4C8D-AB4F-E9DEDC2E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3AB55B0-E8F4-461C-A1B1-265560BD7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4FFB9E-FFE4-4783-BBED-2A969C63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9FFDCF-E445-4FA6-B566-1AF8728B0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831845-32B4-47F2-B8EF-815DEFBAC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FFAEA-2B74-4F1C-8C01-044AA8382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E6F914-2C58-4CAB-9C89-AE0136F56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C3AC53-C8B6-446F-81E7-CFFC04F3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0CA296-2163-4D61-807D-5475FA84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B7019F-35B0-4244-A01F-475DEC376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54505E-6E59-4B21-987F-7B507057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0185A6-3D99-47AF-B8E8-92C370C9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56CE4D-11AF-4D9B-B35B-3F77EED8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CD5EEE-91C9-4786-8D6F-6AB7A735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26FCAE-65A4-4D2E-B842-23AA9A75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71658-3BB4-4DE1-A493-837562B0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A64F41-9709-48E0-BE4B-39DAA732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39557D-D62A-48B6-9AE8-AC78E3D6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D0D6D2-EB38-42E1-8945-864D86C19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83B378-41C7-49A1-8972-05FD83ACE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3C5A4-2A69-4D39-9F89-91D2080B4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6B6DE4-8DAA-40C5-989F-46B24B4C0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FC14F8-A2B5-425B-A82B-210E4ACE6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4DCE60-4BF4-4DFB-8EAD-DFCC807F1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7E63D4-F2C3-4359-9BF4-FEB219C87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D20EF8-04B8-4A3D-A8A0-A20A124B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57C7734-8D13-4E00-84E2-8236B725D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0FA8A5-67C5-4D23-A96B-08EE7A5BD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0241B-00E2-4BC7-9C24-2BDE0DE9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4D5EFD-AB78-44EA-BEFC-04347ACA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FEEC44-3BD3-4EE4-96A7-71CCCE1F6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E66EF5-800B-4200-973B-F551AF43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F15A11-81B7-4111-8A39-06F3AB41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9C89AF-BEAA-4AEE-8FA9-44692279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F408A2-ECAA-43C4-AA98-13FECCB9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78749F-187A-4548-9CE1-9BD8B27C2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8A1404-BC04-4332-989F-17907237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50355C-54B6-4C7F-87B0-E5A01BBD0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B8B7CB-B754-4F74-8A25-8D5F54D65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29A872-7805-4744-9C35-96BCF3A41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A3BDB1-E7FC-48F1-9F59-B54B5191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72CF9F-41DF-4551-8EA3-3A4AA6A39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AB8A07-FD06-4F9C-B40B-2135BE325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C2AED-B4EA-4A95-A77F-3A4905AE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5B26EA-D46E-463B-8C6C-890E66E3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C0E3A2-7E1D-4077-A2DE-5D9394AF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453B14-9011-413F-87C3-278402798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DCBF2E-8D24-42BE-A909-C904413B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C389B29-9CDD-4A5C-8437-B6D40532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96BBA02-B760-47E8-8B31-B99FD54B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5CA68-50A5-4E8E-AF1D-3106506B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D0F99E-B085-45EE-8F7C-F177A83F5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888109-2AF1-4B62-847C-E68D7556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7F96CF-1E71-4C83-9362-CE5BB3D0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F3228D-0D4D-428F-9D7E-5EE2F90B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BF90FE-41BB-4383-A11F-EFC539DD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8DB244-7EBC-406F-800F-D74DBEE0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CC263-F381-40FE-BE1E-FCD0F2EA9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BBA392-89A3-4432-8FAF-78A417D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D49ECF-E601-4421-8153-C0AEABC0D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FBEDC4-875B-4A55-907B-33E628E54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DF6D3-1755-4C00-898F-D2D4AB86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B33D40-DCDF-45E4-AC9A-81026835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72AD7-A0B0-4350-B77D-91FA45A84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D943EF-7216-4B71-AA0A-C36D0E3C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CB7FCE-E242-4B78-A31E-685895717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8B04AD-7C71-485F-8BFF-6C60CA63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B00281-6234-4A09-8EF5-087B2AA8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A52CDF-BBA5-4046-B32B-8B91EB0F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D53478-67AD-4474-BA68-A6E1A4D1F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FEC3950-71F9-4ADE-BD9F-50226EDC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5D0EA64-B644-44DC-B917-6DA3AA2F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EABB3F-7769-416F-B2BD-1731A5977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6564B8-9781-4A51-9F93-CD2F01E2C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AF53EE-C913-4710-BC66-4F1BB6CE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3F1BAD-A21E-4DC1-9294-907537CC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5FEC03-DE31-44A1-96AA-2CD977A2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C8A251-5A1C-4291-B6A5-9A27AD4B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1DC81D-6BFB-4AAA-8322-D7871E70D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61AF9-7A0E-4C08-A2E0-05726B89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23548E-B100-4417-AD16-51C5D493F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F804FD-56FB-4F36-8C72-0735F3C3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E93FD39-52C4-40E3-8680-E1B6E322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112FB3-1338-4784-AA73-F3298891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AE1C43-61CE-40B9-B6F3-2149331E4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C704D0-F980-4A61-AF97-F7887948B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4349AB-98A2-4D51-9253-86890AF7A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4CEAC1-A26A-4E51-BB0B-9A046A99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073E1A-22F5-420C-ACBA-F0FD92D6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F350C3-297B-40D9-A438-6DD02B207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CDEB07-9667-42D2-B6D6-AF35883F3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D47F29-1773-4975-84EE-BFAD658F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CCCC9D-5C6F-43A3-95BC-E5FE653D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488171-525F-47CF-B7E7-03A36832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F73504-FA53-4203-9957-C60EB2B73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F20B93-7E7E-4400-9029-50FAF75F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66CA43-CB35-4B59-B1EB-901F00478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7A1870-090D-4858-8D5D-D3883ADC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3FEC28-57C2-4585-8F27-133262305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A9D80D-2A58-486B-BB9C-7AA56D1E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15A039-0B83-4C26-A702-DA0D9964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E370CC-5262-4EFF-A87D-1524CF17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482CAB-7DEC-4439-8177-28B240282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744CFE-E63D-4279-A002-55302D3E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DAB193-3E23-4D1B-BFEC-CA284B84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4C01B-D035-4981-B68C-0C727E5D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98D427-BF43-4F1C-A9AA-FCB08D4C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EB7F4-ED4F-4B46-8337-887649757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DB7CA6-46FA-425F-B3D3-D8E30007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48D369-F1F2-4230-9A86-0274FB65C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B72F18-64B3-4AB9-A414-6CD9012A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96AA1E-263A-45AB-B221-9F190D40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596B94-C298-494C-B795-818578A1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A54C42-41D7-4EF5-9B46-8180CADB7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8C405F-B1B5-47CC-BD98-2096EC2E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36450F-5E1B-4380-BF25-462E8F78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691060-A551-4214-9B8D-A3594CE5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B939B4-D05B-44FF-B02C-667D5192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88DDF9-54F3-4356-BDD9-CE0FA7E2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CA3B13-A54B-4150-BC38-6B204934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380DA0-EB34-484F-8C9B-33AC5DEF4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44474-2092-4684-8812-9B3BACCF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34D2D2-10D5-4328-B1B7-B1E80FEC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903323-7A3E-4761-9043-17C61A65F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1E141D-EDA0-4D39-8120-308B84A81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FB2EDE-2B18-4C61-B872-49F7C4C2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C9347F-3136-4515-9EC8-1A6D286DA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29FE1-29A7-4EFE-B6E4-AFC4C2806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5FC157-6BE1-4D0A-B2FF-FAE9A5D9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1E7E67-EFF1-42E3-AE4F-3886C2889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1C1D25-0537-4858-9F1F-7A8B7E8C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8DF720-C855-4248-A046-FBAD55C9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3B6165-0E30-47D1-91FA-8F1EFF0B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61ACAB-562C-4A88-A39B-C35E4586F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4C1D2-444B-451D-B2D7-DCC00FB1F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AC7ACE-9543-4ABE-ABA2-6630EB80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BCF272-0010-421E-982B-1EDAB2BCF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B4967AC-D2CD-4F07-9244-B3D15BF84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BB4DC-4818-40C4-A08B-AB6053B1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10C04E-E2FA-4956-A155-723A3BB6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B0714A-F050-485D-A0D2-8E81EE385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ED8D1E-A048-4407-B71A-EEB097838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05CF03-6837-40DA-B6CE-0A945B42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8D3C1A-9387-430C-AFFC-BF0361D9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4EA01F-FC9F-442A-8EDC-858924E2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C677BC-6284-418E-8B13-D642244A6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08E6D2-AA9D-44F0-AA38-8BE1CD7E6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DEE3B7-37B1-466C-A7C2-4581302D6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A6800-ACCE-4BDB-A5AB-700287ABC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EE8450-104E-442B-AAA5-D4883A314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B8A541-39D9-46A6-BCE9-471091C9F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C23E1E-EFEA-4DEE-8A1E-9F9E7E37F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6B26-BBF4-454C-A6D4-E73CA9BDE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1B7C7E-CA3B-44D5-95F9-3DE2C0E9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2FBF2D-2412-421D-8AE7-93655DAC2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41EC4C-C46A-4A6B-A0CE-6D938B44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AA2ABFF-BCDF-46F4-98FB-1D18E572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0AF8BCA-80B7-4F9B-B6E6-A61B8FCFA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CD6D5B-55DE-4174-B092-627E6AAA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EBE86-E881-4E0F-B172-54C2C45BC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106574-8739-4B56-9D18-A1F4251F5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7C4A27-4A34-4BB6-997D-F76A6F8D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9A8743-EF4E-4DB5-9782-96D593522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5263C-6D21-4261-95AE-6F2A2810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23D917-E9FC-4534-B10A-8AEECB902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B6CFFF-813B-4E46-B1E4-90818819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6FC90A-1616-438B-9E33-7AAFD2DF0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8C46E4-A030-494E-B7F5-C83BC2CA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697CFD-06F5-4BA6-8215-3DE14083E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42F7C3-9332-48FF-963E-2232BC34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2EA059-B380-47A7-A831-26933FAF7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7AF4E-59F9-410E-87E9-F8B458C23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6062BD-41C6-456B-B4B0-986D3BC3D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A3385A-91B6-4C50-B476-DCB1D65D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F076A7-61A9-4491-ADAB-870F281FA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43683D-FB2E-48C3-AA41-C323472E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D87F06-31EA-47CA-BBAB-9300679D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099313-FE36-4AD2-818D-292193938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823C80-D205-40DC-8E25-BC92F1165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41990E3-7280-4FF7-B380-9280F349A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D7D24CF-8E0B-4B0F-81C4-9190FDA1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167C4B-4C59-4D36-841A-4F1B2CE4E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825290-E626-4860-808C-223C5FE11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8B0528-2ED9-4BBA-867B-0B48F4AC3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D7BFBA-3B9D-4B1D-99C4-2553F5627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D3BCC8-9926-4961-A0BB-BE4A9D460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5C1A8B-A697-4910-9D04-9D73F762F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3A766B-530F-44A4-8101-FD3E3AB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22AE-EF9C-4AC4-816C-983D06912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CBFDF1-28EA-42F6-B244-D549611A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E679B-DABF-4B77-8839-2B796BF5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926491-1FB6-4ACC-9B7E-8E48389A7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8B532F5-07F7-4388-ABCE-A237019A6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EB3A2-0D4A-4816-9434-117A8F76A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35196-2177-44B0-A1D6-87E8ABFE0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7C8FE6-15BC-48F8-B9B1-FF1A0FE1F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81202-D932-4953-8FE4-95B12EA24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2013E6-D7D0-4042-AB84-F53CBEF82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DE7C1D-3074-4BFD-8BDB-17EF81D3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5A08FC-754A-47AD-9B67-15E4E799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78BA46-3536-455F-B19E-1BDFFA49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FAF795-990C-4E96-B79F-348FD2B1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83B152-B62B-4283-8D1B-AEFE7EDA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E639A6-87D2-4C84-8338-2081BDE4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E706E-22E9-48E9-8837-57F1A42B0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E20A83-2691-4D02-A0C5-2DB9A2118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65B87A-E4CB-4096-95C0-9AD6A38D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98018-EB3F-4DBC-B874-9737DEAC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341D55-75C6-4D1E-908E-A71B0B41E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766948-F779-41EB-BD47-C43C85A5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C5751C-36DA-44C9-8DDD-1CE967CF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B2F882-B132-4290-AA80-867F64D4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CF4C6D-5C58-4084-912E-5E854BAD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712456-2A38-4A65-B26E-F714305D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E5C550-2546-4089-8B66-C07C3528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159D12-BFED-4E19-9479-83E1FD720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FEC70C-2D83-4A05-A215-9DDAD6C03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455E08-B9E4-44A8-8BF7-FBC817DCB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F79463-833B-4606-88DE-181BFD18E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D403CA-12AE-4511-956B-3ED84CBC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144CBD-AFBF-4587-946C-E551BE8A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701D2D1-086D-43F5-8B91-57E4906A5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68BC15-22B2-4C32-91F0-4D0B736D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56038C-4725-4CD4-AE88-777DFA80F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64E4DF7-41E6-4EF3-9E48-F81DFF61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E53E94-DAD1-404A-A892-A42D006D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FF298F-D19A-4E84-8100-35A901CD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DFE95D-B77E-4649-9715-F34721727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9D01F-24A1-44EE-B465-487F344C3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5AFA85-0D94-4F91-959C-B4E63351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A97875-3179-4E1F-AE9F-B5590824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AFD601-8297-4215-A1FE-2F87F7C2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D88A9CC-200C-406C-9A4C-EBA69367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A45161-81B0-4D1C-8804-D005EAE34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5AEB6E-9BB7-4B33-A94B-84BF4644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9DB56B-C1A8-4FA1-90C3-7276764C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9FD3D2-CC28-43CB-9A90-1162A41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7D58-7C7F-4DCE-821A-3E859949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7FDD9A-834B-472B-B17B-293C6D2DB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3F5FBE-4A7E-47F5-88DF-E46A52C3B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BA4F70-A569-4864-9808-BEDB1A968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674871-4FD9-415D-9C7D-041E3162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00EBF8-5EAE-43C3-B5AE-9DD87989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4A0427-C799-45F7-B85D-FB93E215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A3CD02-2DC8-4DB1-AFCE-4D55B9908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3C8FE1-C5B7-4C14-AA34-B5B345FFB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84E3BC-76E9-4F4D-B54A-E832C6DC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304AFC-EB12-4516-AFC6-6D3364FC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595E6-7E47-48C2-B6DB-6B6951D7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21E05-CE4E-4AB2-AD93-9AC749B1F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DE5694-7729-4A10-BE50-1483F2970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17F96-54D7-40CE-83BB-0BBB4FF2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28EF6B-1407-485B-98FD-0C1CC2DDC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99A35A-A509-4ED1-9147-7DDC664B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1CF55D-AED1-48A7-A401-2546D3325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1A48FE-7A44-42BA-843F-39346EA3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BEBE0B-35E2-43DB-A332-3EF18AD0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4D6324-FA75-42FA-8A56-B1E23C07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3C3B55D-C53B-4EB9-97B0-3989CB195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1AEF79-4B87-4A94-83B2-931775D2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E0055A-405C-4619-89C1-04ECC35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B4BB8-C96D-4DB3-B75C-8214CB920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5F3766-F40F-44EC-BC0B-257479FC9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BD16C5-ECCF-4029-9D9A-25B5D75D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A08B9A-5180-4E12-8C4E-E1989E54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AAA88-D095-4F3E-8813-7E5854F2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DAB6EAF-B9E9-41CA-8494-AE0693DB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EED9F8-20F3-4169-8999-44C6683EE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F4DDF1-3F40-4C6B-A4D0-4FF1ADDE5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097AE64-FC97-40FA-8D10-04F9CC2E9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B13CA4-1F5D-4520-9359-0EBCF3EE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36AE65-C22E-4417-80FF-9F93A5361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45571D-ADE8-446F-B77C-6DA52E939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F74324-4E93-4BD4-B83C-01D40BFA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52E970-447E-4A42-9217-FC1D32C90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A69EB6-4C82-4739-9A22-4F030115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265D52-1826-45CE-85A9-941D9C41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717B02-1644-489D-A6E9-167991EAF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A23A636-D575-444B-A292-DE91182F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E2E367-D9F3-43B1-9231-67BCD1D3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CBA54-82D2-40E1-8F5C-32D97FA84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B0703-0F5B-4D1C-91DE-D3956563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875AB-9D18-40C6-9AD8-F1C89703A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6C4A70-9BD5-4332-9366-DA2A90B7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C84BA9-2113-4B2D-A6A4-F2780017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9DA879-91C1-4DB7-8157-3E6C630A5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1D1282-E64D-47B9-9AC3-FEC6DF327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EAE946-2F0F-4CCB-9BF0-481B777D0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F9F8DF-DBC5-423D-80BD-12D8101FB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C502CD-50D1-4D77-A29F-2BFE6454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D0376-B300-4E38-B7E0-8269D7B2A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1F4A7E-675C-4060-8F7A-8EEC5BA3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2D5AD-7F5F-4E2C-9E51-0A185B5E1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1BB4B3-E997-4A1C-B3CA-40AB9E1A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671DA0-D5FD-4A2A-B656-85DE1D70D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17AD96-D904-43BA-A62F-0EE035E3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BFC83C-B97B-4A33-9C41-926C6E4C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77B8C6-F49B-49C6-983B-042A2D12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DAAF029-7338-4587-AF5F-94DFF4E2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A1F6CD-A507-48CA-8E0D-09254302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DAE762-E580-452B-B524-9E12DB399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0E026C7-A9C6-41A2-A746-13E55C2E8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24E4D2-7D54-45EF-A31D-6126837F0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F33561-0CCC-4D75-8A88-82EA4EF5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6B8AF-812B-4539-A6A5-2C833D42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AE0AA2-FDE5-4EB8-8612-4D4D4C633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D7461E-D5DE-4B30-AFEE-277DF3F2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611BA5-F8B8-46F3-AF72-8A42B0FAD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5BDE5B-35CF-4931-99F8-5248DB93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EFE7C9-50BD-4D1F-A849-F173405E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90113B-61FA-4D6A-9514-0D4A763B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17D6E5-EDE7-4268-8864-E70F2783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F2DB3B-2D29-41FD-B871-A54976523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E1A86E-23B0-4E49-9CBA-AAAC0D9D9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F5EA74-FDAA-4277-8362-3E01BAFF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9C61C2-9C2C-41C9-ADA8-5505E22D4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6A2F20-51CD-466C-BCF6-15670D715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FE6C05-3F12-413E-BC67-BDEE29108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3036CE-C00D-402F-A7B8-9D58DBC0A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B7369C-28A3-440D-A32A-1F3D1EE1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6C2E143-ED78-4339-B494-9BA8AAA9B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B089A-F8F9-40E3-BD80-D9B23FAE7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BBCFD7-A3BE-4B42-A87E-2F96D130B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430EF3-E980-4B36-BEDA-095830066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53D41E9-9567-432B-BF43-266ACB234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A87D0A-60F9-40D7-94CC-46B7CB85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431214-690E-47EA-89B7-A1DCF413E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4247F9-A722-4247-95D2-BD385DA78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642035-0E39-47F0-AAB0-B221B702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DBF900-F421-4CF5-96BF-670248F30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7375E3-863D-4368-8F12-E2D28866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8080-E957-4C0C-A15D-C2E89D960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8AAA2D-9F26-4C13-9C73-9DAB2D42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945600-CA85-433F-A24E-909584BD5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F33B4E4-6798-4647-9BA3-E6FB3858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33A108-4E38-47F8-8348-829ED3836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A98215-B323-47EF-B14B-3F6429031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604328-E72C-4EAF-9696-71628D4AE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EC6419-9187-4E6E-817E-1D970191C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D66B7A-8BD2-461D-993A-105E5BD3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50F7FB-654E-4783-8F5C-1E0FE4B2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91A322-49F8-4FF6-BBED-3343CF55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F39D82-5309-451F-BDC4-F19EACF6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9AFEF7C-9916-42A3-A66F-48FEC4367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C5ED4A-9840-49E4-9B2D-CC064775F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6DAA0F2-0B7C-4316-AFF2-35018382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69C8C0-66DE-4040-8F7F-A460AB215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3524D7-2059-4502-8759-93B08DB2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B88395-5C3C-4943-BE65-BB30CAFB4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9EE4D2-B35F-47D3-A850-142214EF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CD2C60-0841-465F-BC27-850EB9DB5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AB2167-66B3-4AC1-98ED-D1820BAA3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B6350-6FEC-4C7F-B91A-D06352B7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9BB679-87F9-418E-A75E-0F6A4A5D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1974ED-BF4E-4284-8B40-63517899C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5C2035-3FE4-46CB-9A9A-AE5A47D9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40DCEC-B41A-4BD3-929B-27BD20E8B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2671B0-11B4-4B4C-A2EF-C207A1C8E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DC266-CE7B-412F-8A8A-C8ACD07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591D3D-23DB-45A8-AB15-70C263AA4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AB94FF-F9CF-4BAD-88BA-4ECD6A4F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4B00CA-CEA2-4B8C-B27B-2B285ABC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D71CCC-A74E-4727-A854-D4B11AF89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CE156-91DA-40C6-B441-BCB3571A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331F7C-3E8F-4CBF-810E-1F02BA1D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B3081D-896F-46EA-8E35-2A83FB07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D81BC3-5FF7-45D1-A838-BE658E7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9333DA-C765-4385-AC58-754F948D3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C0CF1C-D4F6-45E5-8887-4AE873B8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099C2-02D2-4C15-887A-55CCAC69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F5F2FB-F324-40BF-A8F1-543332824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7BE2-30F1-4438-B1EC-D2D7B009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7C084C-2371-4600-BF2C-6D3F974FC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6A2755-40E2-49ED-B79C-F44983918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85337A-C9E7-40D5-ADF2-442376E8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262D00-3CE6-459F-8898-B93DBA02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AB76DA-12DF-4C0F-9E67-1F2BE732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460A404-358A-46B0-AFC7-96FF65B00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E6DCC8-8DD4-4A50-AD4D-88EA27337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7D3D2A-7496-4E4F-82E4-DC7C17173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2F9E3-A972-4EF8-AA26-0C618288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4BB928-A97C-40E2-BAEF-945BC3C9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298EF4-1DAD-4962-960A-E59DC4A6C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34C90-E915-465C-88E8-77F262F9C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25F160-167B-4438-98E1-CB4BADB1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FFC432-BA7F-4231-A4C9-210C2521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36D15C-C9D5-4E30-AAA6-E91941E5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5DA506-E67B-4C74-975C-5EF9E313A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DCC320-E6A2-4637-B32E-CDBE441F9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02A14E-0F17-4817-90D9-0E34F213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858542-3670-4B43-8789-542BDC2C4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DCB4B5-B48E-469E-9FAC-1452470AB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C2C903-EA34-466C-B712-9CB03D02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60A357-4E8B-451C-849C-CB0B81C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093869-A704-493C-B639-27C5AB755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C6904C-F653-4CCC-A191-667A35F0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BDD7CA-FB0F-4B3D-A9A4-0FE31C1A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EFE716-EB7E-4B57-B003-6163B8C42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44F2E71-21BF-4EA5-94FC-3DA40FE5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23DD1-90CB-41BE-9D39-4DBB5D27F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D6BAE9-33A8-46F3-8D71-FF230DB11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342D95-A0DE-4821-A120-92BB27DC5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D8225F-2E5C-4695-9C13-48CB85A7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3901D7-AD9A-4488-9137-9FF724AF9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D36505-8C07-459D-8DEC-24B382FA2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AC22A0-CB76-48CC-801F-3A995672E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595FA1-5F9C-447D-9FC4-169D494A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ECCA7C-36B1-403A-B1F8-7D94571A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ABB0B8-2924-470A-A4EA-83B0F9370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4D861EE-9783-4937-A8BB-55F686DF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BD7D86-CAA1-4581-B24F-EC04C6CAF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314720-BDB2-4BFF-9C29-AE40EFAC7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175A33-0748-44B5-AD95-78BD3C70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ADB0E0-3C71-4DA1-B492-25F09FB8E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15D204-7D40-4020-BE90-E8F7F7997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92E66-03A1-4A90-B33E-938ECF43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E1409D-B455-4179-855C-558590E7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9F0A68-FA8E-49B7-8763-B32F76349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FA5DEF-CA66-49BD-BAEA-59350AE7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D25653-3A9C-4CE3-BF97-9AE3E891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C9D37F-2DEC-4851-9D49-B963FB29D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ECD70E-0E6D-455D-9A3D-670B4093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429A50-E3C9-4F4E-BAF7-1C9731A4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01C3FB-0C30-4E00-BF90-CA026B581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0F232-F6E7-4926-98B1-6A49E9A72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C1FDDE-1090-4BDF-A65A-5A63F82EE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6A3BC-E35E-41EF-A408-A19B208E3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61DE11-CA81-45DC-B924-5A37ED3BF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7EF3D2-4E9B-4E36-9627-61D8E2E6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0AA57A-1589-43C2-AFE5-7AC7C570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0FDAE1-2302-4E41-9491-9DAA4B7F4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9AA827-49C4-420B-AC69-DA271B34E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A3D6BD-FCA7-425F-B8AA-F1F99FF44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7606F0-46C1-4773-BA8B-936375164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53AECA-003D-4CE4-B688-64C003B09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7B10E4-75B7-44A8-9913-09AD20BB3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1B937A-0890-4A48-9D77-F5EE2B8D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DC6DB5-C1EE-4DA1-83EB-CB25D9F32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373E60-A883-44C0-A38D-B21B1D0A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D8AAA5-D7F7-446B-83CB-3262F00BD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CD3A17-5C61-47BC-95E9-10AE1640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80D7F8-CBEA-4864-951B-8A715312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95295E-BC02-4EFA-ACD7-B90E233AC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FBEC017-8A4C-45EB-B857-7F7EDCEA9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F0B0C8-D060-4BC1-B4EF-734333165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0C3687-9B9B-4B94-B58B-82E175DBF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693CD-8644-4DD1-B3C6-750FA999E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939BB5-FDD9-47CF-867E-5DC000C06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CF1C43-7933-49C3-A090-8D7DE644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01F10-CDE7-452C-BC31-BF05A100B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852E22-193A-47C5-B677-F627C214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0D7E1-45A8-4B32-A91F-2AE24D32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1AD2E6-D2A5-4C2C-9704-E03896BCA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179440-9FE3-403C-BFB3-F7E31478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55ABFA-4C92-4BCC-8F4B-1692C574A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C874C8-9AA3-44E9-AF94-DB8EF370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2304CEE-6526-4F9C-B0A3-2B5823B5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657DC4-C63C-444A-B206-5A828BAF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DADC24-5134-438F-802D-8FAF83D83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0FC101-D50B-45EE-893F-D4F96489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28C571-9572-4095-B6F6-6ABA0E114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2519C2-E3C2-4C8D-A2CC-8244EF820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5F1D99-9534-423E-A121-6C1C790C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8DED6D-14F1-4DAA-89E8-7726F4C1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9107B6-EE8D-437A-B132-36BA2138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CDC3B07-AABF-489A-A8F6-3D7BAF620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3EBB986-55AD-4675-8C13-EABE43F0D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99F8EA-2B51-449B-AC25-C4458FBA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BEF8A-4CB8-4356-B960-C86D99DFB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733D29-93B0-4C7B-A6AD-C8405B62A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7EB08C-4C49-4C91-9CED-6A6F37078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098BFF-83AB-4748-832D-4C46DCDCF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87A640-C600-4309-8741-3E6AD49CE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6EC061-E5E1-491A-9EA3-A99CEA96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00543F-CF96-42AD-98FC-0AD1F9B6C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F69AD9-7780-40B9-8B86-D4ECC718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DE677C2-0F08-4506-AC24-893C0A271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8CCB37E-82DB-49C8-9ADB-68C3A84F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64D1B3B-B02F-4088-A1D6-C397F558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F086B5-E26A-43BE-B276-0841CEB45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D8A67E-42D3-4BCE-B90F-05EC51F9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9E59EF-ADCE-4A25-AC66-48E41023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1987E1-C3F0-4DC0-91A8-94D646B5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0D4B80-4121-4275-91D1-4BC1732A0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38CF31-700F-4C3F-B0FA-E840B39F1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CD8466-9E27-4CC4-81AB-0F3301DA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DB1D61-EE7B-443F-A988-A0D15DA65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F76417-9087-4FA9-8B44-EC1E4C2F1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232B81-83CE-43C8-B27A-E5C05B04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546B55-73C8-4EEA-B79C-BB25541F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6F8557-17EB-4D6E-8D93-49DD7D6BD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043A26-0791-4446-90B0-899ED5DA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556076-227C-4032-AAAC-78BEC73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440A46-FA8F-487B-A037-92A37835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79AE1A-AEAA-48D5-8192-82106E71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A06FAD-5F9A-4CED-A75C-7D8B4489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5840B6-A21B-4009-901C-F63BDAB54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11DA62-A576-411B-AE15-3CD6229C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087885-AACE-4A17-AD4B-E077C65CE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9FA283-1E0C-4B0A-BC81-8C099EEF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29DFA9-FBE2-4F71-A82E-87969A9E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5A714-4E0D-404F-91EF-4F59D58C7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04A6D-02C9-4B73-8902-8F95D02DF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EAC979-0119-4486-B504-909352FAD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F2383E-9400-456F-B742-BD8CD54F1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490D5E-3DB0-44DD-89F1-247D9517E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D42305-764D-45A5-99A8-CE5A60F4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C0E47-609F-42D2-9F22-F7431760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D2438E2-8253-4539-8B3F-AE6A6823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733BD0-A45E-466F-BB2A-B1F6F7F16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C1963B-BE46-4D2C-8D09-A828A8DD1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8C44BA0-CD3D-4D52-9BE7-9CA3E83F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3F586A-44CB-4C01-9663-A5C5F0166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C1F1B8-DA14-4A3A-A559-981D287E9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ACA969-4B11-4D5A-812A-6FDA87DA5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AA2199-9FA2-4221-B3F4-981F2B979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62F299B-3073-4B45-947F-92F2D94F3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A6273-7184-4144-B2AB-3C87D137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FB6C3F-2CEB-4695-951D-488F5FD4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4FA71-D20A-4CFA-A3F1-C4A6B9D2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BFC26E-F33D-40C1-B855-89B134BB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5E0101-F92B-4C9D-9E3B-720B3A4C2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6E46AEB-C3DE-4F39-9BE3-1C2E009B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CDBEB3-76A6-498F-B817-B46CA92C1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2E9228-FFEF-4650-85E7-E58BDB45C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9C2281-F5C2-475E-A901-3726482C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396DF0-8722-4318-A803-EB44652DF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3F1AF2-E510-4A8A-A5E3-7E1EC5002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61887A-8DE5-4681-9613-D0BA5EEE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F60809-99AA-4047-80D7-E629496E5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B601CB-4B68-4D4D-B837-27B25A705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C6A1237-6C0D-4621-97E7-ABCD44594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E30884-DBB9-4BF6-98A2-75E889FCF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17D9C91-7434-4B47-8A2C-1FCF6E1B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22EED1-CC54-42EA-AFD9-2A8179B5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D42C8D-0ACF-49D3-80C2-3E7E729A3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88837-D1AF-495A-88FD-67027868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556621-FD33-4DA2-8FBE-93B4D3C3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FC943F-9F0F-4250-B260-2918BBDE0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868DEC-EE2D-4297-BC0B-649ACC7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C7FC29-E116-4CFB-9BEA-D738DB442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5D05F86-8DDD-4FDF-9C7A-95321155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FF35CF-059C-4C5A-86D5-1DFDC87F6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C91E90A-AB1F-468A-8966-9FDC7C89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E6C74-A96E-4068-BDCC-B059BAE3B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C6F300-8676-4C38-A1F6-C0C30491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0CE97B-E449-4160-BFF2-C2257880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AB7EA9-A5F1-4590-8427-18A0E71A5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8A9004-4D17-4848-B9A8-114CF8A5D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041D88-6E39-4AD5-BD1D-EB234DA70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15E931-1403-4EA8-8B16-2F7C3282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F19D68E-35F7-4309-8929-E345893B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60C7E96-2FAA-41E0-B391-C1EE5057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B194E6-58A7-43F3-95E7-73669C8E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23CC70-FC7A-44C7-865D-5D807EAFB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2087D-6937-4CAC-B270-42DC9276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B404C1-B316-4F6E-AAD8-CE056A5F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FDAF09-8539-4E0B-9EC5-28CCC7361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C6389C-CA5E-4793-A84E-EFA3B241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DB201C-6A2C-4FA8-8E54-D3378426A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295385-05A9-4BE0-AEF7-2AF96B7EE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7D2EA-9C41-4A81-A609-968795A5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B39BFB-EBD0-443D-8F5E-987DF6077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EAB253-23FC-44A0-ABF7-50E710796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38DE85-84CD-43EA-93A7-AFFE3A416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A57B4B-59FC-4484-BF55-C2E0612AB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9FF401-80EE-4549-83C3-00F4F17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BC5F-2230-4A9C-B09D-AD2C2A911993}">
  <sheetPr codeName="Sheet4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64.140625" customWidth="1"/>
    <col min="4" max="4" width="25.5703125" customWidth="1"/>
    <col min="5" max="5" width="52.28515625" customWidth="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81</v>
      </c>
      <c r="B1" s="3"/>
      <c r="C1" s="3"/>
    </row>
    <row r="2" spans="1:3" ht="19.5" customHeight="1" x14ac:dyDescent="0.25">
      <c r="A2" s="6" t="s">
        <v>270</v>
      </c>
    </row>
    <row r="3" spans="1:3" ht="12.75" customHeight="1" x14ac:dyDescent="0.25">
      <c r="A3" s="1" t="s">
        <v>274</v>
      </c>
    </row>
    <row r="4" spans="1:3" ht="12.75" customHeight="1" x14ac:dyDescent="0.25"/>
    <row r="5" spans="1:3" ht="12.75" customHeight="1" x14ac:dyDescent="0.25">
      <c r="B5" s="7" t="s">
        <v>91</v>
      </c>
    </row>
    <row r="6" spans="1:3" ht="12.75" customHeight="1" x14ac:dyDescent="0.25">
      <c r="B6" s="8" t="s">
        <v>92</v>
      </c>
    </row>
    <row r="7" spans="1:3" ht="12.75" customHeight="1" x14ac:dyDescent="0.25">
      <c r="A7" s="9"/>
      <c r="B7" s="16">
        <v>10.1</v>
      </c>
      <c r="C7" s="17" t="s">
        <v>109</v>
      </c>
    </row>
    <row r="8" spans="1:3" ht="12.75" customHeight="1" x14ac:dyDescent="0.25">
      <c r="A8" s="9"/>
      <c r="B8" s="16">
        <v>10.199999999999999</v>
      </c>
      <c r="C8" s="17" t="s">
        <v>110</v>
      </c>
    </row>
    <row r="9" spans="1:3" ht="12.75" customHeight="1" x14ac:dyDescent="0.25">
      <c r="A9" s="9"/>
      <c r="B9" s="16">
        <v>10.3</v>
      </c>
      <c r="C9" s="17" t="s">
        <v>111</v>
      </c>
    </row>
    <row r="10" spans="1:3" ht="12.75" customHeight="1" x14ac:dyDescent="0.25">
      <c r="A10" s="9"/>
      <c r="B10" s="16">
        <v>10.4</v>
      </c>
      <c r="C10" s="17" t="s">
        <v>112</v>
      </c>
    </row>
    <row r="11" spans="1:3" ht="12.75" customHeight="1" x14ac:dyDescent="0.25">
      <c r="A11" s="9"/>
      <c r="B11" s="16">
        <v>10.5</v>
      </c>
      <c r="C11" s="17" t="s">
        <v>113</v>
      </c>
    </row>
    <row r="12" spans="1:3" ht="12.75" customHeight="1" x14ac:dyDescent="0.25">
      <c r="B12" s="16">
        <v>10.6</v>
      </c>
      <c r="C12" s="17" t="s">
        <v>114</v>
      </c>
    </row>
    <row r="13" spans="1:3" ht="12.75" customHeight="1" x14ac:dyDescent="0.25">
      <c r="B13" s="16">
        <v>10.7</v>
      </c>
      <c r="C13" s="17" t="s">
        <v>115</v>
      </c>
    </row>
    <row r="14" spans="1:3" ht="12.75" customHeight="1" x14ac:dyDescent="0.25">
      <c r="B14" s="16">
        <v>10.8</v>
      </c>
      <c r="C14" s="17" t="s">
        <v>116</v>
      </c>
    </row>
    <row r="15" spans="1:3" ht="12.75" customHeight="1" x14ac:dyDescent="0.25">
      <c r="B15" s="16">
        <v>10.9</v>
      </c>
      <c r="C15" s="17" t="s">
        <v>117</v>
      </c>
    </row>
    <row r="16" spans="1:3" ht="12.75" customHeight="1" x14ac:dyDescent="0.25">
      <c r="B16" s="55" t="s">
        <v>118</v>
      </c>
      <c r="C16" s="17" t="s">
        <v>107</v>
      </c>
    </row>
    <row r="17" spans="2:3" ht="12.75" customHeight="1" x14ac:dyDescent="0.25">
      <c r="B17" s="16">
        <v>10.11</v>
      </c>
      <c r="C17" s="17" t="s">
        <v>119</v>
      </c>
    </row>
    <row r="18" spans="2:3" ht="12.75" customHeight="1" x14ac:dyDescent="0.25">
      <c r="B18" s="16">
        <v>10.119999999999999</v>
      </c>
      <c r="C18" s="17" t="s">
        <v>120</v>
      </c>
    </row>
    <row r="19" spans="2:3" ht="12.75" customHeight="1" x14ac:dyDescent="0.25">
      <c r="B19" s="16">
        <v>10.130000000000001</v>
      </c>
      <c r="C19" s="17" t="s">
        <v>121</v>
      </c>
    </row>
    <row r="20" spans="2:3" ht="12.75" customHeight="1" x14ac:dyDescent="0.25">
      <c r="B20" s="16">
        <v>10.14</v>
      </c>
      <c r="C20" s="17" t="s">
        <v>122</v>
      </c>
    </row>
    <row r="21" spans="2:3" ht="12.75" customHeight="1" x14ac:dyDescent="0.25">
      <c r="B21" s="16">
        <v>10.15</v>
      </c>
      <c r="C21" s="17" t="s">
        <v>123</v>
      </c>
    </row>
    <row r="22" spans="2:3" ht="12.75" customHeight="1" x14ac:dyDescent="0.25">
      <c r="B22" s="16">
        <v>10.16</v>
      </c>
      <c r="C22" s="17" t="s">
        <v>124</v>
      </c>
    </row>
    <row r="23" spans="2:3" ht="12.75" customHeight="1" x14ac:dyDescent="0.25">
      <c r="B23" s="16">
        <v>10.17</v>
      </c>
      <c r="C23" s="17" t="s">
        <v>125</v>
      </c>
    </row>
    <row r="24" spans="2:3" ht="12.75" customHeight="1" x14ac:dyDescent="0.25">
      <c r="B24" s="16">
        <v>10.18</v>
      </c>
      <c r="C24" s="17" t="s">
        <v>126</v>
      </c>
    </row>
    <row r="25" spans="2:3" ht="12.75" customHeight="1" x14ac:dyDescent="0.25">
      <c r="B25" s="16">
        <v>10.19</v>
      </c>
      <c r="C25" s="17" t="s">
        <v>127</v>
      </c>
    </row>
    <row r="26" spans="2:3" ht="12.75" customHeight="1" x14ac:dyDescent="0.25">
      <c r="B26" s="55" t="s">
        <v>129</v>
      </c>
      <c r="C26" s="17" t="s">
        <v>128</v>
      </c>
    </row>
    <row r="27" spans="2:3" ht="12.75" customHeight="1" x14ac:dyDescent="0.25">
      <c r="B27" s="16">
        <v>10.210000000000001</v>
      </c>
      <c r="C27" s="17" t="s">
        <v>130</v>
      </c>
    </row>
    <row r="28" spans="2:3" ht="12.75" customHeight="1" x14ac:dyDescent="0.25">
      <c r="B28" s="16">
        <v>10.220000000000001</v>
      </c>
      <c r="C28" s="17" t="s">
        <v>131</v>
      </c>
    </row>
    <row r="29" spans="2:3" ht="12.75" customHeight="1" x14ac:dyDescent="0.25">
      <c r="B29" s="16">
        <v>10.23</v>
      </c>
      <c r="C29" s="17" t="s">
        <v>132</v>
      </c>
    </row>
    <row r="30" spans="2:3" ht="12.75" customHeight="1" x14ac:dyDescent="0.25">
      <c r="B30" s="16">
        <v>10.24</v>
      </c>
      <c r="C30" s="17" t="s">
        <v>133</v>
      </c>
    </row>
    <row r="31" spans="2:3" ht="12.75" customHeight="1" x14ac:dyDescent="0.25">
      <c r="B31" s="16">
        <v>10.25</v>
      </c>
      <c r="C31" s="17" t="s">
        <v>134</v>
      </c>
    </row>
    <row r="32" spans="2:3" ht="12.75" customHeight="1" x14ac:dyDescent="0.25">
      <c r="B32" s="16">
        <v>10.26</v>
      </c>
      <c r="C32" s="17" t="s">
        <v>135</v>
      </c>
    </row>
    <row r="33" spans="2:3" ht="12.75" customHeight="1" x14ac:dyDescent="0.25">
      <c r="B33" s="16">
        <v>10.27</v>
      </c>
      <c r="C33" s="17" t="s">
        <v>108</v>
      </c>
    </row>
    <row r="34" spans="2:3" ht="12.75" customHeight="1" x14ac:dyDescent="0.25">
      <c r="B34" s="16">
        <v>10.28</v>
      </c>
      <c r="C34" s="17" t="s">
        <v>136</v>
      </c>
    </row>
    <row r="35" spans="2:3" ht="12.75" customHeight="1" x14ac:dyDescent="0.25">
      <c r="B35" s="16">
        <v>10.29</v>
      </c>
      <c r="C35" s="17" t="s">
        <v>137</v>
      </c>
    </row>
    <row r="36" spans="2:3" ht="12.75" customHeight="1" x14ac:dyDescent="0.25">
      <c r="B36" s="55" t="s">
        <v>139</v>
      </c>
      <c r="C36" s="17" t="s">
        <v>138</v>
      </c>
    </row>
    <row r="37" spans="2:3" ht="12.75" customHeight="1" x14ac:dyDescent="0.25">
      <c r="B37" s="16">
        <v>10.31</v>
      </c>
      <c r="C37" s="17" t="s">
        <v>140</v>
      </c>
    </row>
    <row r="38" spans="2:3" ht="12.75" customHeight="1" x14ac:dyDescent="0.25">
      <c r="B38" s="16">
        <v>10.32</v>
      </c>
      <c r="C38" s="17" t="s">
        <v>141</v>
      </c>
    </row>
    <row r="39" spans="2:3" ht="12.75" customHeight="1" x14ac:dyDescent="0.25">
      <c r="B39" s="16">
        <v>10.33</v>
      </c>
      <c r="C39" s="17" t="s">
        <v>142</v>
      </c>
    </row>
    <row r="40" spans="2:3" ht="12.75" customHeight="1" x14ac:dyDescent="0.25">
      <c r="B40" s="16">
        <v>10.34</v>
      </c>
      <c r="C40" s="17" t="s">
        <v>143</v>
      </c>
    </row>
    <row r="41" spans="2:3" ht="12.75" customHeight="1" x14ac:dyDescent="0.25">
      <c r="B41" s="16">
        <v>10.35</v>
      </c>
      <c r="C41" s="17" t="s">
        <v>144</v>
      </c>
    </row>
    <row r="42" spans="2:3" ht="12.75" customHeight="1" x14ac:dyDescent="0.25">
      <c r="B42" s="16">
        <v>10.36</v>
      </c>
      <c r="C42" s="17" t="s">
        <v>145</v>
      </c>
    </row>
    <row r="43" spans="2:3" ht="12.75" customHeight="1" x14ac:dyDescent="0.25">
      <c r="B43" s="16">
        <v>10.37</v>
      </c>
      <c r="C43" s="17" t="s">
        <v>146</v>
      </c>
    </row>
    <row r="44" spans="2:3" ht="12.75" customHeight="1" x14ac:dyDescent="0.25">
      <c r="B44" s="16">
        <v>10.38</v>
      </c>
      <c r="C44" s="17" t="s">
        <v>147</v>
      </c>
    </row>
    <row r="45" spans="2:3" ht="12.75" customHeight="1" x14ac:dyDescent="0.25">
      <c r="B45" s="16">
        <v>10.39</v>
      </c>
      <c r="C45" s="17" t="s">
        <v>148</v>
      </c>
    </row>
    <row r="46" spans="2:3" ht="12.75" customHeight="1" x14ac:dyDescent="0.25">
      <c r="B46" s="55" t="s">
        <v>150</v>
      </c>
      <c r="C46" s="17" t="s">
        <v>149</v>
      </c>
    </row>
    <row r="47" spans="2:3" ht="12.75" customHeight="1" x14ac:dyDescent="0.25">
      <c r="B47" s="16">
        <v>10.41</v>
      </c>
      <c r="C47" s="17" t="s">
        <v>151</v>
      </c>
    </row>
    <row r="48" spans="2:3" ht="12.75" customHeight="1" x14ac:dyDescent="0.25">
      <c r="B48" s="16">
        <v>10.42</v>
      </c>
      <c r="C48" s="17" t="s">
        <v>152</v>
      </c>
    </row>
    <row r="49" spans="2:3" ht="12.75" customHeight="1" x14ac:dyDescent="0.25">
      <c r="B49" s="16">
        <v>10.43</v>
      </c>
      <c r="C49" s="17" t="s">
        <v>153</v>
      </c>
    </row>
    <row r="50" spans="2:3" ht="12.75" customHeight="1" x14ac:dyDescent="0.25">
      <c r="B50" s="16">
        <v>10.44</v>
      </c>
      <c r="C50" s="17" t="s">
        <v>154</v>
      </c>
    </row>
    <row r="51" spans="2:3" ht="12.75" customHeight="1" x14ac:dyDescent="0.25">
      <c r="B51" s="16">
        <v>10.45</v>
      </c>
      <c r="C51" s="17" t="s">
        <v>155</v>
      </c>
    </row>
    <row r="52" spans="2:3" ht="12.75" customHeight="1" x14ac:dyDescent="0.25">
      <c r="B52" s="16">
        <v>10.46</v>
      </c>
      <c r="C52" s="17" t="s">
        <v>156</v>
      </c>
    </row>
    <row r="53" spans="2:3" ht="12.75" customHeight="1" x14ac:dyDescent="0.25">
      <c r="B53" s="16">
        <v>10.47</v>
      </c>
      <c r="C53" s="17" t="s">
        <v>157</v>
      </c>
    </row>
    <row r="54" spans="2:3" ht="12.75" customHeight="1" x14ac:dyDescent="0.25">
      <c r="B54" s="16">
        <v>10.48</v>
      </c>
      <c r="C54" s="17" t="s">
        <v>158</v>
      </c>
    </row>
    <row r="55" spans="2:3" ht="12.75" customHeight="1" x14ac:dyDescent="0.25">
      <c r="B55" s="16">
        <v>10.49</v>
      </c>
      <c r="C55" s="17" t="s">
        <v>159</v>
      </c>
    </row>
    <row r="56" spans="2:3" ht="12.75" customHeight="1" x14ac:dyDescent="0.25">
      <c r="B56" s="55" t="s">
        <v>161</v>
      </c>
      <c r="C56" s="17" t="s">
        <v>160</v>
      </c>
    </row>
    <row r="57" spans="2:3" ht="12.75" customHeight="1" x14ac:dyDescent="0.25">
      <c r="B57" s="16">
        <v>10.51</v>
      </c>
      <c r="C57" s="17" t="s">
        <v>162</v>
      </c>
    </row>
    <row r="58" spans="2:3" ht="12.75" customHeight="1" x14ac:dyDescent="0.25">
      <c r="B58" s="16">
        <v>10.52</v>
      </c>
      <c r="C58" s="17" t="s">
        <v>163</v>
      </c>
    </row>
    <row r="59" spans="2:3" ht="12.75" customHeight="1" x14ac:dyDescent="0.25">
      <c r="B59" s="16">
        <v>10.53</v>
      </c>
      <c r="C59" s="17" t="s">
        <v>164</v>
      </c>
    </row>
    <row r="60" spans="2:3" ht="12.75" customHeight="1" x14ac:dyDescent="0.25">
      <c r="B60" s="16">
        <v>10.54</v>
      </c>
      <c r="C60" s="17" t="s">
        <v>165</v>
      </c>
    </row>
    <row r="61" spans="2:3" ht="12.75" customHeight="1" x14ac:dyDescent="0.25">
      <c r="B61" s="16">
        <v>10.55</v>
      </c>
      <c r="C61" s="17" t="s">
        <v>166</v>
      </c>
    </row>
    <row r="62" spans="2:3" ht="12.75" customHeight="1" x14ac:dyDescent="0.25">
      <c r="B62" s="16">
        <v>10.56</v>
      </c>
      <c r="C62" s="17" t="s">
        <v>167</v>
      </c>
    </row>
    <row r="63" spans="2:3" ht="12.75" customHeight="1" x14ac:dyDescent="0.25">
      <c r="B63" s="16">
        <v>10.57</v>
      </c>
      <c r="C63" s="17" t="s">
        <v>168</v>
      </c>
    </row>
    <row r="64" spans="2:3" ht="12.75" customHeight="1" x14ac:dyDescent="0.25">
      <c r="B64" s="16">
        <v>10.58</v>
      </c>
      <c r="C64" s="17" t="s">
        <v>169</v>
      </c>
    </row>
    <row r="65" spans="2:3" ht="12.75" customHeight="1" x14ac:dyDescent="0.25">
      <c r="B65" s="16">
        <v>10.59</v>
      </c>
      <c r="C65" s="17" t="s">
        <v>170</v>
      </c>
    </row>
    <row r="66" spans="2:3" ht="12.75" customHeight="1" x14ac:dyDescent="0.25">
      <c r="B66" s="55" t="s">
        <v>172</v>
      </c>
      <c r="C66" s="17" t="s">
        <v>171</v>
      </c>
    </row>
    <row r="67" spans="2:3" ht="12.75" customHeight="1" x14ac:dyDescent="0.25">
      <c r="B67" s="16">
        <v>10.61</v>
      </c>
      <c r="C67" s="17" t="s">
        <v>173</v>
      </c>
    </row>
    <row r="68" spans="2:3" ht="12.75" customHeight="1" x14ac:dyDescent="0.25">
      <c r="B68" s="16">
        <v>10.62</v>
      </c>
      <c r="C68" s="17" t="s">
        <v>174</v>
      </c>
    </row>
    <row r="69" spans="2:3" ht="12.75" customHeight="1" x14ac:dyDescent="0.25">
      <c r="B69" s="16">
        <v>10.63</v>
      </c>
      <c r="C69" s="17" t="s">
        <v>175</v>
      </c>
    </row>
    <row r="70" spans="2:3" ht="12.75" customHeight="1" x14ac:dyDescent="0.25">
      <c r="B70" s="16">
        <v>10.64</v>
      </c>
      <c r="C70" s="17" t="s">
        <v>176</v>
      </c>
    </row>
    <row r="71" spans="2:3" ht="12.75" customHeight="1" x14ac:dyDescent="0.25">
      <c r="B71" s="16">
        <v>10.65</v>
      </c>
      <c r="C71" s="17" t="s">
        <v>177</v>
      </c>
    </row>
    <row r="72" spans="2:3" ht="12.75" customHeight="1" x14ac:dyDescent="0.25">
      <c r="B72" s="16">
        <v>10.66</v>
      </c>
      <c r="C72" s="17" t="s">
        <v>178</v>
      </c>
    </row>
    <row r="73" spans="2:3" ht="12.75" customHeight="1" x14ac:dyDescent="0.25">
      <c r="B73" s="16">
        <v>10.67</v>
      </c>
      <c r="C73" s="17" t="s">
        <v>179</v>
      </c>
    </row>
    <row r="74" spans="2:3" ht="12.75" customHeight="1" x14ac:dyDescent="0.25">
      <c r="B74" s="16">
        <v>10.68</v>
      </c>
      <c r="C74" s="17" t="s">
        <v>180</v>
      </c>
    </row>
    <row r="75" spans="2:3" ht="12.75" customHeight="1" x14ac:dyDescent="0.25">
      <c r="B75" s="16">
        <v>10.69</v>
      </c>
      <c r="C75" s="17" t="s">
        <v>181</v>
      </c>
    </row>
    <row r="76" spans="2:3" ht="12.75" customHeight="1" x14ac:dyDescent="0.25">
      <c r="B76" s="55" t="s">
        <v>183</v>
      </c>
      <c r="C76" s="17" t="s">
        <v>182</v>
      </c>
    </row>
    <row r="77" spans="2:3" x14ac:dyDescent="0.25">
      <c r="B77" s="10"/>
      <c r="C77" s="11"/>
    </row>
    <row r="78" spans="2:3" x14ac:dyDescent="0.25">
      <c r="B78" s="56"/>
      <c r="C78" s="56"/>
    </row>
    <row r="79" spans="2:3" ht="15.75" x14ac:dyDescent="0.25">
      <c r="B79" s="12" t="s">
        <v>93</v>
      </c>
      <c r="C79" s="13"/>
    </row>
    <row r="80" spans="2:3" ht="15.75" x14ac:dyDescent="0.25">
      <c r="B80" s="7"/>
      <c r="C80" s="56"/>
    </row>
    <row r="81" spans="1:3" x14ac:dyDescent="0.25">
      <c r="B81" s="14"/>
      <c r="C81" s="56"/>
    </row>
    <row r="82" spans="1:3" x14ac:dyDescent="0.25">
      <c r="B82" s="14"/>
      <c r="C82" s="56"/>
    </row>
    <row r="83" spans="1:3" ht="15.75" x14ac:dyDescent="0.25">
      <c r="B83" s="6" t="s">
        <v>94</v>
      </c>
      <c r="C83" s="56"/>
    </row>
    <row r="84" spans="1:3" x14ac:dyDescent="0.25">
      <c r="B84" s="15"/>
      <c r="C84" s="15"/>
    </row>
    <row r="85" spans="1:3" ht="21.95" customHeight="1" x14ac:dyDescent="0.25">
      <c r="B85" s="137" t="s">
        <v>95</v>
      </c>
      <c r="C85" s="137"/>
    </row>
    <row r="86" spans="1:3" x14ac:dyDescent="0.25">
      <c r="B86" s="15"/>
      <c r="C86" s="15"/>
    </row>
    <row r="87" spans="1:3" x14ac:dyDescent="0.25">
      <c r="B87" s="15"/>
      <c r="C87" s="15"/>
    </row>
    <row r="88" spans="1:3" x14ac:dyDescent="0.25">
      <c r="B88" s="138" t="s">
        <v>275</v>
      </c>
      <c r="C88" s="138"/>
    </row>
    <row r="93" spans="1:3" x14ac:dyDescent="0.25">
      <c r="A93" s="9"/>
    </row>
    <row r="94" spans="1:3" x14ac:dyDescent="0.25">
      <c r="A94" s="9"/>
    </row>
    <row r="95" spans="1:3" x14ac:dyDescent="0.25">
      <c r="A95" s="9"/>
    </row>
    <row r="96" spans="1:3" x14ac:dyDescent="0.25">
      <c r="A96" s="9"/>
    </row>
    <row r="97" spans="1:1" x14ac:dyDescent="0.25">
      <c r="A97" s="136"/>
    </row>
    <row r="98" spans="1:1" x14ac:dyDescent="0.25">
      <c r="A98" s="136"/>
    </row>
  </sheetData>
  <mergeCells count="2">
    <mergeCell ref="B85:C85"/>
    <mergeCell ref="B88:C88"/>
  </mergeCells>
  <hyperlinks>
    <hyperlink ref="B24:C24" r:id="rId1" display="© Commonwealth of Australia &lt;&lt;yyyy&gt;&gt;" xr:uid="{5056C559-01A9-47EF-AC9B-200CB783AE9A}"/>
    <hyperlink ref="B79:C79" r:id="rId2" display="More information available from the ABS web site" xr:uid="{57C0CE2F-6B41-498E-A0D3-98E9679230A5}"/>
    <hyperlink ref="B88:C88" r:id="rId3" display="© Commonwealth of Australia 2024" xr:uid="{4D098D73-82CF-48A0-B261-C4B27CAAC2BE}"/>
    <hyperlink ref="B7" location="'Table 10.1'!A1" display="10.1" xr:uid="{B9AEDE79-0A92-43E9-9C11-BAB246F54EDE}"/>
    <hyperlink ref="B8" location="'Table 10.2'!A1" display="10.2" xr:uid="{776EDEBE-F030-4412-AD9C-6E8860E28966}"/>
    <hyperlink ref="B9" location="'Table 10.3'!A1" display="10.3" xr:uid="{1D7D0D33-D386-46AB-9D18-2268DCB54ED8}"/>
    <hyperlink ref="B10" location="'Table 10.4'!A1" display="10.4" xr:uid="{F5333FE1-F0A1-4190-95F7-EEDFE4352875}"/>
    <hyperlink ref="B11" location="'Table 10.5'!A1" display="10.5" xr:uid="{B73F31B4-A4CB-47D9-9397-6A3CD89F40D9}"/>
    <hyperlink ref="B12" location="'Table 10.6'!A1" display="10.6" xr:uid="{B1DD5A89-4FAA-4D08-92FE-8FF2CBDC62E0}"/>
    <hyperlink ref="B13" location="'Table 10.7'!A1" display="10.7" xr:uid="{4623C80D-BE8B-4A93-A3A7-2CCC60EE0443}"/>
    <hyperlink ref="B14" location="'Table 10.8'!A1" display="10.8" xr:uid="{A8FEB403-1584-4C03-8327-C37D599F6197}"/>
    <hyperlink ref="B15" location="'Table 10.9'!A1" display="10.9" xr:uid="{5AB12DB8-D5D3-4EF3-82E8-49922BD139E3}"/>
    <hyperlink ref="B16" location="'Table 10.10'!A1" display="10.10" xr:uid="{A57BACE1-E7E6-4AF1-9CA3-F33D45353F7F}"/>
    <hyperlink ref="B17" location="'Table 10.11'!A1" display="10.11" xr:uid="{B994A668-006D-4674-9F0F-1B58FA17DF69}"/>
    <hyperlink ref="B18" location="'Table 10.12'!A1" display="10.12" xr:uid="{674F348C-9A5E-4087-8B8D-8967DFF66280}"/>
    <hyperlink ref="B19" location="'Table 10.13'!A1" display="10.13" xr:uid="{5B7CE892-2093-4A65-9A60-BEC2C977F63C}"/>
    <hyperlink ref="B20" location="'Table 10.14'!A1" display="10.14" xr:uid="{9AE06CAA-BD8E-4D66-8E3F-CAC355B93BD7}"/>
    <hyperlink ref="B21" location="'Table 10.15'!A1" display="10.15" xr:uid="{727B2082-3538-4039-B019-C7D4FB366B80}"/>
    <hyperlink ref="B22" location="'Table 10.16'!A1" display="10.16" xr:uid="{49E041D3-C6E5-45F8-A175-C7D72E2F3C5B}"/>
    <hyperlink ref="B23" location="'Table 10.17'!A1" display="10.17" xr:uid="{66DD4D3B-0901-4D30-99A8-36C2913E0255}"/>
    <hyperlink ref="B24" location="'Table 10.18'!A1" display="10.18" xr:uid="{5CA79B41-F11A-4EB1-BB3C-F5D0CE266456}"/>
    <hyperlink ref="B25" location="'Table 10.19'!A1" display="10.19" xr:uid="{173168F7-EB03-4746-A394-CBC54D3C7607}"/>
    <hyperlink ref="B26" location="'Table 10.20'!A1" display="10.20" xr:uid="{7B80562C-FD1D-42AF-9F00-DDF4732FA9E4}"/>
    <hyperlink ref="B27" location="'Table 10.21'!A1" display="10.21" xr:uid="{307C6979-4F3A-4A6C-A713-7751525209FB}"/>
    <hyperlink ref="B28" location="'Table 10.22'!A1" display="10.22" xr:uid="{C66CC308-D1A9-4783-8394-B3ABE260F6C0}"/>
    <hyperlink ref="B29" location="'Table 10.23'!A1" display="10.23" xr:uid="{04D231DB-0BBA-407E-9A15-7958FF594C7E}"/>
    <hyperlink ref="B30" location="'Table 10.24'!A1" display="10.24" xr:uid="{0D1B9B91-1506-4D42-8131-6206A8084BE9}"/>
    <hyperlink ref="B31" location="'Table 10.25'!A1" display="10.25" xr:uid="{F89C7D91-5E83-4F29-BC90-38C5C3B25932}"/>
    <hyperlink ref="B32" location="'Table 10.26'!A1" display="10.26" xr:uid="{54E25626-C182-4458-AE4C-202644A6F2DE}"/>
    <hyperlink ref="B33" location="'Table 10.27'!A1" display="10.27" xr:uid="{B778DB5F-CB74-45C1-88EC-105F9FC06599}"/>
    <hyperlink ref="B34" location="'Table 10.28'!A1" display="10.28" xr:uid="{004114F1-C01C-4AB9-B00C-1D3DEB7EC04C}"/>
    <hyperlink ref="B35" location="'Table 10.29'!A1" display="10.29" xr:uid="{05A7DB9C-A9D3-4AA5-991D-A9815090EE31}"/>
    <hyperlink ref="B36" location="'Table 10.30'!A1" display="10.30" xr:uid="{569160F1-0965-45EE-B541-F88C20427FBC}"/>
    <hyperlink ref="B37" location="'Table 10.31'!A1" display="10.31" xr:uid="{5BD95A5B-3526-45C1-9B53-781AA7DEC30D}"/>
    <hyperlink ref="B38" location="'Table 10.32'!A1" display="10.32" xr:uid="{FB1E71E4-31E8-42EC-8BFE-3E8F8641A27D}"/>
    <hyperlink ref="B39" location="'Table 10.33'!A1" display="10.33" xr:uid="{DFA497C1-CCB8-4438-BFC6-81746F9C6DB2}"/>
    <hyperlink ref="B40" location="'Table 10.34'!A1" display="10.34" xr:uid="{B0B46824-A7C9-4600-BE3A-1B4DC0271A11}"/>
    <hyperlink ref="B41" location="'Table 10.35'!A1" display="10.35" xr:uid="{36725ED3-5D9D-47B6-957C-E02D8168F86D}"/>
    <hyperlink ref="B42" location="'Table 10.36'!A1" display="10.36" xr:uid="{ECE0C733-F0C3-495F-8F88-0E99C2D9CB98}"/>
    <hyperlink ref="B43" location="'Table 10.37'!A1" display="10.37" xr:uid="{87C7097C-A56A-4300-BD40-63D7146FC0B7}"/>
    <hyperlink ref="B44" location="'Table 10.38'!A1" display="10.38" xr:uid="{6A961D36-0555-4975-B9E4-1553F7A82986}"/>
    <hyperlink ref="B45" location="'Table 10.39'!A1" display="10.39" xr:uid="{193A6FF1-AC5F-4623-A539-7C5D48746FBC}"/>
    <hyperlink ref="B46" location="'Table 10.40'!A1" display="10.40" xr:uid="{B68383D6-726E-46B8-81E3-3F1EBD9EDDE1}"/>
    <hyperlink ref="B47" location="'Table 10.41'!A1" display="10.41" xr:uid="{B56EC13B-1536-47BD-9CAE-BBCFC1CAB632}"/>
    <hyperlink ref="B48" location="'Table 10.42'!A1" display="10.42" xr:uid="{6772D5E0-5569-42E8-B2DB-6468B6F75398}"/>
    <hyperlink ref="B49" location="'Table 10.43'!A1" display="10.43" xr:uid="{E5DAA849-01BC-43F9-8294-A5BBFB698A4E}"/>
    <hyperlink ref="B50" location="'Table 10.44'!A1" display="10.44" xr:uid="{E25C1605-B33B-41F4-8040-BF4CB2549E32}"/>
    <hyperlink ref="B51" location="'Table 10.45'!A1" display="10.45" xr:uid="{AFD506FC-C7F3-4BD2-B690-D7EF55D39676}"/>
    <hyperlink ref="B52" location="'Table 10.46'!A1" display="10.46" xr:uid="{98EC356B-44DE-4076-9AB2-B5BB22B5B6EB}"/>
    <hyperlink ref="B53" location="'Table 10.47'!A1" display="10.47" xr:uid="{8710FC7A-2032-448C-A916-64C94F765153}"/>
    <hyperlink ref="B54" location="'Table 10.48'!A1" display="10.48" xr:uid="{D9A9DF0C-0E13-40F4-9901-62BFF29B082F}"/>
    <hyperlink ref="B55" location="'Table 10.49'!A1" display="10.49" xr:uid="{BE77FA77-5FFD-4C6B-B79B-05B94A123A13}"/>
    <hyperlink ref="B56" location="'Table 10.50'!A1" display="10.50" xr:uid="{084764E5-5FE6-4DF4-A252-4331B8936392}"/>
    <hyperlink ref="B57" location="'Table 10.51'!A1" display="10.51" xr:uid="{75F1B097-75F7-418C-8FDD-5A29F8EEF102}"/>
    <hyperlink ref="B58" location="'Table 10.52'!A1" display="10.52" xr:uid="{B018125C-336D-40F6-801F-445594375179}"/>
    <hyperlink ref="B59" location="'Table 10.53'!A1" display="10.53" xr:uid="{E84B055B-4E89-4262-A6E6-EAD9FCE78C8B}"/>
    <hyperlink ref="B60" location="'Table 10.54'!A1" display="10.54" xr:uid="{21311D9E-7634-47CA-A442-18FB33589A53}"/>
    <hyperlink ref="B61" location="'Table 10.55'!A1" display="10.55" xr:uid="{A1E0AE77-895D-41A3-9934-469CD2F0ABD1}"/>
    <hyperlink ref="B62" location="'Table 10.56'!A1" display="10.56" xr:uid="{760C065F-2A98-4675-8AD6-792C60197132}"/>
    <hyperlink ref="B63" location="'Table 10.57'!A1" display="10.57" xr:uid="{526CC7D1-4E32-4E9E-BE62-F3DAABB1576C}"/>
    <hyperlink ref="B64" location="'Table 10.58'!A1" display="10.58" xr:uid="{9624BC67-5A97-4C18-BE33-6354409F3F58}"/>
    <hyperlink ref="B65" location="'Table 10.59'!A1" display="10.59" xr:uid="{B83134C5-422E-4446-B62E-40E017596F38}"/>
    <hyperlink ref="B66" location="'Table 10.60'!A1" display="10.60" xr:uid="{7F5AEBF9-E50D-4DE2-AE13-5DC2AFCFEEA0}"/>
    <hyperlink ref="B67" location="'Table 10.61'!A1" display="10.61" xr:uid="{C40EC6D4-2B59-4210-844F-C9D1F3444A52}"/>
    <hyperlink ref="B68" location="'Table 10.62'!A1" display="10.62" xr:uid="{193FDF6E-5008-4F90-95DB-E7E8B71BD99E}"/>
    <hyperlink ref="B69" location="'Table 10.63'!A1" display="10.63" xr:uid="{1B959EFD-66B8-4144-BB57-3953BAC75092}"/>
    <hyperlink ref="B70" location="'Table 10.64'!A1" display="10.64" xr:uid="{1E4B488E-2A52-4771-8C55-386B196333AD}"/>
    <hyperlink ref="B71" location="'Table 10.65'!A1" display="10.65" xr:uid="{EC462725-2798-4E3C-974C-B9C86CAA10E8}"/>
    <hyperlink ref="B72" location="'Table 10.66'!A1" display="10.66" xr:uid="{52F196E9-E798-449C-A07B-300098E2FE4E}"/>
    <hyperlink ref="B73" location="'Table 10.67'!A1" display="10.67" xr:uid="{E056FD2D-4E98-478C-8FBC-9E106892E788}"/>
    <hyperlink ref="B74" location="'Table 10.68'!A1" display="10.68" xr:uid="{F43E7762-2EEF-4DE5-9719-1C832377D12E}"/>
    <hyperlink ref="B75" location="'Table 10.69'!A1" display="10.69" xr:uid="{CF382F72-1D3B-4447-9E79-B33D7E76976F}"/>
    <hyperlink ref="B76" location="'Table 10.70'!A1" display="10.70" xr:uid="{9B3F59BF-4C85-4FB8-8054-C66896BCEE5F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CA49-AF06-404D-9F0D-358E23538E90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117</v>
      </c>
      <c r="T1" s="99"/>
      <c r="U1" s="99"/>
      <c r="V1" s="99"/>
      <c r="W1" s="99"/>
      <c r="X1" s="99"/>
      <c r="Y1" s="100" t="s">
        <v>196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117</v>
      </c>
      <c r="Y3" s="105" t="s">
        <v>196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10.9 Burnside,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34056</v>
      </c>
      <c r="W4" s="108">
        <v>34557</v>
      </c>
      <c r="X4" s="108">
        <v>34768</v>
      </c>
      <c r="Y4" s="108">
        <v>35002</v>
      </c>
      <c r="Z4" s="108">
        <v>35993</v>
      </c>
      <c r="AB4" s="109" t="str">
        <f>TEXT(Z4,"###,###")</f>
        <v>35,993</v>
      </c>
      <c r="AD4" s="110">
        <f>Z4/Y4-1</f>
        <v>2.8312667847551598E-2</v>
      </c>
      <c r="AF4" s="110">
        <f>Z4/V4-1</f>
        <v>5.6876908621094735E-2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16686</v>
      </c>
      <c r="W5" s="108">
        <v>16855</v>
      </c>
      <c r="X5" s="108">
        <v>16945</v>
      </c>
      <c r="Y5" s="108">
        <v>17169</v>
      </c>
      <c r="Z5" s="108">
        <v>17542</v>
      </c>
      <c r="AB5" s="109" t="str">
        <f>TEXT(Z5,"###,###")</f>
        <v>17,542</v>
      </c>
      <c r="AD5" s="110">
        <f t="shared" ref="AD5:AD9" si="0">Z5/Y5-1</f>
        <v>2.1725202399673904E-2</v>
      </c>
      <c r="AF5" s="110">
        <f t="shared" ref="AF5:AF9" si="1">Z5/V5-1</f>
        <v>5.1300491429941308E-2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17369</v>
      </c>
      <c r="W6" s="108">
        <v>17702</v>
      </c>
      <c r="X6" s="108">
        <v>17826</v>
      </c>
      <c r="Y6" s="108">
        <v>17833</v>
      </c>
      <c r="Z6" s="108">
        <v>18433</v>
      </c>
      <c r="AB6" s="109" t="str">
        <f>TEXT(Z6,"###,###")</f>
        <v>18,433</v>
      </c>
      <c r="AD6" s="110">
        <f t="shared" si="0"/>
        <v>3.3645488700723369E-2</v>
      </c>
      <c r="AF6" s="110">
        <f t="shared" si="1"/>
        <v>6.1258564108469082E-2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24194</v>
      </c>
      <c r="W7" s="108">
        <v>24422</v>
      </c>
      <c r="X7" s="108">
        <v>24486</v>
      </c>
      <c r="Y7" s="108">
        <v>24933</v>
      </c>
      <c r="Z7" s="108">
        <v>24937</v>
      </c>
      <c r="AB7" s="109" t="str">
        <f>TEXT(Z7,"###,###")</f>
        <v>24,937</v>
      </c>
      <c r="AD7" s="110">
        <f t="shared" si="0"/>
        <v>1.604299522721675E-4</v>
      </c>
      <c r="AF7" s="110">
        <f t="shared" si="1"/>
        <v>3.071009341158959E-2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35,993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24,937</v>
      </c>
      <c r="P8" s="65"/>
      <c r="S8" s="107" t="s">
        <v>84</v>
      </c>
      <c r="T8" s="108"/>
      <c r="U8" s="108"/>
      <c r="V8" s="108">
        <v>44025.79</v>
      </c>
      <c r="W8" s="108">
        <v>45599</v>
      </c>
      <c r="X8" s="108">
        <v>46441</v>
      </c>
      <c r="Y8" s="108">
        <v>46224.639999999999</v>
      </c>
      <c r="Z8" s="108">
        <v>47949.120000000003</v>
      </c>
      <c r="AB8" s="109" t="str">
        <f>TEXT(Z8,"$###,###")</f>
        <v>$47,949</v>
      </c>
      <c r="AD8" s="110">
        <f t="shared" si="0"/>
        <v>3.7306510121009051E-2</v>
      </c>
      <c r="AF8" s="110">
        <f t="shared" si="1"/>
        <v>8.9114357743495409E-2</v>
      </c>
    </row>
    <row r="9" spans="1:32" x14ac:dyDescent="0.25">
      <c r="A9" s="30" t="s">
        <v>14</v>
      </c>
      <c r="B9" s="69"/>
      <c r="C9" s="70"/>
      <c r="D9" s="71">
        <f>AD104</f>
        <v>72.680799044258606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49.580943978826639</v>
      </c>
      <c r="P9" s="72" t="s">
        <v>85</v>
      </c>
      <c r="S9" s="107" t="s">
        <v>7</v>
      </c>
      <c r="T9" s="108"/>
      <c r="U9" s="108"/>
      <c r="V9" s="108">
        <v>1840518148</v>
      </c>
      <c r="W9" s="108">
        <v>1901338253</v>
      </c>
      <c r="X9" s="108">
        <v>1942903897</v>
      </c>
      <c r="Y9" s="108">
        <v>2025131786</v>
      </c>
      <c r="Z9" s="108">
        <v>2145725184</v>
      </c>
      <c r="AB9" s="109" t="str">
        <f>TEXT(Z9/1000000,"$#,###.0")&amp;" mil"</f>
        <v>$2,145.7 mil</v>
      </c>
      <c r="AD9" s="110">
        <f t="shared" si="0"/>
        <v>5.954841992687987E-2</v>
      </c>
      <c r="AF9" s="110">
        <f t="shared" si="1"/>
        <v>0.16582669197348232</v>
      </c>
    </row>
    <row r="10" spans="1:32" x14ac:dyDescent="0.25">
      <c r="A10" s="30" t="s">
        <v>17</v>
      </c>
      <c r="B10" s="69"/>
      <c r="C10" s="70"/>
      <c r="D10" s="71">
        <f>AD105</f>
        <v>19.434334453921593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50.342864017323649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81.148494205397597</v>
      </c>
      <c r="P11" s="72" t="s">
        <v>85</v>
      </c>
      <c r="S11" s="107" t="s">
        <v>29</v>
      </c>
      <c r="T11" s="112"/>
      <c r="U11" s="112"/>
      <c r="V11" s="112">
        <v>29246</v>
      </c>
      <c r="W11" s="112">
        <v>29767</v>
      </c>
      <c r="X11" s="112">
        <v>29991</v>
      </c>
      <c r="Y11" s="112">
        <v>30186</v>
      </c>
      <c r="Z11" s="112">
        <v>31293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9.1751213056903396</v>
      </c>
      <c r="P12" s="72" t="s">
        <v>85</v>
      </c>
      <c r="S12" s="107" t="s">
        <v>30</v>
      </c>
      <c r="T12" s="112"/>
      <c r="U12" s="112"/>
      <c r="V12" s="112">
        <v>4809</v>
      </c>
      <c r="W12" s="112">
        <v>4791</v>
      </c>
      <c r="X12" s="112">
        <v>4781</v>
      </c>
      <c r="Y12" s="112">
        <v>4812</v>
      </c>
      <c r="Z12" s="112">
        <v>4700</v>
      </c>
    </row>
    <row r="13" spans="1:32" ht="15" customHeight="1" x14ac:dyDescent="0.25">
      <c r="A13" s="30" t="s">
        <v>19</v>
      </c>
      <c r="B13" s="70"/>
      <c r="C13" s="70"/>
      <c r="D13" s="71">
        <f>AD108</f>
        <v>16.797710665962825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9.6884148053093799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15.67527019142611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20.387297530075294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18.176713592427706</v>
      </c>
      <c r="P15" s="72" t="s">
        <v>85</v>
      </c>
      <c r="S15" s="115" t="s">
        <v>61</v>
      </c>
      <c r="T15" s="115"/>
      <c r="U15" s="116"/>
      <c r="V15" s="116">
        <v>367</v>
      </c>
      <c r="W15" s="116">
        <v>338</v>
      </c>
      <c r="X15" s="116">
        <v>367</v>
      </c>
      <c r="Y15" s="112">
        <v>367</v>
      </c>
      <c r="Z15" s="112">
        <v>354</v>
      </c>
      <c r="AB15" s="117">
        <f t="shared" ref="AB15:AB34" si="2">IF(Z15="np",0,Z15/$Z$34)</f>
        <v>9.8352457422276555E-3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40.049454060511771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81.823286407572297</v>
      </c>
      <c r="P16" s="37" t="s">
        <v>85</v>
      </c>
      <c r="S16" s="115" t="s">
        <v>62</v>
      </c>
      <c r="T16" s="115"/>
      <c r="U16" s="116"/>
      <c r="V16" s="116">
        <v>335</v>
      </c>
      <c r="W16" s="116">
        <v>279</v>
      </c>
      <c r="X16" s="116">
        <v>303</v>
      </c>
      <c r="Y16" s="112">
        <v>333</v>
      </c>
      <c r="Z16" s="112">
        <v>345</v>
      </c>
      <c r="AB16" s="117">
        <f t="shared" si="2"/>
        <v>9.5851971216625448E-3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1283</v>
      </c>
      <c r="W17" s="116">
        <v>1329</v>
      </c>
      <c r="X17" s="116">
        <v>1362</v>
      </c>
      <c r="Y17" s="112">
        <v>1289</v>
      </c>
      <c r="Z17" s="112">
        <v>1431</v>
      </c>
      <c r="AB17" s="117">
        <f t="shared" si="2"/>
        <v>3.975773066985247E-2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207</v>
      </c>
      <c r="W18" s="116">
        <v>218</v>
      </c>
      <c r="X18" s="116">
        <v>220</v>
      </c>
      <c r="Y18" s="112">
        <v>207</v>
      </c>
      <c r="Z18" s="112">
        <v>220</v>
      </c>
      <c r="AB18" s="117">
        <f t="shared" si="2"/>
        <v>6.1122996138137974E-3</v>
      </c>
    </row>
    <row r="19" spans="1:28" x14ac:dyDescent="0.25">
      <c r="A19" s="61" t="str">
        <f>$S$1&amp;" ("&amp;$V$2&amp;" to "&amp;$Z$2&amp;")"</f>
        <v>Burnside (2016-17 to 2020-21)</v>
      </c>
      <c r="B19" s="61"/>
      <c r="C19" s="61"/>
      <c r="D19" s="61"/>
      <c r="E19" s="61"/>
      <c r="F19" s="61"/>
      <c r="G19" s="61" t="str">
        <f>$S$1&amp;" ("&amp;$V$2&amp;" to "&amp;$Z$2&amp;")"</f>
        <v>Burnside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1142</v>
      </c>
      <c r="W19" s="116">
        <v>1285</v>
      </c>
      <c r="X19" s="116">
        <v>1245</v>
      </c>
      <c r="Y19" s="112">
        <v>1260</v>
      </c>
      <c r="Z19" s="112">
        <v>1343</v>
      </c>
      <c r="AB19" s="117">
        <f t="shared" si="2"/>
        <v>3.7312810824326956E-2</v>
      </c>
    </row>
    <row r="20" spans="1:28" x14ac:dyDescent="0.25">
      <c r="S20" s="115" t="s">
        <v>66</v>
      </c>
      <c r="T20" s="115"/>
      <c r="U20" s="116"/>
      <c r="V20" s="116">
        <v>1030</v>
      </c>
      <c r="W20" s="116">
        <v>997</v>
      </c>
      <c r="X20" s="116">
        <v>1008</v>
      </c>
      <c r="Y20" s="112">
        <v>1021</v>
      </c>
      <c r="Z20" s="112">
        <v>1139</v>
      </c>
      <c r="AB20" s="117">
        <f t="shared" si="2"/>
        <v>3.1645042091517799E-2</v>
      </c>
    </row>
    <row r="21" spans="1:28" x14ac:dyDescent="0.25">
      <c r="S21" s="115" t="s">
        <v>67</v>
      </c>
      <c r="T21" s="115"/>
      <c r="U21" s="116"/>
      <c r="V21" s="116">
        <v>2568</v>
      </c>
      <c r="W21" s="116">
        <v>2489</v>
      </c>
      <c r="X21" s="116">
        <v>2447</v>
      </c>
      <c r="Y21" s="112">
        <v>2722</v>
      </c>
      <c r="Z21" s="112">
        <v>2745</v>
      </c>
      <c r="AB21" s="117">
        <f t="shared" si="2"/>
        <v>7.6264829272358517E-2</v>
      </c>
    </row>
    <row r="22" spans="1:28" x14ac:dyDescent="0.25">
      <c r="S22" s="115" t="s">
        <v>68</v>
      </c>
      <c r="T22" s="115"/>
      <c r="U22" s="116"/>
      <c r="V22" s="116">
        <v>2393</v>
      </c>
      <c r="W22" s="116">
        <v>2346</v>
      </c>
      <c r="X22" s="116">
        <v>2529</v>
      </c>
      <c r="Y22" s="112">
        <v>2515</v>
      </c>
      <c r="Z22" s="112">
        <v>2749</v>
      </c>
      <c r="AB22" s="117">
        <f t="shared" si="2"/>
        <v>7.6375961992609667E-2</v>
      </c>
    </row>
    <row r="23" spans="1:28" x14ac:dyDescent="0.25">
      <c r="S23" s="115" t="s">
        <v>69</v>
      </c>
      <c r="T23" s="115"/>
      <c r="U23" s="116"/>
      <c r="V23" s="116">
        <v>593</v>
      </c>
      <c r="W23" s="116">
        <v>684</v>
      </c>
      <c r="X23" s="116">
        <v>734</v>
      </c>
      <c r="Y23" s="112">
        <v>726</v>
      </c>
      <c r="Z23" s="112">
        <v>784</v>
      </c>
      <c r="AB23" s="117">
        <f t="shared" si="2"/>
        <v>2.178201316922735E-2</v>
      </c>
    </row>
    <row r="24" spans="1:28" x14ac:dyDescent="0.25">
      <c r="S24" s="115" t="s">
        <v>70</v>
      </c>
      <c r="T24" s="115"/>
      <c r="U24" s="116"/>
      <c r="V24" s="116">
        <v>486</v>
      </c>
      <c r="W24" s="116">
        <v>503</v>
      </c>
      <c r="X24" s="116">
        <v>652</v>
      </c>
      <c r="Y24" s="112">
        <v>590</v>
      </c>
      <c r="Z24" s="112">
        <v>546</v>
      </c>
      <c r="AB24" s="117">
        <f t="shared" si="2"/>
        <v>1.5169616314283332E-2</v>
      </c>
    </row>
    <row r="25" spans="1:28" x14ac:dyDescent="0.25">
      <c r="S25" s="115" t="s">
        <v>71</v>
      </c>
      <c r="T25" s="115"/>
      <c r="U25" s="116"/>
      <c r="V25" s="116">
        <v>1369</v>
      </c>
      <c r="W25" s="116">
        <v>1369</v>
      </c>
      <c r="X25" s="116">
        <v>1448</v>
      </c>
      <c r="Y25" s="112">
        <v>1566</v>
      </c>
      <c r="Z25" s="112">
        <v>1541</v>
      </c>
      <c r="AB25" s="117">
        <f t="shared" si="2"/>
        <v>4.2813880476759367E-2</v>
      </c>
    </row>
    <row r="26" spans="1:28" x14ac:dyDescent="0.25">
      <c r="S26" s="115" t="s">
        <v>72</v>
      </c>
      <c r="T26" s="115"/>
      <c r="U26" s="116"/>
      <c r="V26" s="116">
        <v>739</v>
      </c>
      <c r="W26" s="116">
        <v>787</v>
      </c>
      <c r="X26" s="116">
        <v>807</v>
      </c>
      <c r="Y26" s="112">
        <v>801</v>
      </c>
      <c r="Z26" s="112">
        <v>827</v>
      </c>
      <c r="AB26" s="117">
        <f t="shared" si="2"/>
        <v>2.297668991192732E-2</v>
      </c>
    </row>
    <row r="27" spans="1:28" x14ac:dyDescent="0.25">
      <c r="S27" s="115" t="s">
        <v>73</v>
      </c>
      <c r="T27" s="115"/>
      <c r="U27" s="116"/>
      <c r="V27" s="116">
        <v>3481</v>
      </c>
      <c r="W27" s="116">
        <v>3818</v>
      </c>
      <c r="X27" s="116">
        <v>4008</v>
      </c>
      <c r="Y27" s="112">
        <v>4115</v>
      </c>
      <c r="Z27" s="112">
        <v>4403</v>
      </c>
      <c r="AB27" s="117">
        <f t="shared" si="2"/>
        <v>0.12232934181646431</v>
      </c>
    </row>
    <row r="28" spans="1:28" x14ac:dyDescent="0.25">
      <c r="S28" s="115" t="s">
        <v>74</v>
      </c>
      <c r="T28" s="115"/>
      <c r="U28" s="116"/>
      <c r="V28" s="116">
        <v>2097</v>
      </c>
      <c r="W28" s="116">
        <v>2285</v>
      </c>
      <c r="X28" s="116">
        <v>2288</v>
      </c>
      <c r="Y28" s="112">
        <v>2429</v>
      </c>
      <c r="Z28" s="112">
        <v>2483</v>
      </c>
      <c r="AB28" s="117">
        <f t="shared" si="2"/>
        <v>6.8985636095907535E-2</v>
      </c>
    </row>
    <row r="29" spans="1:28" x14ac:dyDescent="0.25">
      <c r="S29" s="115" t="s">
        <v>75</v>
      </c>
      <c r="T29" s="115"/>
      <c r="U29" s="116"/>
      <c r="V29" s="116">
        <v>2041</v>
      </c>
      <c r="W29" s="116">
        <v>2065</v>
      </c>
      <c r="X29" s="116">
        <v>2165</v>
      </c>
      <c r="Y29" s="112">
        <v>1908</v>
      </c>
      <c r="Z29" s="112">
        <v>1813</v>
      </c>
      <c r="AB29" s="117">
        <f t="shared" si="2"/>
        <v>5.0370905453838245E-2</v>
      </c>
    </row>
    <row r="30" spans="1:28" x14ac:dyDescent="0.25">
      <c r="S30" s="115" t="s">
        <v>76</v>
      </c>
      <c r="T30" s="115"/>
      <c r="U30" s="116"/>
      <c r="V30" s="116">
        <v>3821</v>
      </c>
      <c r="W30" s="116">
        <v>4055</v>
      </c>
      <c r="X30" s="116">
        <v>3958</v>
      </c>
      <c r="Y30" s="112">
        <v>4036</v>
      </c>
      <c r="Z30" s="112">
        <v>3982</v>
      </c>
      <c r="AB30" s="117">
        <f t="shared" si="2"/>
        <v>0.11063262301002973</v>
      </c>
    </row>
    <row r="31" spans="1:28" x14ac:dyDescent="0.25">
      <c r="S31" s="115" t="s">
        <v>77</v>
      </c>
      <c r="T31" s="115"/>
      <c r="U31" s="116"/>
      <c r="V31" s="116">
        <v>5399</v>
      </c>
      <c r="W31" s="116">
        <v>5770</v>
      </c>
      <c r="X31" s="116">
        <v>5731</v>
      </c>
      <c r="Y31" s="112">
        <v>5908</v>
      </c>
      <c r="Z31" s="112">
        <v>6310</v>
      </c>
      <c r="AB31" s="117">
        <f t="shared" si="2"/>
        <v>0.17531186619620481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686</v>
      </c>
      <c r="W32" s="116">
        <v>823</v>
      </c>
      <c r="X32" s="116">
        <v>842</v>
      </c>
      <c r="Y32" s="112">
        <v>803</v>
      </c>
      <c r="Z32" s="112">
        <v>825</v>
      </c>
      <c r="AB32" s="117">
        <f t="shared" si="2"/>
        <v>2.2921123551801738E-2</v>
      </c>
    </row>
    <row r="33" spans="19:32" x14ac:dyDescent="0.25">
      <c r="S33" s="115" t="s">
        <v>79</v>
      </c>
      <c r="T33" s="115"/>
      <c r="U33" s="116"/>
      <c r="V33" s="116">
        <v>864</v>
      </c>
      <c r="W33" s="116">
        <v>918</v>
      </c>
      <c r="X33" s="116">
        <v>911</v>
      </c>
      <c r="Y33" s="112">
        <v>959</v>
      </c>
      <c r="Z33" s="112">
        <v>1023</v>
      </c>
      <c r="AB33" s="117">
        <f t="shared" si="2"/>
        <v>2.8422193204234156E-2</v>
      </c>
    </row>
    <row r="34" spans="19:32" x14ac:dyDescent="0.25">
      <c r="S34" s="118" t="s">
        <v>53</v>
      </c>
      <c r="T34" s="118"/>
      <c r="U34" s="119"/>
      <c r="V34" s="119">
        <v>34053</v>
      </c>
      <c r="W34" s="119">
        <v>34553</v>
      </c>
      <c r="X34" s="119">
        <v>34772</v>
      </c>
      <c r="Y34" s="120">
        <v>35002</v>
      </c>
      <c r="Z34" s="120">
        <v>35993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20343</v>
      </c>
      <c r="W37" s="112">
        <v>20487</v>
      </c>
      <c r="X37" s="112">
        <v>20375</v>
      </c>
      <c r="Y37" s="112">
        <v>20703</v>
      </c>
      <c r="Z37" s="112">
        <v>20401</v>
      </c>
      <c r="AB37" s="132">
        <f>Z37/Z40*100</f>
        <v>81.823286407572297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3857</v>
      </c>
      <c r="W38" s="112">
        <v>3937</v>
      </c>
      <c r="X38" s="112">
        <v>4114</v>
      </c>
      <c r="Y38" s="112">
        <v>4225</v>
      </c>
      <c r="Z38" s="112">
        <v>4532</v>
      </c>
      <c r="AB38" s="132">
        <f>Z38/Z40*100</f>
        <v>18.176713592427706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24200</v>
      </c>
      <c r="W40" s="112">
        <v>24424</v>
      </c>
      <c r="X40" s="112">
        <v>24489</v>
      </c>
      <c r="Y40" s="112">
        <v>24928</v>
      </c>
      <c r="Z40" s="112">
        <v>24933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10</v>
      </c>
      <c r="X44" s="112">
        <v>23</v>
      </c>
      <c r="Y44" s="112">
        <v>13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206</v>
      </c>
      <c r="W45" s="112">
        <v>226</v>
      </c>
      <c r="X45" s="112">
        <v>272</v>
      </c>
      <c r="Y45" s="112">
        <v>259</v>
      </c>
      <c r="Z45" s="112">
        <v>302</v>
      </c>
    </row>
    <row r="46" spans="19:32" x14ac:dyDescent="0.25">
      <c r="S46" s="115" t="s">
        <v>38</v>
      </c>
      <c r="T46" s="115"/>
      <c r="U46" s="112"/>
      <c r="V46" s="112">
        <v>851</v>
      </c>
      <c r="W46" s="112">
        <v>834</v>
      </c>
      <c r="X46" s="112">
        <v>913</v>
      </c>
      <c r="Y46" s="112">
        <v>959</v>
      </c>
      <c r="Z46" s="112">
        <v>1026</v>
      </c>
    </row>
    <row r="47" spans="19:32" x14ac:dyDescent="0.25">
      <c r="S47" s="115" t="s">
        <v>39</v>
      </c>
      <c r="T47" s="115"/>
      <c r="U47" s="112"/>
      <c r="V47" s="112">
        <v>1497</v>
      </c>
      <c r="W47" s="112">
        <v>1516</v>
      </c>
      <c r="X47" s="112">
        <v>1489</v>
      </c>
      <c r="Y47" s="112">
        <v>1557</v>
      </c>
      <c r="Z47" s="112">
        <v>1580</v>
      </c>
    </row>
    <row r="48" spans="19:32" x14ac:dyDescent="0.25">
      <c r="S48" s="115" t="s">
        <v>40</v>
      </c>
      <c r="T48" s="115"/>
      <c r="U48" s="112"/>
      <c r="V48" s="112">
        <v>1613</v>
      </c>
      <c r="W48" s="112">
        <v>1702</v>
      </c>
      <c r="X48" s="112">
        <v>1602</v>
      </c>
      <c r="Y48" s="112">
        <v>1749</v>
      </c>
      <c r="Z48" s="112">
        <v>1910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1382</v>
      </c>
      <c r="W49" s="112">
        <v>1382</v>
      </c>
      <c r="X49" s="112">
        <v>1439</v>
      </c>
      <c r="Y49" s="112">
        <v>1455</v>
      </c>
      <c r="Z49" s="112">
        <v>1485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Burnside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1452</v>
      </c>
      <c r="W50" s="112">
        <v>1567</v>
      </c>
      <c r="X50" s="112">
        <v>1578</v>
      </c>
      <c r="Y50" s="112">
        <v>1555</v>
      </c>
      <c r="Z50" s="112">
        <v>1613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1594</v>
      </c>
      <c r="W51" s="112">
        <v>1553</v>
      </c>
      <c r="X51" s="112">
        <v>1631</v>
      </c>
      <c r="Y51" s="112">
        <v>1693</v>
      </c>
      <c r="Z51" s="112">
        <v>1762</v>
      </c>
    </row>
    <row r="52" spans="1:26" ht="15" customHeight="1" x14ac:dyDescent="0.25">
      <c r="S52" s="115" t="s">
        <v>44</v>
      </c>
      <c r="T52" s="115"/>
      <c r="U52" s="112"/>
      <c r="V52" s="112">
        <v>1779</v>
      </c>
      <c r="W52" s="112">
        <v>1941</v>
      </c>
      <c r="X52" s="112">
        <v>1765</v>
      </c>
      <c r="Y52" s="112">
        <v>1786</v>
      </c>
      <c r="Z52" s="112">
        <v>1791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1628</v>
      </c>
      <c r="W53" s="112">
        <v>1480</v>
      </c>
      <c r="X53" s="112">
        <v>1539</v>
      </c>
      <c r="Y53" s="112">
        <v>1558</v>
      </c>
      <c r="Z53" s="112">
        <v>1615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1578</v>
      </c>
      <c r="W54" s="112">
        <v>1577</v>
      </c>
      <c r="X54" s="112">
        <v>1557</v>
      </c>
      <c r="Y54" s="112">
        <v>1519</v>
      </c>
      <c r="Z54" s="112">
        <v>1469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1233</v>
      </c>
      <c r="W55" s="112">
        <v>1249</v>
      </c>
      <c r="X55" s="112">
        <v>1325</v>
      </c>
      <c r="Y55" s="112">
        <v>1252</v>
      </c>
      <c r="Z55" s="112">
        <v>1229</v>
      </c>
    </row>
    <row r="56" spans="1:26" ht="15" customHeight="1" x14ac:dyDescent="0.25">
      <c r="S56" s="115" t="s">
        <v>48</v>
      </c>
      <c r="T56" s="115"/>
      <c r="U56" s="112"/>
      <c r="V56" s="112">
        <v>885</v>
      </c>
      <c r="W56" s="112">
        <v>854</v>
      </c>
      <c r="X56" s="112">
        <v>860</v>
      </c>
      <c r="Y56" s="112">
        <v>857</v>
      </c>
      <c r="Z56" s="112">
        <v>847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596</v>
      </c>
      <c r="W57" s="112">
        <v>574</v>
      </c>
      <c r="X57" s="112">
        <v>548</v>
      </c>
      <c r="Y57" s="112">
        <v>542</v>
      </c>
      <c r="Z57" s="112">
        <v>500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234</v>
      </c>
      <c r="W58" s="112">
        <v>224</v>
      </c>
      <c r="X58" s="112">
        <v>240</v>
      </c>
      <c r="Y58" s="112">
        <v>251</v>
      </c>
      <c r="Z58" s="112">
        <v>246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83</v>
      </c>
      <c r="W59" s="112">
        <v>100</v>
      </c>
      <c r="X59" s="112">
        <v>113</v>
      </c>
      <c r="Y59" s="112">
        <v>122</v>
      </c>
      <c r="Z59" s="112">
        <v>98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58</v>
      </c>
      <c r="W60" s="112">
        <v>56</v>
      </c>
      <c r="X60" s="112">
        <v>55</v>
      </c>
      <c r="Y60" s="112">
        <v>51</v>
      </c>
      <c r="Z60" s="112">
        <v>51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16683</v>
      </c>
      <c r="W61" s="112">
        <v>16855</v>
      </c>
      <c r="X61" s="112">
        <v>16944</v>
      </c>
      <c r="Y61" s="112">
        <v>17171</v>
      </c>
      <c r="Z61" s="112">
        <v>17542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10</v>
      </c>
      <c r="X63" s="112">
        <v>23</v>
      </c>
      <c r="Y63" s="112">
        <v>18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356</v>
      </c>
      <c r="W64" s="112">
        <v>332</v>
      </c>
      <c r="X64" s="112">
        <v>371</v>
      </c>
      <c r="Y64" s="112">
        <v>390</v>
      </c>
      <c r="Z64" s="112">
        <v>438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Burnside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1077</v>
      </c>
      <c r="W65" s="112">
        <v>1100</v>
      </c>
      <c r="X65" s="112">
        <v>1189</v>
      </c>
      <c r="Y65" s="112">
        <v>1084</v>
      </c>
      <c r="Z65" s="112">
        <v>1213</v>
      </c>
    </row>
    <row r="66" spans="1:26" x14ac:dyDescent="0.25">
      <c r="S66" s="115" t="s">
        <v>39</v>
      </c>
      <c r="T66" s="115"/>
      <c r="U66" s="112"/>
      <c r="V66" s="112">
        <v>1669</v>
      </c>
      <c r="W66" s="112">
        <v>1761</v>
      </c>
      <c r="X66" s="112">
        <v>1701</v>
      </c>
      <c r="Y66" s="112">
        <v>1682</v>
      </c>
      <c r="Z66" s="112">
        <v>1900</v>
      </c>
    </row>
    <row r="67" spans="1:26" x14ac:dyDescent="0.25">
      <c r="S67" s="115" t="s">
        <v>40</v>
      </c>
      <c r="T67" s="115"/>
      <c r="U67" s="112"/>
      <c r="V67" s="112">
        <v>1669</v>
      </c>
      <c r="W67" s="112">
        <v>1711</v>
      </c>
      <c r="X67" s="112">
        <v>1829</v>
      </c>
      <c r="Y67" s="112">
        <v>1811</v>
      </c>
      <c r="Z67" s="112">
        <v>1804</v>
      </c>
    </row>
    <row r="68" spans="1:26" x14ac:dyDescent="0.25">
      <c r="S68" s="115" t="s">
        <v>41</v>
      </c>
      <c r="T68" s="115"/>
      <c r="U68" s="112"/>
      <c r="V68" s="112">
        <v>1404</v>
      </c>
      <c r="W68" s="112">
        <v>1477</v>
      </c>
      <c r="X68" s="112">
        <v>1488</v>
      </c>
      <c r="Y68" s="112">
        <v>1494</v>
      </c>
      <c r="Z68" s="112">
        <v>1632</v>
      </c>
    </row>
    <row r="69" spans="1:26" x14ac:dyDescent="0.25">
      <c r="S69" s="115" t="s">
        <v>42</v>
      </c>
      <c r="T69" s="115"/>
      <c r="U69" s="112"/>
      <c r="V69" s="112">
        <v>1565</v>
      </c>
      <c r="W69" s="112">
        <v>1606</v>
      </c>
      <c r="X69" s="112">
        <v>1623</v>
      </c>
      <c r="Y69" s="112">
        <v>1686</v>
      </c>
      <c r="Z69" s="112">
        <v>1731</v>
      </c>
    </row>
    <row r="70" spans="1:26" x14ac:dyDescent="0.25">
      <c r="S70" s="115" t="s">
        <v>43</v>
      </c>
      <c r="T70" s="115"/>
      <c r="U70" s="112"/>
      <c r="V70" s="112">
        <v>1702</v>
      </c>
      <c r="W70" s="112">
        <v>1855</v>
      </c>
      <c r="X70" s="112">
        <v>1774</v>
      </c>
      <c r="Y70" s="112">
        <v>1850</v>
      </c>
      <c r="Z70" s="112">
        <v>1944</v>
      </c>
    </row>
    <row r="71" spans="1:26" x14ac:dyDescent="0.25">
      <c r="S71" s="115" t="s">
        <v>44</v>
      </c>
      <c r="T71" s="115"/>
      <c r="U71" s="112"/>
      <c r="V71" s="112">
        <v>1916</v>
      </c>
      <c r="W71" s="112">
        <v>1947</v>
      </c>
      <c r="X71" s="112">
        <v>1898</v>
      </c>
      <c r="Y71" s="112">
        <v>1961</v>
      </c>
      <c r="Z71" s="112">
        <v>1908</v>
      </c>
    </row>
    <row r="72" spans="1:26" x14ac:dyDescent="0.25">
      <c r="S72" s="115" t="s">
        <v>45</v>
      </c>
      <c r="T72" s="115"/>
      <c r="U72" s="112"/>
      <c r="V72" s="112">
        <v>1780</v>
      </c>
      <c r="W72" s="112">
        <v>1659</v>
      </c>
      <c r="X72" s="112">
        <v>1671</v>
      </c>
      <c r="Y72" s="112">
        <v>1621</v>
      </c>
      <c r="Z72" s="112">
        <v>1709</v>
      </c>
    </row>
    <row r="73" spans="1:26" x14ac:dyDescent="0.25">
      <c r="S73" s="115" t="s">
        <v>46</v>
      </c>
      <c r="T73" s="115"/>
      <c r="U73" s="112"/>
      <c r="V73" s="112">
        <v>1576</v>
      </c>
      <c r="W73" s="112">
        <v>1652</v>
      </c>
      <c r="X73" s="112">
        <v>1632</v>
      </c>
      <c r="Y73" s="112">
        <v>1600</v>
      </c>
      <c r="Z73" s="112">
        <v>1533</v>
      </c>
    </row>
    <row r="74" spans="1:26" x14ac:dyDescent="0.25">
      <c r="S74" s="115" t="s">
        <v>47</v>
      </c>
      <c r="T74" s="115"/>
      <c r="U74" s="112"/>
      <c r="V74" s="112">
        <v>1248</v>
      </c>
      <c r="W74" s="112">
        <v>1243</v>
      </c>
      <c r="X74" s="112">
        <v>1280</v>
      </c>
      <c r="Y74" s="112">
        <v>1302</v>
      </c>
      <c r="Z74" s="112">
        <v>1277</v>
      </c>
    </row>
    <row r="75" spans="1:26" x14ac:dyDescent="0.25">
      <c r="S75" s="115" t="s">
        <v>48</v>
      </c>
      <c r="T75" s="115"/>
      <c r="U75" s="112"/>
      <c r="V75" s="112">
        <v>701</v>
      </c>
      <c r="W75" s="112">
        <v>685</v>
      </c>
      <c r="X75" s="112">
        <v>685</v>
      </c>
      <c r="Y75" s="112">
        <v>710</v>
      </c>
      <c r="Z75" s="112">
        <v>697</v>
      </c>
    </row>
    <row r="76" spans="1:26" x14ac:dyDescent="0.25">
      <c r="S76" s="115" t="s">
        <v>49</v>
      </c>
      <c r="T76" s="115"/>
      <c r="U76" s="112"/>
      <c r="V76" s="112">
        <v>349</v>
      </c>
      <c r="W76" s="112">
        <v>341</v>
      </c>
      <c r="X76" s="112">
        <v>373</v>
      </c>
      <c r="Y76" s="112">
        <v>361</v>
      </c>
      <c r="Z76" s="112">
        <v>372</v>
      </c>
    </row>
    <row r="77" spans="1:26" x14ac:dyDescent="0.25">
      <c r="S77" s="115" t="s">
        <v>50</v>
      </c>
      <c r="T77" s="115"/>
      <c r="U77" s="112"/>
      <c r="V77" s="112">
        <v>151</v>
      </c>
      <c r="W77" s="112">
        <v>134</v>
      </c>
      <c r="X77" s="112">
        <v>119</v>
      </c>
      <c r="Y77" s="112">
        <v>130</v>
      </c>
      <c r="Z77" s="112">
        <v>125</v>
      </c>
    </row>
    <row r="78" spans="1:26" x14ac:dyDescent="0.25">
      <c r="S78" s="115" t="s">
        <v>51</v>
      </c>
      <c r="T78" s="115"/>
      <c r="U78" s="112"/>
      <c r="V78" s="112">
        <v>89</v>
      </c>
      <c r="W78" s="112">
        <v>89</v>
      </c>
      <c r="X78" s="112">
        <v>86</v>
      </c>
      <c r="Y78" s="112">
        <v>71</v>
      </c>
      <c r="Z78" s="112">
        <v>67</v>
      </c>
    </row>
    <row r="79" spans="1:26" x14ac:dyDescent="0.25">
      <c r="S79" s="115" t="s">
        <v>52</v>
      </c>
      <c r="T79" s="115"/>
      <c r="U79" s="112"/>
      <c r="V79" s="112">
        <v>108</v>
      </c>
      <c r="W79" s="112">
        <v>102</v>
      </c>
      <c r="X79" s="112">
        <v>82</v>
      </c>
      <c r="Y79" s="112">
        <v>69</v>
      </c>
      <c r="Z79" s="112">
        <v>63</v>
      </c>
    </row>
    <row r="80" spans="1:26" x14ac:dyDescent="0.25">
      <c r="S80" s="118" t="s">
        <v>53</v>
      </c>
      <c r="T80" s="118"/>
      <c r="U80" s="112"/>
      <c r="V80" s="112">
        <v>17369</v>
      </c>
      <c r="W80" s="112">
        <v>17703</v>
      </c>
      <c r="X80" s="112">
        <v>17827</v>
      </c>
      <c r="Y80" s="112">
        <v>17832</v>
      </c>
      <c r="Z80" s="112">
        <v>18433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Burnside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1982</v>
      </c>
      <c r="W83" s="112">
        <v>2012</v>
      </c>
      <c r="X83" s="112">
        <v>2004</v>
      </c>
      <c r="Y83" s="112">
        <v>2112</v>
      </c>
      <c r="Z83" s="112">
        <v>2055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3553</v>
      </c>
      <c r="W84" s="112">
        <v>3640</v>
      </c>
      <c r="X84" s="112">
        <v>3717</v>
      </c>
      <c r="Y84" s="112">
        <v>3789</v>
      </c>
      <c r="Z84" s="112">
        <v>3831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800</v>
      </c>
      <c r="W85" s="112">
        <v>806</v>
      </c>
      <c r="X85" s="112">
        <v>860</v>
      </c>
      <c r="Y85" s="112">
        <v>854</v>
      </c>
      <c r="Z85" s="112">
        <v>877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35,993</v>
      </c>
      <c r="D86" s="94">
        <f t="shared" ref="D86:D91" si="4">AD4</f>
        <v>2.8312667847551598E-2</v>
      </c>
      <c r="E86" s="95">
        <f t="shared" ref="E86:E91" si="5">AD4</f>
        <v>2.8312667847551598E-2</v>
      </c>
      <c r="F86" s="94">
        <f t="shared" ref="F86:F91" si="6">AF4</f>
        <v>5.6876908621094735E-2</v>
      </c>
      <c r="G86" s="95">
        <f t="shared" ref="G86:G91" si="7">AF4</f>
        <v>5.6876908621094735E-2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657</v>
      </c>
      <c r="W86" s="112">
        <v>677</v>
      </c>
      <c r="X86" s="112">
        <v>662</v>
      </c>
      <c r="Y86" s="112">
        <v>685</v>
      </c>
      <c r="Z86" s="112">
        <v>709</v>
      </c>
    </row>
    <row r="87" spans="1:30" ht="15" customHeight="1" x14ac:dyDescent="0.25">
      <c r="A87" s="96" t="s">
        <v>4</v>
      </c>
      <c r="B87" s="49"/>
      <c r="C87" s="97" t="str">
        <f t="shared" si="3"/>
        <v>17,542</v>
      </c>
      <c r="D87" s="94">
        <f t="shared" si="4"/>
        <v>2.1725202399673904E-2</v>
      </c>
      <c r="E87" s="95">
        <f t="shared" si="5"/>
        <v>2.1725202399673904E-2</v>
      </c>
      <c r="F87" s="94">
        <f t="shared" si="6"/>
        <v>5.1300491429941308E-2</v>
      </c>
      <c r="G87" s="95">
        <f t="shared" si="7"/>
        <v>5.1300491429941308E-2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775</v>
      </c>
      <c r="W87" s="112">
        <v>786</v>
      </c>
      <c r="X87" s="112">
        <v>781</v>
      </c>
      <c r="Y87" s="112">
        <v>752</v>
      </c>
      <c r="Z87" s="112">
        <v>787</v>
      </c>
    </row>
    <row r="88" spans="1:30" ht="15" customHeight="1" x14ac:dyDescent="0.25">
      <c r="A88" s="96" t="s">
        <v>5</v>
      </c>
      <c r="B88" s="49"/>
      <c r="C88" s="97" t="str">
        <f t="shared" si="3"/>
        <v>18,433</v>
      </c>
      <c r="D88" s="94">
        <f t="shared" si="4"/>
        <v>3.3645488700723369E-2</v>
      </c>
      <c r="E88" s="95">
        <f t="shared" si="5"/>
        <v>3.3645488700723369E-2</v>
      </c>
      <c r="F88" s="94">
        <f t="shared" si="6"/>
        <v>6.1258564108469082E-2</v>
      </c>
      <c r="G88" s="95">
        <f t="shared" si="7"/>
        <v>6.1258564108469082E-2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645</v>
      </c>
      <c r="W88" s="112">
        <v>674</v>
      </c>
      <c r="X88" s="112">
        <v>664</v>
      </c>
      <c r="Y88" s="112">
        <v>713</v>
      </c>
      <c r="Z88" s="112">
        <v>694</v>
      </c>
    </row>
    <row r="89" spans="1:30" ht="15" customHeight="1" x14ac:dyDescent="0.25">
      <c r="A89" s="49" t="s">
        <v>6</v>
      </c>
      <c r="B89" s="49"/>
      <c r="C89" s="97" t="str">
        <f t="shared" si="3"/>
        <v>24,937</v>
      </c>
      <c r="D89" s="94">
        <f t="shared" si="4"/>
        <v>1.604299522721675E-4</v>
      </c>
      <c r="E89" s="95">
        <f t="shared" si="5"/>
        <v>1.604299522721675E-4</v>
      </c>
      <c r="F89" s="94">
        <f t="shared" si="6"/>
        <v>3.071009341158959E-2</v>
      </c>
      <c r="G89" s="95">
        <f t="shared" si="7"/>
        <v>3.071009341158959E-2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252</v>
      </c>
      <c r="W89" s="112">
        <v>255</v>
      </c>
      <c r="X89" s="112">
        <v>253</v>
      </c>
      <c r="Y89" s="112">
        <v>276</v>
      </c>
      <c r="Z89" s="112">
        <v>287</v>
      </c>
    </row>
    <row r="90" spans="1:30" ht="15" customHeight="1" x14ac:dyDescent="0.25">
      <c r="A90" s="49" t="s">
        <v>98</v>
      </c>
      <c r="B90" s="49"/>
      <c r="C90" s="97" t="str">
        <f t="shared" si="3"/>
        <v>$47,949</v>
      </c>
      <c r="D90" s="94">
        <f t="shared" si="4"/>
        <v>3.7306510121009051E-2</v>
      </c>
      <c r="E90" s="95">
        <f t="shared" si="5"/>
        <v>3.7306510121009051E-2</v>
      </c>
      <c r="F90" s="94">
        <f t="shared" si="6"/>
        <v>8.9114357743495409E-2</v>
      </c>
      <c r="G90" s="95">
        <f t="shared" si="7"/>
        <v>8.9114357743495409E-2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586</v>
      </c>
      <c r="W90" s="112">
        <v>622</v>
      </c>
      <c r="X90" s="112">
        <v>593</v>
      </c>
      <c r="Y90" s="112">
        <v>627</v>
      </c>
      <c r="Z90" s="112">
        <v>654</v>
      </c>
    </row>
    <row r="91" spans="1:30" ht="15" customHeight="1" x14ac:dyDescent="0.25">
      <c r="A91" s="49" t="s">
        <v>7</v>
      </c>
      <c r="B91" s="49"/>
      <c r="C91" s="97" t="str">
        <f t="shared" si="3"/>
        <v>$2,145.7 mil</v>
      </c>
      <c r="D91" s="94">
        <f t="shared" si="4"/>
        <v>5.954841992687987E-2</v>
      </c>
      <c r="E91" s="95">
        <f t="shared" si="5"/>
        <v>5.954841992687987E-2</v>
      </c>
      <c r="F91" s="94">
        <f t="shared" si="6"/>
        <v>0.16582669197348232</v>
      </c>
      <c r="G91" s="95">
        <f t="shared" si="7"/>
        <v>0.16582669197348232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11996</v>
      </c>
      <c r="W91" s="112">
        <v>12089</v>
      </c>
      <c r="X91" s="112">
        <v>12143</v>
      </c>
      <c r="Y91" s="112">
        <v>12356</v>
      </c>
      <c r="Z91" s="112">
        <v>12367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1162</v>
      </c>
      <c r="W93" s="112">
        <v>1207</v>
      </c>
      <c r="X93" s="112">
        <v>1206</v>
      </c>
      <c r="Y93" s="112">
        <v>1289</v>
      </c>
      <c r="Z93" s="112">
        <v>1338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3888</v>
      </c>
      <c r="W94" s="112">
        <v>4021</v>
      </c>
      <c r="X94" s="112">
        <v>4087</v>
      </c>
      <c r="Y94" s="112">
        <v>4166</v>
      </c>
      <c r="Z94" s="112">
        <v>4116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260</v>
      </c>
      <c r="W95" s="112">
        <v>278</v>
      </c>
      <c r="X95" s="112">
        <v>279</v>
      </c>
      <c r="Y95" s="112">
        <v>288</v>
      </c>
      <c r="Z95" s="112">
        <v>303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1121</v>
      </c>
      <c r="W96" s="112">
        <v>1146</v>
      </c>
      <c r="X96" s="112">
        <v>1167</v>
      </c>
      <c r="Y96" s="112">
        <v>1276</v>
      </c>
      <c r="Z96" s="112">
        <v>1289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2179</v>
      </c>
      <c r="W97" s="112">
        <v>2182</v>
      </c>
      <c r="X97" s="112">
        <v>2116</v>
      </c>
      <c r="Y97" s="112">
        <v>2065</v>
      </c>
      <c r="Z97" s="112">
        <v>2028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958</v>
      </c>
      <c r="W98" s="112">
        <v>966</v>
      </c>
      <c r="X98" s="112">
        <v>960</v>
      </c>
      <c r="Y98" s="112">
        <v>974</v>
      </c>
      <c r="Z98" s="112">
        <v>956</v>
      </c>
    </row>
    <row r="99" spans="1:32" ht="15" customHeight="1" x14ac:dyDescent="0.25">
      <c r="S99" s="115" t="s">
        <v>191</v>
      </c>
      <c r="T99" s="115"/>
      <c r="U99" s="112"/>
      <c r="V99" s="112">
        <v>21</v>
      </c>
      <c r="W99" s="112">
        <v>25</v>
      </c>
      <c r="X99" s="112">
        <v>24</v>
      </c>
      <c r="Y99" s="112">
        <v>25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237</v>
      </c>
      <c r="W100" s="112">
        <v>261</v>
      </c>
      <c r="X100" s="112">
        <v>252</v>
      </c>
      <c r="Y100" s="112">
        <v>279</v>
      </c>
      <c r="Z100" s="112">
        <v>313</v>
      </c>
    </row>
    <row r="101" spans="1:32" x14ac:dyDescent="0.25">
      <c r="A101" s="18"/>
      <c r="S101" s="118" t="s">
        <v>53</v>
      </c>
      <c r="T101" s="118"/>
      <c r="U101" s="112"/>
      <c r="V101" s="112">
        <v>12202</v>
      </c>
      <c r="W101" s="112">
        <v>12331</v>
      </c>
      <c r="X101" s="112">
        <v>12349</v>
      </c>
      <c r="Y101" s="112">
        <v>12582</v>
      </c>
      <c r="Z101" s="112">
        <v>12552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23661</v>
      </c>
      <c r="W104" s="112">
        <v>24064</v>
      </c>
      <c r="X104" s="112">
        <v>24638</v>
      </c>
      <c r="Y104" s="112">
        <v>26160</v>
      </c>
      <c r="Z104" s="112">
        <v>26160</v>
      </c>
      <c r="AB104" s="109" t="str">
        <f>TEXT(Z104,"###,###")</f>
        <v>26,160</v>
      </c>
      <c r="AD104" s="130">
        <f>Z104/($Z$4)*100</f>
        <v>72.680799044258606</v>
      </c>
      <c r="AF104" s="109"/>
    </row>
    <row r="105" spans="1:32" x14ac:dyDescent="0.25">
      <c r="S105" s="115" t="s">
        <v>17</v>
      </c>
      <c r="T105" s="115"/>
      <c r="U105" s="112"/>
      <c r="V105" s="112">
        <v>7252</v>
      </c>
      <c r="W105" s="112">
        <v>7386</v>
      </c>
      <c r="X105" s="112">
        <v>7252</v>
      </c>
      <c r="Y105" s="112">
        <v>7015</v>
      </c>
      <c r="Z105" s="112">
        <v>6995</v>
      </c>
      <c r="AB105" s="109" t="str">
        <f>TEXT(Z105,"###,###")</f>
        <v>6,995</v>
      </c>
      <c r="AD105" s="130">
        <f>Z105/($Z$4)*100</f>
        <v>19.434334453921593</v>
      </c>
      <c r="AF105" s="109"/>
    </row>
    <row r="106" spans="1:32" x14ac:dyDescent="0.25">
      <c r="S106" s="118" t="s">
        <v>53</v>
      </c>
      <c r="T106" s="118"/>
      <c r="U106" s="120"/>
      <c r="V106" s="120">
        <v>30913</v>
      </c>
      <c r="W106" s="120">
        <v>31450</v>
      </c>
      <c r="X106" s="120">
        <v>31890</v>
      </c>
      <c r="Y106" s="120">
        <v>33175</v>
      </c>
      <c r="Z106" s="120">
        <v>33155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5946</v>
      </c>
      <c r="W108" s="112">
        <v>6580</v>
      </c>
      <c r="X108" s="112">
        <v>6061</v>
      </c>
      <c r="Y108" s="112">
        <v>6195</v>
      </c>
      <c r="Z108" s="112">
        <v>6046</v>
      </c>
      <c r="AB108" s="109" t="str">
        <f>TEXT(Z108,"###,###")</f>
        <v>6,046</v>
      </c>
      <c r="AD108" s="130">
        <f>Z108/($Z$4)*100</f>
        <v>16.797710665962825</v>
      </c>
      <c r="AF108" s="109"/>
    </row>
    <row r="109" spans="1:32" x14ac:dyDescent="0.25">
      <c r="S109" s="115" t="s">
        <v>20</v>
      </c>
      <c r="T109" s="115"/>
      <c r="U109" s="112"/>
      <c r="V109" s="112">
        <v>4898</v>
      </c>
      <c r="W109" s="112">
        <v>4583</v>
      </c>
      <c r="X109" s="112">
        <v>4635</v>
      </c>
      <c r="Y109" s="112">
        <v>4749</v>
      </c>
      <c r="Z109" s="112">
        <v>5642</v>
      </c>
      <c r="AB109" s="109" t="str">
        <f>TEXT(Z109,"###,###")</f>
        <v>5,642</v>
      </c>
      <c r="AD109" s="130">
        <f>Z109/($Z$4)*100</f>
        <v>15.67527019142611</v>
      </c>
      <c r="AF109" s="109"/>
    </row>
    <row r="110" spans="1:32" x14ac:dyDescent="0.25">
      <c r="S110" s="115" t="s">
        <v>21</v>
      </c>
      <c r="T110" s="115"/>
      <c r="U110" s="112"/>
      <c r="V110" s="112">
        <v>6795</v>
      </c>
      <c r="W110" s="112">
        <v>6905</v>
      </c>
      <c r="X110" s="112">
        <v>7247</v>
      </c>
      <c r="Y110" s="112">
        <v>7154</v>
      </c>
      <c r="Z110" s="112">
        <v>7338</v>
      </c>
      <c r="AB110" s="109" t="str">
        <f>TEXT(Z110,"###,###")</f>
        <v>7,338</v>
      </c>
      <c r="AD110" s="130">
        <f>Z110/($Z$4)*100</f>
        <v>20.387297530075294</v>
      </c>
      <c r="AF110" s="109"/>
    </row>
    <row r="111" spans="1:32" x14ac:dyDescent="0.25">
      <c r="S111" s="115" t="s">
        <v>22</v>
      </c>
      <c r="T111" s="115"/>
      <c r="U111" s="112"/>
      <c r="V111" s="112">
        <v>13375</v>
      </c>
      <c r="W111" s="112">
        <v>13274</v>
      </c>
      <c r="X111" s="112">
        <v>13832</v>
      </c>
      <c r="Y111" s="112">
        <v>13997</v>
      </c>
      <c r="Z111" s="112">
        <v>14415</v>
      </c>
      <c r="AB111" s="109" t="str">
        <f>TEXT(Z111,"###,###")</f>
        <v>14,415</v>
      </c>
      <c r="AD111" s="130">
        <f>Z111/($Z$4)*100</f>
        <v>40.049454060511771</v>
      </c>
      <c r="AF111" s="109"/>
    </row>
    <row r="112" spans="1:32" x14ac:dyDescent="0.25">
      <c r="S112" s="118" t="s">
        <v>53</v>
      </c>
      <c r="T112" s="118"/>
      <c r="U112" s="112"/>
      <c r="V112" s="112">
        <v>34057</v>
      </c>
      <c r="W112" s="112">
        <v>34553</v>
      </c>
      <c r="X112" s="112">
        <v>34770</v>
      </c>
      <c r="Y112" s="112">
        <v>35002</v>
      </c>
      <c r="Z112" s="112">
        <v>35993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44.39</v>
      </c>
      <c r="W118" s="131">
        <v>44.18</v>
      </c>
      <c r="X118" s="131">
        <v>43.98</v>
      </c>
      <c r="Y118" s="131">
        <v>43.82</v>
      </c>
      <c r="Z118" s="131">
        <v>43.55</v>
      </c>
      <c r="AB118" s="109" t="str">
        <f>TEXT(Z118,"##.0")</f>
        <v>43.6</v>
      </c>
    </row>
    <row r="120" spans="19:32" x14ac:dyDescent="0.25">
      <c r="S120" s="101" t="s">
        <v>100</v>
      </c>
      <c r="T120" s="112"/>
      <c r="U120" s="112"/>
      <c r="V120" s="112">
        <v>19387</v>
      </c>
      <c r="W120" s="112">
        <v>19628</v>
      </c>
      <c r="X120" s="112">
        <v>19709</v>
      </c>
      <c r="Y120" s="112">
        <v>20120</v>
      </c>
      <c r="Z120" s="112">
        <v>20236</v>
      </c>
      <c r="AB120" s="109" t="str">
        <f>TEXT(Z120,"###,###")</f>
        <v>20,236</v>
      </c>
    </row>
    <row r="121" spans="19:32" x14ac:dyDescent="0.25">
      <c r="S121" s="101" t="s">
        <v>101</v>
      </c>
      <c r="T121" s="112"/>
      <c r="U121" s="112"/>
      <c r="V121" s="112">
        <v>2468</v>
      </c>
      <c r="W121" s="112">
        <v>2443</v>
      </c>
      <c r="X121" s="112">
        <v>2397</v>
      </c>
      <c r="Y121" s="112">
        <v>2408</v>
      </c>
      <c r="Z121" s="112">
        <v>2288</v>
      </c>
      <c r="AB121" s="109" t="str">
        <f>TEXT(Z121,"###,###")</f>
        <v>2,288</v>
      </c>
    </row>
    <row r="122" spans="19:32" x14ac:dyDescent="0.25">
      <c r="S122" s="101" t="s">
        <v>102</v>
      </c>
      <c r="T122" s="112"/>
      <c r="U122" s="112"/>
      <c r="V122" s="112">
        <v>2341</v>
      </c>
      <c r="W122" s="112">
        <v>2350</v>
      </c>
      <c r="X122" s="112">
        <v>2382</v>
      </c>
      <c r="Y122" s="112">
        <v>2405</v>
      </c>
      <c r="Z122" s="112">
        <v>2416</v>
      </c>
      <c r="AB122" s="109" t="str">
        <f>TEXT(Z122,"###,###")</f>
        <v>2,416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21728</v>
      </c>
      <c r="W124" s="112">
        <v>21978</v>
      </c>
      <c r="X124" s="112">
        <v>22091</v>
      </c>
      <c r="Y124" s="112">
        <v>22525</v>
      </c>
      <c r="Z124" s="112">
        <v>22652</v>
      </c>
      <c r="AB124" s="109" t="str">
        <f>TEXT(Z124,"###,###")</f>
        <v>22,652</v>
      </c>
      <c r="AD124" s="127">
        <f>Z124/$Z$7*100</f>
        <v>90.836909010706975</v>
      </c>
    </row>
    <row r="125" spans="19:32" x14ac:dyDescent="0.25">
      <c r="S125" s="101" t="s">
        <v>104</v>
      </c>
      <c r="T125" s="112"/>
      <c r="U125" s="112"/>
      <c r="V125" s="112">
        <v>4809</v>
      </c>
      <c r="W125" s="112">
        <v>4793</v>
      </c>
      <c r="X125" s="112">
        <v>4779</v>
      </c>
      <c r="Y125" s="112">
        <v>4813</v>
      </c>
      <c r="Z125" s="112">
        <v>4704</v>
      </c>
      <c r="AB125" s="109" t="str">
        <f>TEXT(Z125,"###,###")</f>
        <v>4,704</v>
      </c>
      <c r="AD125" s="127">
        <f>Z125/$Z$7*100</f>
        <v>18.863536110999718</v>
      </c>
    </row>
    <row r="127" spans="19:32" x14ac:dyDescent="0.25">
      <c r="S127" s="101" t="s">
        <v>105</v>
      </c>
      <c r="T127" s="112"/>
      <c r="U127" s="112"/>
      <c r="V127" s="112">
        <v>11995</v>
      </c>
      <c r="W127" s="112">
        <v>12091</v>
      </c>
      <c r="X127" s="112">
        <v>12142</v>
      </c>
      <c r="Y127" s="112">
        <v>12355</v>
      </c>
      <c r="Z127" s="112">
        <v>12364</v>
      </c>
      <c r="AB127" s="109" t="str">
        <f>TEXT(Z127,"###,###")</f>
        <v>12,364</v>
      </c>
      <c r="AD127" s="127">
        <f>Z127/$Z$7*100</f>
        <v>49.580943978826639</v>
      </c>
    </row>
    <row r="128" spans="19:32" x14ac:dyDescent="0.25">
      <c r="S128" s="101" t="s">
        <v>106</v>
      </c>
      <c r="T128" s="112"/>
      <c r="U128" s="112"/>
      <c r="V128" s="112">
        <v>12203</v>
      </c>
      <c r="W128" s="112">
        <v>12331</v>
      </c>
      <c r="X128" s="112">
        <v>12346</v>
      </c>
      <c r="Y128" s="112">
        <v>12582</v>
      </c>
      <c r="Z128" s="112">
        <v>12554</v>
      </c>
      <c r="AB128" s="109" t="str">
        <f>TEXT(Z128,"###,###")</f>
        <v>12,554</v>
      </c>
      <c r="AD128" s="127">
        <f>Z128/$Z$7*100</f>
        <v>50.342864017323649</v>
      </c>
    </row>
    <row r="130" spans="19:20" x14ac:dyDescent="0.25">
      <c r="S130" s="101" t="s">
        <v>264</v>
      </c>
      <c r="T130" s="127">
        <v>81.148494205397597</v>
      </c>
    </row>
    <row r="131" spans="19:20" x14ac:dyDescent="0.25">
      <c r="S131" s="101" t="s">
        <v>265</v>
      </c>
      <c r="T131" s="127">
        <v>9.1751213056903396</v>
      </c>
    </row>
    <row r="132" spans="19:20" x14ac:dyDescent="0.25">
      <c r="S132" s="101" t="s">
        <v>266</v>
      </c>
      <c r="T132" s="127">
        <v>9.6884148053093799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5D88CB-DC84-4963-8A9E-C5B0EBBA7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1092414-C8A7-4E26-BB19-B71BDF4B61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842ED52-9EB0-47D7-A212-856DCA7C9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BC16693-9A22-44AB-A746-AC6970F966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4F0F-242A-4A43-806C-19172681A334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118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118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10.10 Campbelltown,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36522</v>
      </c>
      <c r="W4" s="108">
        <v>38222</v>
      </c>
      <c r="X4" s="108">
        <v>39140</v>
      </c>
      <c r="Y4" s="108">
        <v>40060</v>
      </c>
      <c r="Z4" s="108">
        <v>42661</v>
      </c>
      <c r="AB4" s="109" t="str">
        <f>TEXT(Z4,"###,###")</f>
        <v>42,661</v>
      </c>
      <c r="AD4" s="110">
        <f>Z4/Y4-1</f>
        <v>6.4927608587119323E-2</v>
      </c>
      <c r="AF4" s="110">
        <f>Z4/V4-1</f>
        <v>0.16809046602048072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18116</v>
      </c>
      <c r="W5" s="108">
        <v>19030</v>
      </c>
      <c r="X5" s="108">
        <v>19337</v>
      </c>
      <c r="Y5" s="108">
        <v>19802</v>
      </c>
      <c r="Z5" s="108">
        <v>20977</v>
      </c>
      <c r="AB5" s="109" t="str">
        <f>TEXT(Z5,"###,###")</f>
        <v>20,977</v>
      </c>
      <c r="AD5" s="110">
        <f t="shared" ref="AD5:AD9" si="0">Z5/Y5-1</f>
        <v>5.9337440662559304E-2</v>
      </c>
      <c r="AF5" s="110">
        <f t="shared" ref="AF5:AF9" si="1">Z5/V5-1</f>
        <v>0.1579266946345772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18404</v>
      </c>
      <c r="W6" s="108">
        <v>19190</v>
      </c>
      <c r="X6" s="108">
        <v>19801</v>
      </c>
      <c r="Y6" s="108">
        <v>20254</v>
      </c>
      <c r="Z6" s="108">
        <v>21653</v>
      </c>
      <c r="AB6" s="109" t="str">
        <f>TEXT(Z6,"###,###")</f>
        <v>21,653</v>
      </c>
      <c r="AD6" s="110">
        <f t="shared" si="0"/>
        <v>6.9072775748000304E-2</v>
      </c>
      <c r="AF6" s="110">
        <f t="shared" si="1"/>
        <v>0.17653770919365352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26672</v>
      </c>
      <c r="W7" s="108">
        <v>27458</v>
      </c>
      <c r="X7" s="108">
        <v>28173</v>
      </c>
      <c r="Y7" s="108">
        <v>28847</v>
      </c>
      <c r="Z7" s="108">
        <v>29689</v>
      </c>
      <c r="AB7" s="109" t="str">
        <f>TEXT(Z7,"###,###")</f>
        <v>29,689</v>
      </c>
      <c r="AD7" s="110">
        <f t="shared" si="0"/>
        <v>2.9188477138003988E-2</v>
      </c>
      <c r="AF7" s="110">
        <f t="shared" si="1"/>
        <v>0.11311487702459511</v>
      </c>
    </row>
    <row r="8" spans="1:32" ht="17.25" customHeight="1" x14ac:dyDescent="0.25">
      <c r="A8" s="62" t="s">
        <v>12</v>
      </c>
      <c r="B8" s="63"/>
      <c r="C8" s="29"/>
      <c r="D8" s="64" t="str">
        <f>AB4</f>
        <v>42,661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29,689</v>
      </c>
      <c r="P8" s="65"/>
      <c r="S8" s="107" t="s">
        <v>84</v>
      </c>
      <c r="T8" s="108"/>
      <c r="U8" s="108"/>
      <c r="V8" s="108">
        <v>42095</v>
      </c>
      <c r="W8" s="108">
        <v>42025.69</v>
      </c>
      <c r="X8" s="108">
        <v>44194</v>
      </c>
      <c r="Y8" s="108">
        <v>43829.42</v>
      </c>
      <c r="Z8" s="108">
        <v>46360</v>
      </c>
      <c r="AB8" s="109" t="str">
        <f>TEXT(Z8,"$###,###")</f>
        <v>$46,360</v>
      </c>
      <c r="AD8" s="110">
        <f t="shared" si="0"/>
        <v>5.7737017738313634E-2</v>
      </c>
      <c r="AF8" s="110">
        <f t="shared" si="1"/>
        <v>0.10131844637130305</v>
      </c>
    </row>
    <row r="9" spans="1:32" x14ac:dyDescent="0.25">
      <c r="A9" s="30" t="s">
        <v>14</v>
      </c>
      <c r="B9" s="69"/>
      <c r="C9" s="70"/>
      <c r="D9" s="71">
        <f>AD104</f>
        <v>74.573966854972923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49.981474620229719</v>
      </c>
      <c r="P9" s="72" t="s">
        <v>85</v>
      </c>
      <c r="S9" s="107" t="s">
        <v>7</v>
      </c>
      <c r="T9" s="108"/>
      <c r="U9" s="108"/>
      <c r="V9" s="108">
        <v>1425580374</v>
      </c>
      <c r="W9" s="108">
        <v>1504747939</v>
      </c>
      <c r="X9" s="108">
        <v>1588509460</v>
      </c>
      <c r="Y9" s="108">
        <v>1666439807</v>
      </c>
      <c r="Z9" s="108">
        <v>1819079836</v>
      </c>
      <c r="AB9" s="109" t="str">
        <f>TEXT(Z9/1000000,"$#,###.0")&amp;" mil"</f>
        <v>$1,819.1 mil</v>
      </c>
      <c r="AD9" s="110">
        <f t="shared" si="0"/>
        <v>9.1596485128850436E-2</v>
      </c>
      <c r="AF9" s="110">
        <f t="shared" si="1"/>
        <v>0.27602755283161606</v>
      </c>
    </row>
    <row r="10" spans="1:32" x14ac:dyDescent="0.25">
      <c r="A10" s="30" t="s">
        <v>17</v>
      </c>
      <c r="B10" s="69"/>
      <c r="C10" s="70"/>
      <c r="D10" s="71">
        <f>AD105</f>
        <v>17.343709711446049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49.937687358954499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83.916602108525041</v>
      </c>
      <c r="P11" s="72" t="s">
        <v>85</v>
      </c>
      <c r="S11" s="107" t="s">
        <v>29</v>
      </c>
      <c r="T11" s="112"/>
      <c r="U11" s="112"/>
      <c r="V11" s="112">
        <v>32500</v>
      </c>
      <c r="W11" s="112">
        <v>33954</v>
      </c>
      <c r="X11" s="112">
        <v>34676</v>
      </c>
      <c r="Y11" s="112">
        <v>35481</v>
      </c>
      <c r="Z11" s="112">
        <v>37889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7.8210785139277181</v>
      </c>
      <c r="P12" s="72" t="s">
        <v>85</v>
      </c>
      <c r="S12" s="107" t="s">
        <v>30</v>
      </c>
      <c r="T12" s="112"/>
      <c r="U12" s="112"/>
      <c r="V12" s="112">
        <v>4026</v>
      </c>
      <c r="W12" s="112">
        <v>4267</v>
      </c>
      <c r="X12" s="112">
        <v>4462</v>
      </c>
      <c r="Y12" s="112">
        <v>4574</v>
      </c>
      <c r="Z12" s="112">
        <v>4772</v>
      </c>
    </row>
    <row r="13" spans="1:32" ht="15" customHeight="1" x14ac:dyDescent="0.25">
      <c r="A13" s="30" t="s">
        <v>19</v>
      </c>
      <c r="B13" s="70"/>
      <c r="C13" s="70"/>
      <c r="D13" s="71">
        <f>AD108</f>
        <v>14.526148004031786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8.2656876284145646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14.723049154965896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41.1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21.183282154661164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17.482399703573957</v>
      </c>
      <c r="P15" s="72" t="s">
        <v>85</v>
      </c>
      <c r="S15" s="115" t="s">
        <v>61</v>
      </c>
      <c r="T15" s="115"/>
      <c r="U15" s="116"/>
      <c r="V15" s="116">
        <v>195</v>
      </c>
      <c r="W15" s="116">
        <v>196</v>
      </c>
      <c r="X15" s="116">
        <v>183</v>
      </c>
      <c r="Y15" s="112">
        <v>215</v>
      </c>
      <c r="Z15" s="112">
        <v>256</v>
      </c>
      <c r="AB15" s="117">
        <f t="shared" ref="AB15:AB34" si="2">IF(Z15="np",0,Z15/$Z$34)</f>
        <v>6.0007969808490193E-3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42.732237875342818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82.517600296426039</v>
      </c>
      <c r="P16" s="37" t="s">
        <v>85</v>
      </c>
      <c r="S16" s="115" t="s">
        <v>62</v>
      </c>
      <c r="T16" s="115"/>
      <c r="U16" s="116"/>
      <c r="V16" s="116">
        <v>151</v>
      </c>
      <c r="W16" s="116">
        <v>185</v>
      </c>
      <c r="X16" s="116">
        <v>186</v>
      </c>
      <c r="Y16" s="112">
        <v>201</v>
      </c>
      <c r="Z16" s="112">
        <v>197</v>
      </c>
      <c r="AB16" s="117">
        <f t="shared" si="2"/>
        <v>4.6178008016689717E-3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1892</v>
      </c>
      <c r="W17" s="116">
        <v>1900</v>
      </c>
      <c r="X17" s="116">
        <v>1911</v>
      </c>
      <c r="Y17" s="112">
        <v>1889</v>
      </c>
      <c r="Z17" s="112">
        <v>2017</v>
      </c>
      <c r="AB17" s="117">
        <f t="shared" si="2"/>
        <v>4.7279716837392467E-2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260</v>
      </c>
      <c r="W18" s="116">
        <v>283</v>
      </c>
      <c r="X18" s="116">
        <v>301</v>
      </c>
      <c r="Y18" s="112">
        <v>228</v>
      </c>
      <c r="Z18" s="112">
        <v>297</v>
      </c>
      <c r="AB18" s="117">
        <f t="shared" si="2"/>
        <v>6.9618621223131198E-3</v>
      </c>
    </row>
    <row r="19" spans="1:28" x14ac:dyDescent="0.25">
      <c r="A19" s="61" t="str">
        <f>$S$1&amp;" ("&amp;$V$2&amp;" to "&amp;$Z$2&amp;")"</f>
        <v>Campbelltown (2016-17 to 2020-21)</v>
      </c>
      <c r="B19" s="61"/>
      <c r="C19" s="61"/>
      <c r="D19" s="61"/>
      <c r="E19" s="61"/>
      <c r="F19" s="61"/>
      <c r="G19" s="61" t="str">
        <f>$S$1&amp;" ("&amp;$V$2&amp;" to "&amp;$Z$2&amp;")"</f>
        <v>Campbelltown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1947</v>
      </c>
      <c r="W19" s="116">
        <v>2279</v>
      </c>
      <c r="X19" s="116">
        <v>2285</v>
      </c>
      <c r="Y19" s="112">
        <v>2277</v>
      </c>
      <c r="Z19" s="112">
        <v>2453</v>
      </c>
      <c r="AB19" s="117">
        <f t="shared" si="2"/>
        <v>5.749982419540095E-2</v>
      </c>
    </row>
    <row r="20" spans="1:28" x14ac:dyDescent="0.25">
      <c r="S20" s="115" t="s">
        <v>66</v>
      </c>
      <c r="T20" s="115"/>
      <c r="U20" s="116"/>
      <c r="V20" s="116">
        <v>1353</v>
      </c>
      <c r="W20" s="116">
        <v>1335</v>
      </c>
      <c r="X20" s="116">
        <v>1429</v>
      </c>
      <c r="Y20" s="112">
        <v>1414</v>
      </c>
      <c r="Z20" s="112">
        <v>1505</v>
      </c>
      <c r="AB20" s="117">
        <f t="shared" si="2"/>
        <v>3.5278122875694429E-2</v>
      </c>
    </row>
    <row r="21" spans="1:28" x14ac:dyDescent="0.25">
      <c r="S21" s="115" t="s">
        <v>67</v>
      </c>
      <c r="T21" s="115"/>
      <c r="U21" s="116"/>
      <c r="V21" s="116">
        <v>3644</v>
      </c>
      <c r="W21" s="116">
        <v>3600</v>
      </c>
      <c r="X21" s="116">
        <v>3645</v>
      </c>
      <c r="Y21" s="112">
        <v>3986</v>
      </c>
      <c r="Z21" s="112">
        <v>4181</v>
      </c>
      <c r="AB21" s="117">
        <f t="shared" si="2"/>
        <v>9.8005203816131828E-2</v>
      </c>
    </row>
    <row r="22" spans="1:28" x14ac:dyDescent="0.25">
      <c r="S22" s="115" t="s">
        <v>68</v>
      </c>
      <c r="T22" s="115"/>
      <c r="U22" s="116"/>
      <c r="V22" s="116">
        <v>2531</v>
      </c>
      <c r="W22" s="116">
        <v>2680</v>
      </c>
      <c r="X22" s="116">
        <v>2763</v>
      </c>
      <c r="Y22" s="112">
        <v>2817</v>
      </c>
      <c r="Z22" s="112">
        <v>3164</v>
      </c>
      <c r="AB22" s="117">
        <f t="shared" si="2"/>
        <v>7.4166100185180842E-2</v>
      </c>
    </row>
    <row r="23" spans="1:28" x14ac:dyDescent="0.25">
      <c r="S23" s="115" t="s">
        <v>69</v>
      </c>
      <c r="T23" s="115"/>
      <c r="U23" s="116"/>
      <c r="V23" s="116">
        <v>859</v>
      </c>
      <c r="W23" s="116">
        <v>1152</v>
      </c>
      <c r="X23" s="116">
        <v>1218</v>
      </c>
      <c r="Y23" s="112">
        <v>1337</v>
      </c>
      <c r="Z23" s="112">
        <v>1491</v>
      </c>
      <c r="AB23" s="117">
        <f t="shared" si="2"/>
        <v>3.4949954290804247E-2</v>
      </c>
    </row>
    <row r="24" spans="1:28" x14ac:dyDescent="0.25">
      <c r="S24" s="115" t="s">
        <v>70</v>
      </c>
      <c r="T24" s="115"/>
      <c r="U24" s="116"/>
      <c r="V24" s="116">
        <v>453</v>
      </c>
      <c r="W24" s="116">
        <v>508</v>
      </c>
      <c r="X24" s="116">
        <v>533</v>
      </c>
      <c r="Y24" s="112">
        <v>561</v>
      </c>
      <c r="Z24" s="112">
        <v>485</v>
      </c>
      <c r="AB24" s="117">
        <f t="shared" si="2"/>
        <v>1.1368697405124119E-2</v>
      </c>
    </row>
    <row r="25" spans="1:28" x14ac:dyDescent="0.25">
      <c r="S25" s="115" t="s">
        <v>71</v>
      </c>
      <c r="T25" s="115"/>
      <c r="U25" s="116"/>
      <c r="V25" s="116">
        <v>1512</v>
      </c>
      <c r="W25" s="116">
        <v>1520</v>
      </c>
      <c r="X25" s="116">
        <v>1556</v>
      </c>
      <c r="Y25" s="112">
        <v>1651</v>
      </c>
      <c r="Z25" s="112">
        <v>1715</v>
      </c>
      <c r="AB25" s="117">
        <f t="shared" si="2"/>
        <v>4.0200651649047139E-2</v>
      </c>
    </row>
    <row r="26" spans="1:28" x14ac:dyDescent="0.25">
      <c r="S26" s="115" t="s">
        <v>72</v>
      </c>
      <c r="T26" s="115"/>
      <c r="U26" s="116"/>
      <c r="V26" s="116">
        <v>608</v>
      </c>
      <c r="W26" s="116">
        <v>675</v>
      </c>
      <c r="X26" s="116">
        <v>736</v>
      </c>
      <c r="Y26" s="112">
        <v>720</v>
      </c>
      <c r="Z26" s="112">
        <v>773</v>
      </c>
      <c r="AB26" s="117">
        <f t="shared" si="2"/>
        <v>1.8119594008579265E-2</v>
      </c>
    </row>
    <row r="27" spans="1:28" x14ac:dyDescent="0.25">
      <c r="S27" s="115" t="s">
        <v>73</v>
      </c>
      <c r="T27" s="115"/>
      <c r="U27" s="116"/>
      <c r="V27" s="116">
        <v>2642</v>
      </c>
      <c r="W27" s="116">
        <v>2996</v>
      </c>
      <c r="X27" s="116">
        <v>3158</v>
      </c>
      <c r="Y27" s="112">
        <v>3309</v>
      </c>
      <c r="Z27" s="112">
        <v>3652</v>
      </c>
      <c r="AB27" s="117">
        <f t="shared" si="2"/>
        <v>8.5605119429924284E-2</v>
      </c>
    </row>
    <row r="28" spans="1:28" x14ac:dyDescent="0.25">
      <c r="S28" s="115" t="s">
        <v>74</v>
      </c>
      <c r="T28" s="115"/>
      <c r="U28" s="116"/>
      <c r="V28" s="116">
        <v>2763</v>
      </c>
      <c r="W28" s="116">
        <v>3239</v>
      </c>
      <c r="X28" s="116">
        <v>3424</v>
      </c>
      <c r="Y28" s="112">
        <v>3628</v>
      </c>
      <c r="Z28" s="112">
        <v>3898</v>
      </c>
      <c r="AB28" s="117">
        <f t="shared" si="2"/>
        <v>9.1371510278708892E-2</v>
      </c>
    </row>
    <row r="29" spans="1:28" x14ac:dyDescent="0.25">
      <c r="S29" s="115" t="s">
        <v>75</v>
      </c>
      <c r="T29" s="115"/>
      <c r="U29" s="116"/>
      <c r="V29" s="116">
        <v>2434</v>
      </c>
      <c r="W29" s="116">
        <v>2428</v>
      </c>
      <c r="X29" s="116">
        <v>2655</v>
      </c>
      <c r="Y29" s="112">
        <v>2408</v>
      </c>
      <c r="Z29" s="112">
        <v>2383</v>
      </c>
      <c r="AB29" s="117">
        <f t="shared" si="2"/>
        <v>5.5858981270950049E-2</v>
      </c>
    </row>
    <row r="30" spans="1:28" x14ac:dyDescent="0.25">
      <c r="S30" s="115" t="s">
        <v>76</v>
      </c>
      <c r="T30" s="115"/>
      <c r="U30" s="116"/>
      <c r="V30" s="116">
        <v>3754</v>
      </c>
      <c r="W30" s="116">
        <v>4084</v>
      </c>
      <c r="X30" s="116">
        <v>3959</v>
      </c>
      <c r="Y30" s="112">
        <v>4207</v>
      </c>
      <c r="Z30" s="112">
        <v>4178</v>
      </c>
      <c r="AB30" s="117">
        <f t="shared" si="2"/>
        <v>9.7934881976512511E-2</v>
      </c>
    </row>
    <row r="31" spans="1:28" x14ac:dyDescent="0.25">
      <c r="S31" s="115" t="s">
        <v>77</v>
      </c>
      <c r="T31" s="115"/>
      <c r="U31" s="116"/>
      <c r="V31" s="116">
        <v>4627</v>
      </c>
      <c r="W31" s="116">
        <v>4943</v>
      </c>
      <c r="X31" s="116">
        <v>5285</v>
      </c>
      <c r="Y31" s="112">
        <v>5581</v>
      </c>
      <c r="Z31" s="112">
        <v>6502</v>
      </c>
      <c r="AB31" s="117">
        <f t="shared" si="2"/>
        <v>0.1524108670682825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569</v>
      </c>
      <c r="W32" s="116">
        <v>693</v>
      </c>
      <c r="X32" s="116">
        <v>714</v>
      </c>
      <c r="Y32" s="112">
        <v>695</v>
      </c>
      <c r="Z32" s="112">
        <v>769</v>
      </c>
      <c r="AB32" s="117">
        <f t="shared" si="2"/>
        <v>1.8025831555753498E-2</v>
      </c>
    </row>
    <row r="33" spans="19:32" x14ac:dyDescent="0.25">
      <c r="S33" s="115" t="s">
        <v>79</v>
      </c>
      <c r="T33" s="115"/>
      <c r="U33" s="116"/>
      <c r="V33" s="116">
        <v>1250</v>
      </c>
      <c r="W33" s="116">
        <v>1363</v>
      </c>
      <c r="X33" s="116">
        <v>1405</v>
      </c>
      <c r="Y33" s="112">
        <v>1544</v>
      </c>
      <c r="Z33" s="112">
        <v>1583</v>
      </c>
      <c r="AB33" s="117">
        <f t="shared" si="2"/>
        <v>3.7106490705796864E-2</v>
      </c>
    </row>
    <row r="34" spans="19:32" x14ac:dyDescent="0.25">
      <c r="S34" s="118" t="s">
        <v>53</v>
      </c>
      <c r="T34" s="118"/>
      <c r="U34" s="119"/>
      <c r="V34" s="119">
        <v>36527</v>
      </c>
      <c r="W34" s="119">
        <v>38216</v>
      </c>
      <c r="X34" s="119">
        <v>39139</v>
      </c>
      <c r="Y34" s="120">
        <v>40060</v>
      </c>
      <c r="Z34" s="120">
        <v>42661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22653</v>
      </c>
      <c r="W37" s="112">
        <v>23185</v>
      </c>
      <c r="X37" s="112">
        <v>23640</v>
      </c>
      <c r="Y37" s="112">
        <v>23980</v>
      </c>
      <c r="Z37" s="112">
        <v>24497</v>
      </c>
      <c r="AB37" s="132">
        <f>Z37/Z40*100</f>
        <v>82.517600296426039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4016</v>
      </c>
      <c r="W38" s="112">
        <v>4276</v>
      </c>
      <c r="X38" s="112">
        <v>4530</v>
      </c>
      <c r="Y38" s="112">
        <v>4866</v>
      </c>
      <c r="Z38" s="112">
        <v>5190</v>
      </c>
      <c r="AB38" s="132">
        <f>Z38/Z40*100</f>
        <v>17.482399703573957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26669</v>
      </c>
      <c r="W40" s="112">
        <v>27461</v>
      </c>
      <c r="X40" s="112">
        <v>28170</v>
      </c>
      <c r="Y40" s="112">
        <v>28846</v>
      </c>
      <c r="Z40" s="112">
        <v>29687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11</v>
      </c>
      <c r="X44" s="112">
        <v>13</v>
      </c>
      <c r="Y44" s="112">
        <v>14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252</v>
      </c>
      <c r="W45" s="112">
        <v>294</v>
      </c>
      <c r="X45" s="112">
        <v>316</v>
      </c>
      <c r="Y45" s="112">
        <v>335</v>
      </c>
      <c r="Z45" s="112">
        <v>391</v>
      </c>
    </row>
    <row r="46" spans="19:32" x14ac:dyDescent="0.25">
      <c r="S46" s="115" t="s">
        <v>38</v>
      </c>
      <c r="T46" s="115"/>
      <c r="U46" s="112"/>
      <c r="V46" s="112">
        <v>916</v>
      </c>
      <c r="W46" s="112">
        <v>957</v>
      </c>
      <c r="X46" s="112">
        <v>1052</v>
      </c>
      <c r="Y46" s="112">
        <v>1051</v>
      </c>
      <c r="Z46" s="112">
        <v>1149</v>
      </c>
    </row>
    <row r="47" spans="19:32" x14ac:dyDescent="0.25">
      <c r="S47" s="115" t="s">
        <v>39</v>
      </c>
      <c r="T47" s="115"/>
      <c r="U47" s="112"/>
      <c r="V47" s="112">
        <v>1687</v>
      </c>
      <c r="W47" s="112">
        <v>1861</v>
      </c>
      <c r="X47" s="112">
        <v>1852</v>
      </c>
      <c r="Y47" s="112">
        <v>1944</v>
      </c>
      <c r="Z47" s="112">
        <v>2064</v>
      </c>
    </row>
    <row r="48" spans="19:32" x14ac:dyDescent="0.25">
      <c r="S48" s="115" t="s">
        <v>40</v>
      </c>
      <c r="T48" s="115"/>
      <c r="U48" s="112"/>
      <c r="V48" s="112">
        <v>2172</v>
      </c>
      <c r="W48" s="112">
        <v>2303</v>
      </c>
      <c r="X48" s="112">
        <v>2376</v>
      </c>
      <c r="Y48" s="112">
        <v>2531</v>
      </c>
      <c r="Z48" s="112">
        <v>2922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2209</v>
      </c>
      <c r="W49" s="112">
        <v>2232</v>
      </c>
      <c r="X49" s="112">
        <v>2300</v>
      </c>
      <c r="Y49" s="112">
        <v>2313</v>
      </c>
      <c r="Z49" s="112">
        <v>2493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Campbelltown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2036</v>
      </c>
      <c r="W50" s="112">
        <v>2172</v>
      </c>
      <c r="X50" s="112">
        <v>2170</v>
      </c>
      <c r="Y50" s="112">
        <v>2297</v>
      </c>
      <c r="Z50" s="112">
        <v>2436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1857</v>
      </c>
      <c r="W51" s="112">
        <v>1905</v>
      </c>
      <c r="X51" s="112">
        <v>1992</v>
      </c>
      <c r="Y51" s="112">
        <v>2003</v>
      </c>
      <c r="Z51" s="112">
        <v>2147</v>
      </c>
    </row>
    <row r="52" spans="1:26" ht="15" customHeight="1" x14ac:dyDescent="0.25">
      <c r="S52" s="115" t="s">
        <v>44</v>
      </c>
      <c r="T52" s="115"/>
      <c r="U52" s="112"/>
      <c r="V52" s="112">
        <v>1843</v>
      </c>
      <c r="W52" s="112">
        <v>1941</v>
      </c>
      <c r="X52" s="112">
        <v>1911</v>
      </c>
      <c r="Y52" s="112">
        <v>1942</v>
      </c>
      <c r="Z52" s="112">
        <v>1896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1701</v>
      </c>
      <c r="W53" s="112">
        <v>1681</v>
      </c>
      <c r="X53" s="112">
        <v>1654</v>
      </c>
      <c r="Y53" s="112">
        <v>1730</v>
      </c>
      <c r="Z53" s="112">
        <v>1779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1415</v>
      </c>
      <c r="W54" s="112">
        <v>1521</v>
      </c>
      <c r="X54" s="112">
        <v>1485</v>
      </c>
      <c r="Y54" s="112">
        <v>1485</v>
      </c>
      <c r="Z54" s="112">
        <v>1502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977</v>
      </c>
      <c r="W55" s="112">
        <v>1041</v>
      </c>
      <c r="X55" s="112">
        <v>1091</v>
      </c>
      <c r="Y55" s="112">
        <v>1094</v>
      </c>
      <c r="Z55" s="112">
        <v>1092</v>
      </c>
    </row>
    <row r="56" spans="1:26" ht="15" customHeight="1" x14ac:dyDescent="0.25">
      <c r="S56" s="115" t="s">
        <v>48</v>
      </c>
      <c r="T56" s="115"/>
      <c r="U56" s="112"/>
      <c r="V56" s="112">
        <v>560</v>
      </c>
      <c r="W56" s="112">
        <v>622</v>
      </c>
      <c r="X56" s="112">
        <v>581</v>
      </c>
      <c r="Y56" s="112">
        <v>556</v>
      </c>
      <c r="Z56" s="112">
        <v>590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266</v>
      </c>
      <c r="W57" s="112">
        <v>276</v>
      </c>
      <c r="X57" s="112">
        <v>317</v>
      </c>
      <c r="Y57" s="112">
        <v>271</v>
      </c>
      <c r="Z57" s="112">
        <v>289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130</v>
      </c>
      <c r="W58" s="112">
        <v>118</v>
      </c>
      <c r="X58" s="112">
        <v>121</v>
      </c>
      <c r="Y58" s="112">
        <v>111</v>
      </c>
      <c r="Z58" s="112">
        <v>102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65</v>
      </c>
      <c r="W59" s="112">
        <v>70</v>
      </c>
      <c r="X59" s="112">
        <v>76</v>
      </c>
      <c r="Y59" s="112">
        <v>72</v>
      </c>
      <c r="Z59" s="112">
        <v>64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32</v>
      </c>
      <c r="W60" s="112">
        <v>34</v>
      </c>
      <c r="X60" s="112">
        <v>36</v>
      </c>
      <c r="Y60" s="112">
        <v>47</v>
      </c>
      <c r="Z60" s="112">
        <v>43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18119</v>
      </c>
      <c r="W61" s="112">
        <v>19033</v>
      </c>
      <c r="X61" s="112">
        <v>19341</v>
      </c>
      <c r="Y61" s="112">
        <v>19805</v>
      </c>
      <c r="Z61" s="112">
        <v>20977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17</v>
      </c>
      <c r="X63" s="112">
        <v>15</v>
      </c>
      <c r="Y63" s="112">
        <v>14</v>
      </c>
      <c r="Z63" s="112">
        <v>23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346</v>
      </c>
      <c r="W64" s="112">
        <v>319</v>
      </c>
      <c r="X64" s="112">
        <v>366</v>
      </c>
      <c r="Y64" s="112">
        <v>349</v>
      </c>
      <c r="Z64" s="112">
        <v>434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Campbelltown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1022</v>
      </c>
      <c r="W65" s="112">
        <v>1117</v>
      </c>
      <c r="X65" s="112">
        <v>1194</v>
      </c>
      <c r="Y65" s="112">
        <v>1117</v>
      </c>
      <c r="Z65" s="112">
        <v>1161</v>
      </c>
    </row>
    <row r="66" spans="1:26" x14ac:dyDescent="0.25">
      <c r="S66" s="115" t="s">
        <v>39</v>
      </c>
      <c r="T66" s="115"/>
      <c r="U66" s="112"/>
      <c r="V66" s="112">
        <v>1884</v>
      </c>
      <c r="W66" s="112">
        <v>1975</v>
      </c>
      <c r="X66" s="112">
        <v>1993</v>
      </c>
      <c r="Y66" s="112">
        <v>1993</v>
      </c>
      <c r="Z66" s="112">
        <v>2268</v>
      </c>
    </row>
    <row r="67" spans="1:26" x14ac:dyDescent="0.25">
      <c r="S67" s="115" t="s">
        <v>40</v>
      </c>
      <c r="T67" s="115"/>
      <c r="U67" s="112"/>
      <c r="V67" s="112">
        <v>2076</v>
      </c>
      <c r="W67" s="112">
        <v>2286</v>
      </c>
      <c r="X67" s="112">
        <v>2376</v>
      </c>
      <c r="Y67" s="112">
        <v>2501</v>
      </c>
      <c r="Z67" s="112">
        <v>2847</v>
      </c>
    </row>
    <row r="68" spans="1:26" x14ac:dyDescent="0.25">
      <c r="S68" s="115" t="s">
        <v>41</v>
      </c>
      <c r="T68" s="115"/>
      <c r="U68" s="112"/>
      <c r="V68" s="112">
        <v>2098</v>
      </c>
      <c r="W68" s="112">
        <v>2092</v>
      </c>
      <c r="X68" s="112">
        <v>2143</v>
      </c>
      <c r="Y68" s="112">
        <v>2269</v>
      </c>
      <c r="Z68" s="112">
        <v>2601</v>
      </c>
    </row>
    <row r="69" spans="1:26" x14ac:dyDescent="0.25">
      <c r="S69" s="115" t="s">
        <v>42</v>
      </c>
      <c r="T69" s="115"/>
      <c r="U69" s="112"/>
      <c r="V69" s="112">
        <v>1847</v>
      </c>
      <c r="W69" s="112">
        <v>2071</v>
      </c>
      <c r="X69" s="112">
        <v>2096</v>
      </c>
      <c r="Y69" s="112">
        <v>2280</v>
      </c>
      <c r="Z69" s="112">
        <v>2370</v>
      </c>
    </row>
    <row r="70" spans="1:26" x14ac:dyDescent="0.25">
      <c r="S70" s="115" t="s">
        <v>43</v>
      </c>
      <c r="T70" s="115"/>
      <c r="U70" s="112"/>
      <c r="V70" s="112">
        <v>1761</v>
      </c>
      <c r="W70" s="112">
        <v>1801</v>
      </c>
      <c r="X70" s="112">
        <v>1874</v>
      </c>
      <c r="Y70" s="112">
        <v>1944</v>
      </c>
      <c r="Z70" s="112">
        <v>2114</v>
      </c>
    </row>
    <row r="71" spans="1:26" x14ac:dyDescent="0.25">
      <c r="S71" s="115" t="s">
        <v>44</v>
      </c>
      <c r="T71" s="115"/>
      <c r="U71" s="112"/>
      <c r="V71" s="112">
        <v>2059</v>
      </c>
      <c r="W71" s="112">
        <v>2066</v>
      </c>
      <c r="X71" s="112">
        <v>2077</v>
      </c>
      <c r="Y71" s="112">
        <v>2007</v>
      </c>
      <c r="Z71" s="112">
        <v>1944</v>
      </c>
    </row>
    <row r="72" spans="1:26" x14ac:dyDescent="0.25">
      <c r="S72" s="115" t="s">
        <v>45</v>
      </c>
      <c r="T72" s="115"/>
      <c r="U72" s="112"/>
      <c r="V72" s="112">
        <v>1786</v>
      </c>
      <c r="W72" s="112">
        <v>1833</v>
      </c>
      <c r="X72" s="112">
        <v>1868</v>
      </c>
      <c r="Y72" s="112">
        <v>1951</v>
      </c>
      <c r="Z72" s="112">
        <v>2013</v>
      </c>
    </row>
    <row r="73" spans="1:26" x14ac:dyDescent="0.25">
      <c r="S73" s="115" t="s">
        <v>46</v>
      </c>
      <c r="T73" s="115"/>
      <c r="U73" s="112"/>
      <c r="V73" s="112">
        <v>1580</v>
      </c>
      <c r="W73" s="112">
        <v>1628</v>
      </c>
      <c r="X73" s="112">
        <v>1679</v>
      </c>
      <c r="Y73" s="112">
        <v>1674</v>
      </c>
      <c r="Z73" s="112">
        <v>1646</v>
      </c>
    </row>
    <row r="74" spans="1:26" x14ac:dyDescent="0.25">
      <c r="S74" s="115" t="s">
        <v>47</v>
      </c>
      <c r="T74" s="115"/>
      <c r="U74" s="112"/>
      <c r="V74" s="112">
        <v>1018</v>
      </c>
      <c r="W74" s="112">
        <v>1017</v>
      </c>
      <c r="X74" s="112">
        <v>1144</v>
      </c>
      <c r="Y74" s="112">
        <v>1177</v>
      </c>
      <c r="Z74" s="112">
        <v>1270</v>
      </c>
    </row>
    <row r="75" spans="1:26" x14ac:dyDescent="0.25">
      <c r="S75" s="115" t="s">
        <v>48</v>
      </c>
      <c r="T75" s="115"/>
      <c r="U75" s="112"/>
      <c r="V75" s="112">
        <v>511</v>
      </c>
      <c r="W75" s="112">
        <v>502</v>
      </c>
      <c r="X75" s="112">
        <v>513</v>
      </c>
      <c r="Y75" s="112">
        <v>544</v>
      </c>
      <c r="Z75" s="112">
        <v>562</v>
      </c>
    </row>
    <row r="76" spans="1:26" x14ac:dyDescent="0.25">
      <c r="S76" s="115" t="s">
        <v>49</v>
      </c>
      <c r="T76" s="115"/>
      <c r="U76" s="112"/>
      <c r="V76" s="112">
        <v>211</v>
      </c>
      <c r="W76" s="112">
        <v>231</v>
      </c>
      <c r="X76" s="112">
        <v>260</v>
      </c>
      <c r="Y76" s="112">
        <v>245</v>
      </c>
      <c r="Z76" s="112">
        <v>224</v>
      </c>
    </row>
    <row r="77" spans="1:26" x14ac:dyDescent="0.25">
      <c r="S77" s="115" t="s">
        <v>50</v>
      </c>
      <c r="T77" s="115"/>
      <c r="U77" s="112"/>
      <c r="V77" s="112">
        <v>101</v>
      </c>
      <c r="W77" s="112">
        <v>124</v>
      </c>
      <c r="X77" s="112">
        <v>115</v>
      </c>
      <c r="Y77" s="112">
        <v>113</v>
      </c>
      <c r="Z77" s="112">
        <v>97</v>
      </c>
    </row>
    <row r="78" spans="1:26" x14ac:dyDescent="0.25">
      <c r="S78" s="115" t="s">
        <v>51</v>
      </c>
      <c r="T78" s="115"/>
      <c r="U78" s="112"/>
      <c r="V78" s="112">
        <v>49</v>
      </c>
      <c r="W78" s="112">
        <v>53</v>
      </c>
      <c r="X78" s="112">
        <v>41</v>
      </c>
      <c r="Y78" s="112">
        <v>47</v>
      </c>
      <c r="Z78" s="112">
        <v>49</v>
      </c>
    </row>
    <row r="79" spans="1:26" x14ac:dyDescent="0.25">
      <c r="S79" s="115" t="s">
        <v>52</v>
      </c>
      <c r="T79" s="115"/>
      <c r="U79" s="112"/>
      <c r="V79" s="112">
        <v>51</v>
      </c>
      <c r="W79" s="112">
        <v>52</v>
      </c>
      <c r="X79" s="112">
        <v>44</v>
      </c>
      <c r="Y79" s="112">
        <v>44</v>
      </c>
      <c r="Z79" s="112">
        <v>30</v>
      </c>
    </row>
    <row r="80" spans="1:26" x14ac:dyDescent="0.25">
      <c r="S80" s="118" t="s">
        <v>53</v>
      </c>
      <c r="T80" s="118"/>
      <c r="U80" s="112"/>
      <c r="V80" s="112">
        <v>18410</v>
      </c>
      <c r="W80" s="112">
        <v>19185</v>
      </c>
      <c r="X80" s="112">
        <v>19801</v>
      </c>
      <c r="Y80" s="112">
        <v>20250</v>
      </c>
      <c r="Z80" s="112">
        <v>21653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Campbelltown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1570</v>
      </c>
      <c r="W83" s="112">
        <v>1655</v>
      </c>
      <c r="X83" s="112">
        <v>1661</v>
      </c>
      <c r="Y83" s="112">
        <v>1767</v>
      </c>
      <c r="Z83" s="112">
        <v>1809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2735</v>
      </c>
      <c r="W84" s="112">
        <v>2879</v>
      </c>
      <c r="X84" s="112">
        <v>2992</v>
      </c>
      <c r="Y84" s="112">
        <v>3119</v>
      </c>
      <c r="Z84" s="112">
        <v>3182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1765</v>
      </c>
      <c r="W85" s="112">
        <v>1841</v>
      </c>
      <c r="X85" s="112">
        <v>1908</v>
      </c>
      <c r="Y85" s="112">
        <v>1925</v>
      </c>
      <c r="Z85" s="112">
        <v>1996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42,661</v>
      </c>
      <c r="D86" s="94">
        <f t="shared" ref="D86:D91" si="4">AD4</f>
        <v>6.4927608587119323E-2</v>
      </c>
      <c r="E86" s="95">
        <f t="shared" ref="E86:E91" si="5">AD4</f>
        <v>6.4927608587119323E-2</v>
      </c>
      <c r="F86" s="94">
        <f t="shared" ref="F86:F91" si="6">AF4</f>
        <v>0.16809046602048072</v>
      </c>
      <c r="G86" s="95">
        <f t="shared" ref="G86:G91" si="7">AF4</f>
        <v>0.16809046602048072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821</v>
      </c>
      <c r="W86" s="112">
        <v>833</v>
      </c>
      <c r="X86" s="112">
        <v>899</v>
      </c>
      <c r="Y86" s="112">
        <v>932</v>
      </c>
      <c r="Z86" s="112">
        <v>1010</v>
      </c>
    </row>
    <row r="87" spans="1:30" ht="15" customHeight="1" x14ac:dyDescent="0.25">
      <c r="A87" s="96" t="s">
        <v>4</v>
      </c>
      <c r="B87" s="49"/>
      <c r="C87" s="97" t="str">
        <f t="shared" si="3"/>
        <v>20,977</v>
      </c>
      <c r="D87" s="94">
        <f t="shared" si="4"/>
        <v>5.9337440662559304E-2</v>
      </c>
      <c r="E87" s="95">
        <f t="shared" si="5"/>
        <v>5.9337440662559304E-2</v>
      </c>
      <c r="F87" s="94">
        <f t="shared" si="6"/>
        <v>0.1579266946345772</v>
      </c>
      <c r="G87" s="95">
        <f t="shared" si="7"/>
        <v>0.1579266946345772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907</v>
      </c>
      <c r="W87" s="112">
        <v>921</v>
      </c>
      <c r="X87" s="112">
        <v>912</v>
      </c>
      <c r="Y87" s="112">
        <v>920</v>
      </c>
      <c r="Z87" s="112">
        <v>965</v>
      </c>
    </row>
    <row r="88" spans="1:30" ht="15" customHeight="1" x14ac:dyDescent="0.25">
      <c r="A88" s="96" t="s">
        <v>5</v>
      </c>
      <c r="B88" s="49"/>
      <c r="C88" s="97" t="str">
        <f t="shared" si="3"/>
        <v>21,653</v>
      </c>
      <c r="D88" s="94">
        <f t="shared" si="4"/>
        <v>6.9072775748000304E-2</v>
      </c>
      <c r="E88" s="95">
        <f t="shared" si="5"/>
        <v>6.9072775748000304E-2</v>
      </c>
      <c r="F88" s="94">
        <f t="shared" si="6"/>
        <v>0.17653770919365352</v>
      </c>
      <c r="G88" s="95">
        <f t="shared" si="7"/>
        <v>0.17653770919365352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869</v>
      </c>
      <c r="W88" s="112">
        <v>950</v>
      </c>
      <c r="X88" s="112">
        <v>984</v>
      </c>
      <c r="Y88" s="112">
        <v>1019</v>
      </c>
      <c r="Z88" s="112">
        <v>1033</v>
      </c>
    </row>
    <row r="89" spans="1:30" ht="15" customHeight="1" x14ac:dyDescent="0.25">
      <c r="A89" s="49" t="s">
        <v>6</v>
      </c>
      <c r="B89" s="49"/>
      <c r="C89" s="97" t="str">
        <f t="shared" si="3"/>
        <v>29,689</v>
      </c>
      <c r="D89" s="94">
        <f t="shared" si="4"/>
        <v>2.9188477138003988E-2</v>
      </c>
      <c r="E89" s="95">
        <f t="shared" si="5"/>
        <v>2.9188477138003988E-2</v>
      </c>
      <c r="F89" s="94">
        <f t="shared" si="6"/>
        <v>0.11311487702459511</v>
      </c>
      <c r="G89" s="95">
        <f t="shared" si="7"/>
        <v>0.11311487702459511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682</v>
      </c>
      <c r="W89" s="112">
        <v>736</v>
      </c>
      <c r="X89" s="112">
        <v>755</v>
      </c>
      <c r="Y89" s="112">
        <v>749</v>
      </c>
      <c r="Z89" s="112">
        <v>815</v>
      </c>
    </row>
    <row r="90" spans="1:30" ht="15" customHeight="1" x14ac:dyDescent="0.25">
      <c r="A90" s="49" t="s">
        <v>98</v>
      </c>
      <c r="B90" s="49"/>
      <c r="C90" s="97" t="str">
        <f t="shared" si="3"/>
        <v>$46,360</v>
      </c>
      <c r="D90" s="94">
        <f t="shared" si="4"/>
        <v>5.7737017738313634E-2</v>
      </c>
      <c r="E90" s="95">
        <f t="shared" si="5"/>
        <v>5.7737017738313634E-2</v>
      </c>
      <c r="F90" s="94">
        <f t="shared" si="6"/>
        <v>0.10131844637130305</v>
      </c>
      <c r="G90" s="95">
        <f t="shared" si="7"/>
        <v>0.10131844637130305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1152</v>
      </c>
      <c r="W90" s="112">
        <v>1255</v>
      </c>
      <c r="X90" s="112">
        <v>1254</v>
      </c>
      <c r="Y90" s="112">
        <v>1316</v>
      </c>
      <c r="Z90" s="112">
        <v>1314</v>
      </c>
    </row>
    <row r="91" spans="1:30" ht="15" customHeight="1" x14ac:dyDescent="0.25">
      <c r="A91" s="49" t="s">
        <v>7</v>
      </c>
      <c r="B91" s="49"/>
      <c r="C91" s="97" t="str">
        <f t="shared" si="3"/>
        <v>$1,819.1 mil</v>
      </c>
      <c r="D91" s="94">
        <f t="shared" si="4"/>
        <v>9.1596485128850436E-2</v>
      </c>
      <c r="E91" s="95">
        <f t="shared" si="5"/>
        <v>9.1596485128850436E-2</v>
      </c>
      <c r="F91" s="94">
        <f t="shared" si="6"/>
        <v>0.27602755283161606</v>
      </c>
      <c r="G91" s="95">
        <f t="shared" si="7"/>
        <v>0.27602755283161606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13386</v>
      </c>
      <c r="W91" s="112">
        <v>13833</v>
      </c>
      <c r="X91" s="112">
        <v>14108</v>
      </c>
      <c r="Y91" s="112">
        <v>14518</v>
      </c>
      <c r="Z91" s="112">
        <v>14840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1057</v>
      </c>
      <c r="W93" s="112">
        <v>1123</v>
      </c>
      <c r="X93" s="112">
        <v>1200</v>
      </c>
      <c r="Y93" s="112">
        <v>1267</v>
      </c>
      <c r="Z93" s="112">
        <v>1285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3276</v>
      </c>
      <c r="W94" s="112">
        <v>3371</v>
      </c>
      <c r="X94" s="112">
        <v>3489</v>
      </c>
      <c r="Y94" s="112">
        <v>3699</v>
      </c>
      <c r="Z94" s="112">
        <v>3899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411</v>
      </c>
      <c r="W95" s="112">
        <v>430</v>
      </c>
      <c r="X95" s="112">
        <v>442</v>
      </c>
      <c r="Y95" s="112">
        <v>493</v>
      </c>
      <c r="Z95" s="112">
        <v>524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1716</v>
      </c>
      <c r="W96" s="112">
        <v>1862</v>
      </c>
      <c r="X96" s="112">
        <v>1995</v>
      </c>
      <c r="Y96" s="112">
        <v>2093</v>
      </c>
      <c r="Z96" s="112">
        <v>2241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2617</v>
      </c>
      <c r="W97" s="112">
        <v>2655</v>
      </c>
      <c r="X97" s="112">
        <v>2680</v>
      </c>
      <c r="Y97" s="112">
        <v>2671</v>
      </c>
      <c r="Z97" s="112">
        <v>2714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1371</v>
      </c>
      <c r="W98" s="112">
        <v>1435</v>
      </c>
      <c r="X98" s="112">
        <v>1453</v>
      </c>
      <c r="Y98" s="112">
        <v>1440</v>
      </c>
      <c r="Z98" s="112">
        <v>1453</v>
      </c>
    </row>
    <row r="99" spans="1:32" ht="15" customHeight="1" x14ac:dyDescent="0.25">
      <c r="S99" s="115" t="s">
        <v>191</v>
      </c>
      <c r="T99" s="115"/>
      <c r="U99" s="112"/>
      <c r="V99" s="112">
        <v>50</v>
      </c>
      <c r="W99" s="112">
        <v>50</v>
      </c>
      <c r="X99" s="112">
        <v>47</v>
      </c>
      <c r="Y99" s="112">
        <v>55</v>
      </c>
      <c r="Z99" s="112">
        <v>65</v>
      </c>
    </row>
    <row r="100" spans="1:32" ht="15" customHeight="1" x14ac:dyDescent="0.25">
      <c r="S100" s="115" t="s">
        <v>58</v>
      </c>
      <c r="T100" s="115"/>
      <c r="U100" s="112"/>
      <c r="V100" s="112">
        <v>566</v>
      </c>
      <c r="W100" s="112">
        <v>614</v>
      </c>
      <c r="X100" s="112">
        <v>654</v>
      </c>
      <c r="Y100" s="112">
        <v>608</v>
      </c>
      <c r="Z100" s="112">
        <v>641</v>
      </c>
    </row>
    <row r="101" spans="1:32" x14ac:dyDescent="0.25">
      <c r="A101" s="18"/>
      <c r="S101" s="118" t="s">
        <v>53</v>
      </c>
      <c r="T101" s="118"/>
      <c r="U101" s="112"/>
      <c r="V101" s="112">
        <v>13288</v>
      </c>
      <c r="W101" s="112">
        <v>13620</v>
      </c>
      <c r="X101" s="112">
        <v>14062</v>
      </c>
      <c r="Y101" s="112">
        <v>14333</v>
      </c>
      <c r="Z101" s="112">
        <v>14827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26902</v>
      </c>
      <c r="W104" s="112">
        <v>27952</v>
      </c>
      <c r="X104" s="112">
        <v>28784</v>
      </c>
      <c r="Y104" s="112">
        <v>31814</v>
      </c>
      <c r="Z104" s="112">
        <v>31814</v>
      </c>
      <c r="AB104" s="109" t="str">
        <f>TEXT(Z104,"###,###")</f>
        <v>31,814</v>
      </c>
      <c r="AD104" s="130">
        <f>Z104/($Z$4)*100</f>
        <v>74.573966854972923</v>
      </c>
      <c r="AF104" s="109"/>
    </row>
    <row r="105" spans="1:32" x14ac:dyDescent="0.25">
      <c r="S105" s="115" t="s">
        <v>17</v>
      </c>
      <c r="T105" s="115"/>
      <c r="U105" s="112"/>
      <c r="V105" s="112">
        <v>7326</v>
      </c>
      <c r="W105" s="112">
        <v>7433</v>
      </c>
      <c r="X105" s="112">
        <v>7435</v>
      </c>
      <c r="Y105" s="112">
        <v>7393</v>
      </c>
      <c r="Z105" s="112">
        <v>7399</v>
      </c>
      <c r="AB105" s="109" t="str">
        <f>TEXT(Z105,"###,###")</f>
        <v>7,399</v>
      </c>
      <c r="AD105" s="130">
        <f>Z105/($Z$4)*100</f>
        <v>17.343709711446049</v>
      </c>
      <c r="AF105" s="109"/>
    </row>
    <row r="106" spans="1:32" x14ac:dyDescent="0.25">
      <c r="S106" s="118" t="s">
        <v>53</v>
      </c>
      <c r="T106" s="118"/>
      <c r="U106" s="120"/>
      <c r="V106" s="120">
        <v>34228</v>
      </c>
      <c r="W106" s="120">
        <v>35385</v>
      </c>
      <c r="X106" s="120">
        <v>36219</v>
      </c>
      <c r="Y106" s="120">
        <v>39207</v>
      </c>
      <c r="Z106" s="120">
        <v>39213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5024</v>
      </c>
      <c r="W108" s="112">
        <v>6186</v>
      </c>
      <c r="X108" s="112">
        <v>5533</v>
      </c>
      <c r="Y108" s="112">
        <v>5969</v>
      </c>
      <c r="Z108" s="112">
        <v>6197</v>
      </c>
      <c r="AB108" s="109" t="str">
        <f>TEXT(Z108,"###,###")</f>
        <v>6,197</v>
      </c>
      <c r="AD108" s="130">
        <f>Z108/($Z$4)*100</f>
        <v>14.526148004031786</v>
      </c>
      <c r="AF108" s="109"/>
    </row>
    <row r="109" spans="1:32" x14ac:dyDescent="0.25">
      <c r="S109" s="115" t="s">
        <v>20</v>
      </c>
      <c r="T109" s="115"/>
      <c r="U109" s="112"/>
      <c r="V109" s="112">
        <v>5142</v>
      </c>
      <c r="W109" s="112">
        <v>5133</v>
      </c>
      <c r="X109" s="112">
        <v>5207</v>
      </c>
      <c r="Y109" s="112">
        <v>5362</v>
      </c>
      <c r="Z109" s="112">
        <v>6281</v>
      </c>
      <c r="AB109" s="109" t="str">
        <f>TEXT(Z109,"###,###")</f>
        <v>6,281</v>
      </c>
      <c r="AD109" s="130">
        <f>Z109/($Z$4)*100</f>
        <v>14.723049154965896</v>
      </c>
      <c r="AF109" s="109"/>
    </row>
    <row r="110" spans="1:32" x14ac:dyDescent="0.25">
      <c r="S110" s="115" t="s">
        <v>21</v>
      </c>
      <c r="T110" s="115"/>
      <c r="U110" s="112"/>
      <c r="V110" s="112">
        <v>7919</v>
      </c>
      <c r="W110" s="112">
        <v>8137</v>
      </c>
      <c r="X110" s="112">
        <v>8772</v>
      </c>
      <c r="Y110" s="112">
        <v>8631</v>
      </c>
      <c r="Z110" s="112">
        <v>9037</v>
      </c>
      <c r="AB110" s="109" t="str">
        <f>TEXT(Z110,"###,###")</f>
        <v>9,037</v>
      </c>
      <c r="AD110" s="130">
        <f>Z110/($Z$4)*100</f>
        <v>21.183282154661164</v>
      </c>
      <c r="AF110" s="109"/>
    </row>
    <row r="111" spans="1:32" x14ac:dyDescent="0.25">
      <c r="S111" s="115" t="s">
        <v>22</v>
      </c>
      <c r="T111" s="115"/>
      <c r="U111" s="112"/>
      <c r="V111" s="112">
        <v>15509</v>
      </c>
      <c r="W111" s="112">
        <v>15473</v>
      </c>
      <c r="X111" s="112">
        <v>16449</v>
      </c>
      <c r="Y111" s="112">
        <v>17057</v>
      </c>
      <c r="Z111" s="112">
        <v>18230</v>
      </c>
      <c r="AB111" s="109" t="str">
        <f>TEXT(Z111,"###,###")</f>
        <v>18,230</v>
      </c>
      <c r="AD111" s="130">
        <f>Z111/($Z$4)*100</f>
        <v>42.732237875342818</v>
      </c>
      <c r="AF111" s="109"/>
    </row>
    <row r="112" spans="1:32" x14ac:dyDescent="0.25">
      <c r="S112" s="118" t="s">
        <v>53</v>
      </c>
      <c r="T112" s="118"/>
      <c r="U112" s="112"/>
      <c r="V112" s="112">
        <v>36526</v>
      </c>
      <c r="W112" s="112">
        <v>38219</v>
      </c>
      <c r="X112" s="112">
        <v>39137</v>
      </c>
      <c r="Y112" s="112">
        <v>40058</v>
      </c>
      <c r="Z112" s="112">
        <v>42661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41.61</v>
      </c>
      <c r="W118" s="131">
        <v>41.54</v>
      </c>
      <c r="X118" s="131">
        <v>41.37</v>
      </c>
      <c r="Y118" s="131">
        <v>41.27</v>
      </c>
      <c r="Z118" s="131">
        <v>41.05</v>
      </c>
      <c r="AB118" s="109" t="str">
        <f>TEXT(Z118,"##.0")</f>
        <v>41.1</v>
      </c>
    </row>
    <row r="120" spans="19:32" x14ac:dyDescent="0.25">
      <c r="S120" s="101" t="s">
        <v>100</v>
      </c>
      <c r="T120" s="112"/>
      <c r="U120" s="112"/>
      <c r="V120" s="112">
        <v>22651</v>
      </c>
      <c r="W120" s="112">
        <v>23193</v>
      </c>
      <c r="X120" s="112">
        <v>23705</v>
      </c>
      <c r="Y120" s="112">
        <v>24270</v>
      </c>
      <c r="Z120" s="112">
        <v>24914</v>
      </c>
      <c r="AB120" s="109" t="str">
        <f>TEXT(Z120,"###,###")</f>
        <v>24,914</v>
      </c>
    </row>
    <row r="121" spans="19:32" x14ac:dyDescent="0.25">
      <c r="S121" s="101" t="s">
        <v>101</v>
      </c>
      <c r="T121" s="112"/>
      <c r="U121" s="112"/>
      <c r="V121" s="112">
        <v>2191</v>
      </c>
      <c r="W121" s="112">
        <v>2243</v>
      </c>
      <c r="X121" s="112">
        <v>2335</v>
      </c>
      <c r="Y121" s="112">
        <v>2304</v>
      </c>
      <c r="Z121" s="112">
        <v>2322</v>
      </c>
      <c r="AB121" s="109" t="str">
        <f>TEXT(Z121,"###,###")</f>
        <v>2,322</v>
      </c>
    </row>
    <row r="122" spans="19:32" x14ac:dyDescent="0.25">
      <c r="S122" s="101" t="s">
        <v>102</v>
      </c>
      <c r="T122" s="112"/>
      <c r="U122" s="112"/>
      <c r="V122" s="112">
        <v>1835</v>
      </c>
      <c r="W122" s="112">
        <v>2022</v>
      </c>
      <c r="X122" s="112">
        <v>2131</v>
      </c>
      <c r="Y122" s="112">
        <v>2266</v>
      </c>
      <c r="Z122" s="112">
        <v>2454</v>
      </c>
      <c r="AB122" s="109" t="str">
        <f>TEXT(Z122,"###,###")</f>
        <v>2,454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24486</v>
      </c>
      <c r="W124" s="112">
        <v>25215</v>
      </c>
      <c r="X124" s="112">
        <v>25836</v>
      </c>
      <c r="Y124" s="112">
        <v>26536</v>
      </c>
      <c r="Z124" s="112">
        <v>27368</v>
      </c>
      <c r="AB124" s="109" t="str">
        <f>TEXT(Z124,"###,###")</f>
        <v>27,368</v>
      </c>
      <c r="AD124" s="127">
        <f>Z124/$Z$7*100</f>
        <v>92.182289736939609</v>
      </c>
    </row>
    <row r="125" spans="19:32" x14ac:dyDescent="0.25">
      <c r="S125" s="101" t="s">
        <v>104</v>
      </c>
      <c r="T125" s="112"/>
      <c r="U125" s="112"/>
      <c r="V125" s="112">
        <v>4026</v>
      </c>
      <c r="W125" s="112">
        <v>4265</v>
      </c>
      <c r="X125" s="112">
        <v>4466</v>
      </c>
      <c r="Y125" s="112">
        <v>4570</v>
      </c>
      <c r="Z125" s="112">
        <v>4776</v>
      </c>
      <c r="AB125" s="109" t="str">
        <f>TEXT(Z125,"###,###")</f>
        <v>4,776</v>
      </c>
      <c r="AD125" s="127">
        <f>Z125/$Z$7*100</f>
        <v>16.086766142342281</v>
      </c>
    </row>
    <row r="127" spans="19:32" x14ac:dyDescent="0.25">
      <c r="S127" s="101" t="s">
        <v>105</v>
      </c>
      <c r="T127" s="112"/>
      <c r="U127" s="112"/>
      <c r="V127" s="112">
        <v>13391</v>
      </c>
      <c r="W127" s="112">
        <v>13833</v>
      </c>
      <c r="X127" s="112">
        <v>14106</v>
      </c>
      <c r="Y127" s="112">
        <v>14515</v>
      </c>
      <c r="Z127" s="112">
        <v>14839</v>
      </c>
      <c r="AB127" s="109" t="str">
        <f>TEXT(Z127,"###,###")</f>
        <v>14,839</v>
      </c>
      <c r="AD127" s="127">
        <f>Z127/$Z$7*100</f>
        <v>49.981474620229719</v>
      </c>
    </row>
    <row r="128" spans="19:32" x14ac:dyDescent="0.25">
      <c r="S128" s="101" t="s">
        <v>106</v>
      </c>
      <c r="T128" s="112"/>
      <c r="U128" s="112"/>
      <c r="V128" s="112">
        <v>13287</v>
      </c>
      <c r="W128" s="112">
        <v>13621</v>
      </c>
      <c r="X128" s="112">
        <v>14063</v>
      </c>
      <c r="Y128" s="112">
        <v>14329</v>
      </c>
      <c r="Z128" s="112">
        <v>14826</v>
      </c>
      <c r="AB128" s="109" t="str">
        <f>TEXT(Z128,"###,###")</f>
        <v>14,826</v>
      </c>
      <c r="AD128" s="127">
        <f>Z128/$Z$7*100</f>
        <v>49.937687358954499</v>
      </c>
    </row>
    <row r="130" spans="19:20" x14ac:dyDescent="0.25">
      <c r="S130" s="101" t="s">
        <v>264</v>
      </c>
      <c r="T130" s="127">
        <v>83.916602108525041</v>
      </c>
    </row>
    <row r="131" spans="19:20" x14ac:dyDescent="0.25">
      <c r="S131" s="101" t="s">
        <v>265</v>
      </c>
      <c r="T131" s="127">
        <v>7.8210785139277181</v>
      </c>
    </row>
    <row r="132" spans="19:20" x14ac:dyDescent="0.25">
      <c r="S132" s="101" t="s">
        <v>266</v>
      </c>
      <c r="T132" s="127">
        <v>8.2656876284145646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AF5C44-6119-4DC0-A0BA-082E5BD20E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73E6F7-525F-4CCD-BD12-29A73F146A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2E04A6F-1584-4077-A4B9-A38C73E3F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1422AB-8BC7-4BB7-9FEA-65F57F5AC5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7299-5D55-49C0-BBD7-BDF27EA7C2A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10.11 Ceduna,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2838</v>
      </c>
      <c r="W4" s="108">
        <v>3235</v>
      </c>
      <c r="X4" s="108">
        <v>2943</v>
      </c>
      <c r="Y4" s="108">
        <v>3048</v>
      </c>
      <c r="Z4" s="108">
        <v>3219</v>
      </c>
      <c r="AB4" s="109" t="str">
        <f>TEXT(Z4,"###,###")</f>
        <v>3,219</v>
      </c>
      <c r="AD4" s="110">
        <f>Z4/Y4-1</f>
        <v>5.610236220472431E-2</v>
      </c>
      <c r="AF4" s="110">
        <f>Z4/V4-1</f>
        <v>0.13424947145877386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1495</v>
      </c>
      <c r="W5" s="108">
        <v>1715</v>
      </c>
      <c r="X5" s="108">
        <v>1519</v>
      </c>
      <c r="Y5" s="108">
        <v>1617</v>
      </c>
      <c r="Z5" s="108">
        <v>1699</v>
      </c>
      <c r="AB5" s="109" t="str">
        <f>TEXT(Z5,"###,###")</f>
        <v>1,699</v>
      </c>
      <c r="AD5" s="110">
        <f t="shared" ref="AD5:AD9" si="0">Z5/Y5-1</f>
        <v>5.0711193568336421E-2</v>
      </c>
      <c r="AF5" s="110">
        <f t="shared" ref="AF5:AF9" si="1">Z5/V5-1</f>
        <v>0.13645484949832776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1342</v>
      </c>
      <c r="W6" s="108">
        <v>1514</v>
      </c>
      <c r="X6" s="108">
        <v>1422</v>
      </c>
      <c r="Y6" s="108">
        <v>1435</v>
      </c>
      <c r="Z6" s="108">
        <v>1520</v>
      </c>
      <c r="AB6" s="109" t="str">
        <f>TEXT(Z6,"###,###")</f>
        <v>1,520</v>
      </c>
      <c r="AD6" s="110">
        <f t="shared" si="0"/>
        <v>5.9233449477351874E-2</v>
      </c>
      <c r="AF6" s="110">
        <f t="shared" si="1"/>
        <v>0.13263785394932937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1866</v>
      </c>
      <c r="W7" s="108">
        <v>2173</v>
      </c>
      <c r="X7" s="108">
        <v>1947</v>
      </c>
      <c r="Y7" s="108">
        <v>2139</v>
      </c>
      <c r="Z7" s="108">
        <v>2162</v>
      </c>
      <c r="AB7" s="109" t="str">
        <f>TEXT(Z7,"###,###")</f>
        <v>2,162</v>
      </c>
      <c r="AD7" s="110">
        <f t="shared" si="0"/>
        <v>1.0752688172043001E-2</v>
      </c>
      <c r="AF7" s="110">
        <f t="shared" si="1"/>
        <v>0.15862808145766349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3,219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2,162</v>
      </c>
      <c r="P8" s="65"/>
      <c r="S8" s="107" t="s">
        <v>84</v>
      </c>
      <c r="T8" s="108"/>
      <c r="U8" s="108"/>
      <c r="V8" s="108">
        <v>35846.57</v>
      </c>
      <c r="W8" s="108">
        <v>33114</v>
      </c>
      <c r="X8" s="108">
        <v>35555</v>
      </c>
      <c r="Y8" s="108">
        <v>35352.14</v>
      </c>
      <c r="Z8" s="108">
        <v>37254</v>
      </c>
      <c r="AB8" s="109" t="str">
        <f>TEXT(Z8,"$###,###")</f>
        <v>$37,254</v>
      </c>
      <c r="AD8" s="110">
        <f t="shared" si="0"/>
        <v>5.3797591885526685E-2</v>
      </c>
      <c r="AF8" s="110">
        <f t="shared" si="1"/>
        <v>3.9262612852498879E-2</v>
      </c>
    </row>
    <row r="9" spans="1:32" x14ac:dyDescent="0.25">
      <c r="A9" s="30" t="s">
        <v>14</v>
      </c>
      <c r="B9" s="69"/>
      <c r="C9" s="70"/>
      <c r="D9" s="71">
        <f>AD104</f>
        <v>70.456663560111835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52.960222016651251</v>
      </c>
      <c r="P9" s="72" t="s">
        <v>85</v>
      </c>
      <c r="S9" s="107" t="s">
        <v>7</v>
      </c>
      <c r="T9" s="108"/>
      <c r="U9" s="108"/>
      <c r="V9" s="108">
        <v>97419130</v>
      </c>
      <c r="W9" s="108">
        <v>105306648</v>
      </c>
      <c r="X9" s="108">
        <v>100488807</v>
      </c>
      <c r="Y9" s="108">
        <v>106976785</v>
      </c>
      <c r="Z9" s="108">
        <v>111085689</v>
      </c>
      <c r="AB9" s="109" t="str">
        <f>TEXT(Z9/1000000,"$#,###.0")&amp;" mil"</f>
        <v>$111.1 mil</v>
      </c>
      <c r="AD9" s="110">
        <f t="shared" si="0"/>
        <v>3.8409305346015055E-2</v>
      </c>
      <c r="AF9" s="110">
        <f t="shared" si="1"/>
        <v>0.14028619430290545</v>
      </c>
    </row>
    <row r="10" spans="1:32" x14ac:dyDescent="0.25">
      <c r="A10" s="30" t="s">
        <v>17</v>
      </c>
      <c r="B10" s="69"/>
      <c r="C10" s="70"/>
      <c r="D10" s="71">
        <f>AD105</f>
        <v>17.054986020503264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47.317298797409805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80.249768732654942</v>
      </c>
      <c r="P11" s="72" t="s">
        <v>85</v>
      </c>
      <c r="S11" s="107" t="s">
        <v>29</v>
      </c>
      <c r="T11" s="112"/>
      <c r="U11" s="112"/>
      <c r="V11" s="112">
        <v>2452</v>
      </c>
      <c r="W11" s="112">
        <v>2797</v>
      </c>
      <c r="X11" s="112">
        <v>2514</v>
      </c>
      <c r="Y11" s="112">
        <v>2621</v>
      </c>
      <c r="Z11" s="112">
        <v>2791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11.147086031452359</v>
      </c>
      <c r="P12" s="72" t="s">
        <v>85</v>
      </c>
      <c r="S12" s="107" t="s">
        <v>30</v>
      </c>
      <c r="T12" s="112"/>
      <c r="U12" s="112"/>
      <c r="V12" s="112">
        <v>390</v>
      </c>
      <c r="W12" s="112">
        <v>440</v>
      </c>
      <c r="X12" s="112">
        <v>427</v>
      </c>
      <c r="Y12" s="112">
        <v>425</v>
      </c>
      <c r="Z12" s="112">
        <v>428</v>
      </c>
    </row>
    <row r="13" spans="1:32" ht="15" customHeight="1" x14ac:dyDescent="0.25">
      <c r="A13" s="30" t="s">
        <v>19</v>
      </c>
      <c r="B13" s="70"/>
      <c r="C13" s="70"/>
      <c r="D13" s="71">
        <f>AD108</f>
        <v>14.569742155949053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8.4181313598519889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16.744330537433985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43.0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28.54923889406648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19.787332408691633</v>
      </c>
      <c r="P15" s="72" t="s">
        <v>85</v>
      </c>
      <c r="S15" s="115" t="s">
        <v>61</v>
      </c>
      <c r="T15" s="115"/>
      <c r="U15" s="116"/>
      <c r="V15" s="116">
        <v>329</v>
      </c>
      <c r="W15" s="116">
        <v>335</v>
      </c>
      <c r="X15" s="116">
        <v>302</v>
      </c>
      <c r="Y15" s="112">
        <v>324</v>
      </c>
      <c r="Z15" s="112">
        <v>373</v>
      </c>
      <c r="AB15" s="117">
        <f t="shared" ref="AB15:AB34" si="2">IF(Z15="np",0,Z15/$Z$34)</f>
        <v>0.11587449518484001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28.456042249145696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80.212667591308374</v>
      </c>
      <c r="P16" s="37" t="s">
        <v>85</v>
      </c>
      <c r="S16" s="115" t="s">
        <v>62</v>
      </c>
      <c r="T16" s="115"/>
      <c r="U16" s="116"/>
      <c r="V16" s="116">
        <v>55</v>
      </c>
      <c r="W16" s="116">
        <v>76</v>
      </c>
      <c r="X16" s="116">
        <v>76</v>
      </c>
      <c r="Y16" s="112">
        <v>79</v>
      </c>
      <c r="Z16" s="112">
        <v>80</v>
      </c>
      <c r="AB16" s="117">
        <f t="shared" si="2"/>
        <v>2.4852438645542093E-2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49</v>
      </c>
      <c r="W17" s="116">
        <v>78</v>
      </c>
      <c r="X17" s="116">
        <v>61</v>
      </c>
      <c r="Y17" s="112">
        <v>47</v>
      </c>
      <c r="Z17" s="112">
        <v>67</v>
      </c>
      <c r="AB17" s="117">
        <f t="shared" si="2"/>
        <v>2.0813917365641504E-2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13</v>
      </c>
      <c r="W18" s="116">
        <v>9</v>
      </c>
      <c r="X18" s="116">
        <v>14</v>
      </c>
      <c r="Y18" s="112">
        <v>7</v>
      </c>
      <c r="Z18" s="112">
        <v>12</v>
      </c>
      <c r="AB18" s="117">
        <f t="shared" si="2"/>
        <v>3.727865796831314E-3</v>
      </c>
    </row>
    <row r="19" spans="1:28" x14ac:dyDescent="0.25">
      <c r="A19" s="61" t="str">
        <f>$S$1&amp;" ("&amp;$V$2&amp;" to "&amp;$Z$2&amp;")"</f>
        <v>Ceduna (2016-17 to 2020-21)</v>
      </c>
      <c r="B19" s="61"/>
      <c r="C19" s="61"/>
      <c r="D19" s="61"/>
      <c r="E19" s="61"/>
      <c r="F19" s="61"/>
      <c r="G19" s="61" t="str">
        <f>$S$1&amp;" ("&amp;$V$2&amp;" to "&amp;$Z$2&amp;")"</f>
        <v>Ceduna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128</v>
      </c>
      <c r="W19" s="116">
        <v>157</v>
      </c>
      <c r="X19" s="116">
        <v>141</v>
      </c>
      <c r="Y19" s="112">
        <v>142</v>
      </c>
      <c r="Z19" s="112">
        <v>129</v>
      </c>
      <c r="AB19" s="117">
        <f t="shared" si="2"/>
        <v>4.0074557315936628E-2</v>
      </c>
    </row>
    <row r="20" spans="1:28" x14ac:dyDescent="0.25">
      <c r="S20" s="115" t="s">
        <v>66</v>
      </c>
      <c r="T20" s="115"/>
      <c r="U20" s="116"/>
      <c r="V20" s="116">
        <v>39</v>
      </c>
      <c r="W20" s="116">
        <v>33</v>
      </c>
      <c r="X20" s="116">
        <v>37</v>
      </c>
      <c r="Y20" s="112">
        <v>34</v>
      </c>
      <c r="Z20" s="112">
        <v>40</v>
      </c>
      <c r="AB20" s="117">
        <f t="shared" si="2"/>
        <v>1.2426219322771047E-2</v>
      </c>
    </row>
    <row r="21" spans="1:28" x14ac:dyDescent="0.25">
      <c r="S21" s="115" t="s">
        <v>67</v>
      </c>
      <c r="T21" s="115"/>
      <c r="U21" s="116"/>
      <c r="V21" s="116">
        <v>259</v>
      </c>
      <c r="W21" s="116">
        <v>280</v>
      </c>
      <c r="X21" s="116">
        <v>240</v>
      </c>
      <c r="Y21" s="112">
        <v>296</v>
      </c>
      <c r="Z21" s="112">
        <v>317</v>
      </c>
      <c r="AB21" s="117">
        <f t="shared" si="2"/>
        <v>9.8477788132960542E-2</v>
      </c>
    </row>
    <row r="22" spans="1:28" x14ac:dyDescent="0.25">
      <c r="S22" s="115" t="s">
        <v>68</v>
      </c>
      <c r="T22" s="115"/>
      <c r="U22" s="116"/>
      <c r="V22" s="116">
        <v>185</v>
      </c>
      <c r="W22" s="116">
        <v>186</v>
      </c>
      <c r="X22" s="116">
        <v>198</v>
      </c>
      <c r="Y22" s="112">
        <v>170</v>
      </c>
      <c r="Z22" s="112">
        <v>217</v>
      </c>
      <c r="AB22" s="117">
        <f t="shared" si="2"/>
        <v>6.7412239826032935E-2</v>
      </c>
    </row>
    <row r="23" spans="1:28" x14ac:dyDescent="0.25">
      <c r="S23" s="115" t="s">
        <v>69</v>
      </c>
      <c r="T23" s="115"/>
      <c r="U23" s="116"/>
      <c r="V23" s="116">
        <v>196</v>
      </c>
      <c r="W23" s="116">
        <v>194</v>
      </c>
      <c r="X23" s="116">
        <v>174</v>
      </c>
      <c r="Y23" s="112">
        <v>195</v>
      </c>
      <c r="Z23" s="112">
        <v>217</v>
      </c>
      <c r="AB23" s="117">
        <f t="shared" si="2"/>
        <v>6.7412239826032935E-2</v>
      </c>
    </row>
    <row r="24" spans="1:28" x14ac:dyDescent="0.25">
      <c r="S24" s="115" t="s">
        <v>70</v>
      </c>
      <c r="T24" s="115"/>
      <c r="U24" s="116"/>
      <c r="V24" s="116">
        <v>3</v>
      </c>
      <c r="W24" s="116">
        <v>0</v>
      </c>
      <c r="X24" s="116">
        <v>3</v>
      </c>
      <c r="Y24" s="112">
        <v>6</v>
      </c>
      <c r="Z24" s="112">
        <v>2</v>
      </c>
      <c r="AB24" s="117">
        <f t="shared" si="2"/>
        <v>6.2131096613855233E-4</v>
      </c>
    </row>
    <row r="25" spans="1:28" x14ac:dyDescent="0.25">
      <c r="S25" s="115" t="s">
        <v>71</v>
      </c>
      <c r="T25" s="115"/>
      <c r="U25" s="116"/>
      <c r="V25" s="116">
        <v>39</v>
      </c>
      <c r="W25" s="116">
        <v>39</v>
      </c>
      <c r="X25" s="116">
        <v>35</v>
      </c>
      <c r="Y25" s="112">
        <v>43</v>
      </c>
      <c r="Z25" s="112">
        <v>39</v>
      </c>
      <c r="AB25" s="117">
        <f t="shared" si="2"/>
        <v>1.2115563839701771E-2</v>
      </c>
    </row>
    <row r="26" spans="1:28" x14ac:dyDescent="0.25">
      <c r="S26" s="115" t="s">
        <v>72</v>
      </c>
      <c r="T26" s="115"/>
      <c r="U26" s="116"/>
      <c r="V26" s="116">
        <v>52</v>
      </c>
      <c r="W26" s="116">
        <v>30</v>
      </c>
      <c r="X26" s="116">
        <v>48</v>
      </c>
      <c r="Y26" s="112">
        <v>44</v>
      </c>
      <c r="Z26" s="112">
        <v>24</v>
      </c>
      <c r="AB26" s="117">
        <f t="shared" si="2"/>
        <v>7.4557315936626279E-3</v>
      </c>
    </row>
    <row r="27" spans="1:28" x14ac:dyDescent="0.25">
      <c r="S27" s="115" t="s">
        <v>73</v>
      </c>
      <c r="T27" s="115"/>
      <c r="U27" s="116"/>
      <c r="V27" s="116">
        <v>69</v>
      </c>
      <c r="W27" s="116">
        <v>64</v>
      </c>
      <c r="X27" s="116">
        <v>65</v>
      </c>
      <c r="Y27" s="112">
        <v>54</v>
      </c>
      <c r="Z27" s="112">
        <v>80</v>
      </c>
      <c r="AB27" s="117">
        <f t="shared" si="2"/>
        <v>2.4852438645542093E-2</v>
      </c>
    </row>
    <row r="28" spans="1:28" x14ac:dyDescent="0.25">
      <c r="S28" s="115" t="s">
        <v>74</v>
      </c>
      <c r="T28" s="115"/>
      <c r="U28" s="116"/>
      <c r="V28" s="116">
        <v>174</v>
      </c>
      <c r="W28" s="116">
        <v>221</v>
      </c>
      <c r="X28" s="116">
        <v>198</v>
      </c>
      <c r="Y28" s="112">
        <v>167</v>
      </c>
      <c r="Z28" s="112">
        <v>159</v>
      </c>
      <c r="AB28" s="117">
        <f t="shared" si="2"/>
        <v>4.9394221808014914E-2</v>
      </c>
    </row>
    <row r="29" spans="1:28" x14ac:dyDescent="0.25">
      <c r="S29" s="115" t="s">
        <v>75</v>
      </c>
      <c r="T29" s="115"/>
      <c r="U29" s="116"/>
      <c r="V29" s="116">
        <v>165</v>
      </c>
      <c r="W29" s="116">
        <v>247</v>
      </c>
      <c r="X29" s="116">
        <v>232</v>
      </c>
      <c r="Y29" s="112">
        <v>183</v>
      </c>
      <c r="Z29" s="112">
        <v>172</v>
      </c>
      <c r="AB29" s="117">
        <f t="shared" si="2"/>
        <v>5.3432743087915499E-2</v>
      </c>
    </row>
    <row r="30" spans="1:28" x14ac:dyDescent="0.25">
      <c r="S30" s="115" t="s">
        <v>76</v>
      </c>
      <c r="T30" s="115"/>
      <c r="U30" s="116"/>
      <c r="V30" s="116">
        <v>249</v>
      </c>
      <c r="W30" s="116">
        <v>274</v>
      </c>
      <c r="X30" s="116">
        <v>247</v>
      </c>
      <c r="Y30" s="112">
        <v>284</v>
      </c>
      <c r="Z30" s="112">
        <v>294</v>
      </c>
      <c r="AB30" s="117">
        <f t="shared" si="2"/>
        <v>9.1332712022367188E-2</v>
      </c>
    </row>
    <row r="31" spans="1:28" x14ac:dyDescent="0.25">
      <c r="S31" s="115" t="s">
        <v>77</v>
      </c>
      <c r="T31" s="115"/>
      <c r="U31" s="116"/>
      <c r="V31" s="116">
        <v>394</v>
      </c>
      <c r="W31" s="116">
        <v>500</v>
      </c>
      <c r="X31" s="116">
        <v>452</v>
      </c>
      <c r="Y31" s="112">
        <v>508</v>
      </c>
      <c r="Z31" s="112">
        <v>530</v>
      </c>
      <c r="AB31" s="117">
        <f t="shared" si="2"/>
        <v>0.16464740602671638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30</v>
      </c>
      <c r="W32" s="116">
        <v>42</v>
      </c>
      <c r="X32" s="116">
        <v>29</v>
      </c>
      <c r="Y32" s="112">
        <v>18</v>
      </c>
      <c r="Z32" s="112">
        <v>15</v>
      </c>
      <c r="AB32" s="117">
        <f t="shared" si="2"/>
        <v>4.6598322460391422E-3</v>
      </c>
    </row>
    <row r="33" spans="19:32" x14ac:dyDescent="0.25">
      <c r="S33" s="115" t="s">
        <v>79</v>
      </c>
      <c r="T33" s="115"/>
      <c r="U33" s="116"/>
      <c r="V33" s="116">
        <v>110</v>
      </c>
      <c r="W33" s="116">
        <v>147</v>
      </c>
      <c r="X33" s="116">
        <v>107</v>
      </c>
      <c r="Y33" s="112">
        <v>214</v>
      </c>
      <c r="Z33" s="112">
        <v>236</v>
      </c>
      <c r="AB33" s="117">
        <f t="shared" si="2"/>
        <v>7.3314694004349173E-2</v>
      </c>
    </row>
    <row r="34" spans="19:32" x14ac:dyDescent="0.25">
      <c r="S34" s="118" t="s">
        <v>53</v>
      </c>
      <c r="T34" s="118"/>
      <c r="U34" s="119"/>
      <c r="V34" s="119">
        <v>2837</v>
      </c>
      <c r="W34" s="119">
        <v>3235</v>
      </c>
      <c r="X34" s="119">
        <v>2941</v>
      </c>
      <c r="Y34" s="120">
        <v>3049</v>
      </c>
      <c r="Z34" s="120">
        <v>3219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1492</v>
      </c>
      <c r="W37" s="112">
        <v>1733</v>
      </c>
      <c r="X37" s="112">
        <v>1560</v>
      </c>
      <c r="Y37" s="112">
        <v>1751</v>
      </c>
      <c r="Z37" s="112">
        <v>1735</v>
      </c>
      <c r="AB37" s="132">
        <f>Z37/Z40*100</f>
        <v>80.212667591308374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370</v>
      </c>
      <c r="W38" s="112">
        <v>438</v>
      </c>
      <c r="X38" s="112">
        <v>383</v>
      </c>
      <c r="Y38" s="112">
        <v>390</v>
      </c>
      <c r="Z38" s="112">
        <v>428</v>
      </c>
      <c r="AB38" s="132">
        <f>Z38/Z40*100</f>
        <v>19.787332408691633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1862</v>
      </c>
      <c r="W40" s="112">
        <v>2171</v>
      </c>
      <c r="X40" s="112">
        <v>1943</v>
      </c>
      <c r="Y40" s="112">
        <v>2141</v>
      </c>
      <c r="Z40" s="112">
        <v>2163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0</v>
      </c>
      <c r="Y44" s="112">
        <v>4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44</v>
      </c>
      <c r="W45" s="112">
        <v>44</v>
      </c>
      <c r="X45" s="112">
        <v>40</v>
      </c>
      <c r="Y45" s="112">
        <v>31</v>
      </c>
      <c r="Z45" s="112">
        <v>49</v>
      </c>
    </row>
    <row r="46" spans="19:32" x14ac:dyDescent="0.25">
      <c r="S46" s="115" t="s">
        <v>38</v>
      </c>
      <c r="T46" s="115"/>
      <c r="U46" s="112"/>
      <c r="V46" s="112">
        <v>114</v>
      </c>
      <c r="W46" s="112">
        <v>116</v>
      </c>
      <c r="X46" s="112">
        <v>114</v>
      </c>
      <c r="Y46" s="112">
        <v>117</v>
      </c>
      <c r="Z46" s="112">
        <v>135</v>
      </c>
    </row>
    <row r="47" spans="19:32" x14ac:dyDescent="0.25">
      <c r="S47" s="115" t="s">
        <v>39</v>
      </c>
      <c r="T47" s="115"/>
      <c r="U47" s="112"/>
      <c r="V47" s="112">
        <v>169</v>
      </c>
      <c r="W47" s="112">
        <v>165</v>
      </c>
      <c r="X47" s="112">
        <v>167</v>
      </c>
      <c r="Y47" s="112">
        <v>136</v>
      </c>
      <c r="Z47" s="112">
        <v>185</v>
      </c>
    </row>
    <row r="48" spans="19:32" x14ac:dyDescent="0.25">
      <c r="S48" s="115" t="s">
        <v>40</v>
      </c>
      <c r="T48" s="115"/>
      <c r="U48" s="112"/>
      <c r="V48" s="112">
        <v>162</v>
      </c>
      <c r="W48" s="112">
        <v>210</v>
      </c>
      <c r="X48" s="112">
        <v>167</v>
      </c>
      <c r="Y48" s="112">
        <v>200</v>
      </c>
      <c r="Z48" s="112">
        <v>206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136</v>
      </c>
      <c r="W49" s="112">
        <v>169</v>
      </c>
      <c r="X49" s="112">
        <v>168</v>
      </c>
      <c r="Y49" s="112">
        <v>175</v>
      </c>
      <c r="Z49" s="112">
        <v>167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Ceduna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130</v>
      </c>
      <c r="W50" s="112">
        <v>145</v>
      </c>
      <c r="X50" s="112">
        <v>120</v>
      </c>
      <c r="Y50" s="112">
        <v>142</v>
      </c>
      <c r="Z50" s="112">
        <v>133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133</v>
      </c>
      <c r="W51" s="112">
        <v>131</v>
      </c>
      <c r="X51" s="112">
        <v>121</v>
      </c>
      <c r="Y51" s="112">
        <v>113</v>
      </c>
      <c r="Z51" s="112">
        <v>115</v>
      </c>
    </row>
    <row r="52" spans="1:26" ht="15" customHeight="1" x14ac:dyDescent="0.25">
      <c r="S52" s="115" t="s">
        <v>44</v>
      </c>
      <c r="T52" s="115"/>
      <c r="U52" s="112"/>
      <c r="V52" s="112">
        <v>165</v>
      </c>
      <c r="W52" s="112">
        <v>214</v>
      </c>
      <c r="X52" s="112">
        <v>158</v>
      </c>
      <c r="Y52" s="112">
        <v>169</v>
      </c>
      <c r="Z52" s="112">
        <v>155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106</v>
      </c>
      <c r="W53" s="112">
        <v>116</v>
      </c>
      <c r="X53" s="112">
        <v>113</v>
      </c>
      <c r="Y53" s="112">
        <v>133</v>
      </c>
      <c r="Z53" s="112">
        <v>167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119</v>
      </c>
      <c r="W54" s="112">
        <v>142</v>
      </c>
      <c r="X54" s="112">
        <v>127</v>
      </c>
      <c r="Y54" s="112">
        <v>125</v>
      </c>
      <c r="Z54" s="112">
        <v>112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105</v>
      </c>
      <c r="W55" s="112">
        <v>119</v>
      </c>
      <c r="X55" s="112">
        <v>109</v>
      </c>
      <c r="Y55" s="112">
        <v>98</v>
      </c>
      <c r="Z55" s="112">
        <v>118</v>
      </c>
    </row>
    <row r="56" spans="1:26" ht="15" customHeight="1" x14ac:dyDescent="0.25">
      <c r="S56" s="115" t="s">
        <v>48</v>
      </c>
      <c r="T56" s="115"/>
      <c r="U56" s="112"/>
      <c r="V56" s="112">
        <v>65</v>
      </c>
      <c r="W56" s="112">
        <v>84</v>
      </c>
      <c r="X56" s="112">
        <v>70</v>
      </c>
      <c r="Y56" s="112">
        <v>86</v>
      </c>
      <c r="Z56" s="112">
        <v>85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31</v>
      </c>
      <c r="W57" s="112">
        <v>41</v>
      </c>
      <c r="X57" s="112">
        <v>26</v>
      </c>
      <c r="Y57" s="112">
        <v>45</v>
      </c>
      <c r="Z57" s="112">
        <v>40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</v>
      </c>
      <c r="W58" s="112">
        <v>17</v>
      </c>
      <c r="X58" s="112">
        <v>15</v>
      </c>
      <c r="Y58" s="112">
        <v>18</v>
      </c>
      <c r="Z58" s="112">
        <v>24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7</v>
      </c>
      <c r="X59" s="112">
        <v>3</v>
      </c>
      <c r="Y59" s="112">
        <v>5</v>
      </c>
      <c r="Z59" s="112">
        <v>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5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1495</v>
      </c>
      <c r="W61" s="112">
        <v>1718</v>
      </c>
      <c r="X61" s="112">
        <v>1522</v>
      </c>
      <c r="Y61" s="112">
        <v>1617</v>
      </c>
      <c r="Z61" s="112">
        <v>1699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3</v>
      </c>
      <c r="X63" s="112">
        <v>0</v>
      </c>
      <c r="Y63" s="112">
        <v>5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30</v>
      </c>
      <c r="W64" s="112">
        <v>52</v>
      </c>
      <c r="X64" s="112">
        <v>50</v>
      </c>
      <c r="Y64" s="112">
        <v>42</v>
      </c>
      <c r="Z64" s="112">
        <v>35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Ceduna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78</v>
      </c>
      <c r="W65" s="112">
        <v>99</v>
      </c>
      <c r="X65" s="112">
        <v>128</v>
      </c>
      <c r="Y65" s="112">
        <v>106</v>
      </c>
      <c r="Z65" s="112">
        <v>135</v>
      </c>
    </row>
    <row r="66" spans="1:26" x14ac:dyDescent="0.25">
      <c r="S66" s="115" t="s">
        <v>39</v>
      </c>
      <c r="T66" s="115"/>
      <c r="U66" s="112"/>
      <c r="V66" s="112">
        <v>102</v>
      </c>
      <c r="W66" s="112">
        <v>138</v>
      </c>
      <c r="X66" s="112">
        <v>96</v>
      </c>
      <c r="Y66" s="112">
        <v>95</v>
      </c>
      <c r="Z66" s="112">
        <v>119</v>
      </c>
    </row>
    <row r="67" spans="1:26" x14ac:dyDescent="0.25">
      <c r="S67" s="115" t="s">
        <v>40</v>
      </c>
      <c r="T67" s="115"/>
      <c r="U67" s="112"/>
      <c r="V67" s="112">
        <v>154</v>
      </c>
      <c r="W67" s="112">
        <v>163</v>
      </c>
      <c r="X67" s="112">
        <v>161</v>
      </c>
      <c r="Y67" s="112">
        <v>165</v>
      </c>
      <c r="Z67" s="112">
        <v>166</v>
      </c>
    </row>
    <row r="68" spans="1:26" x14ac:dyDescent="0.25">
      <c r="S68" s="115" t="s">
        <v>41</v>
      </c>
      <c r="T68" s="115"/>
      <c r="U68" s="112"/>
      <c r="V68" s="112">
        <v>159</v>
      </c>
      <c r="W68" s="112">
        <v>141</v>
      </c>
      <c r="X68" s="112">
        <v>135</v>
      </c>
      <c r="Y68" s="112">
        <v>148</v>
      </c>
      <c r="Z68" s="112">
        <v>145</v>
      </c>
    </row>
    <row r="69" spans="1:26" x14ac:dyDescent="0.25">
      <c r="S69" s="115" t="s">
        <v>42</v>
      </c>
      <c r="T69" s="115"/>
      <c r="U69" s="112"/>
      <c r="V69" s="112">
        <v>130</v>
      </c>
      <c r="W69" s="112">
        <v>139</v>
      </c>
      <c r="X69" s="112">
        <v>143</v>
      </c>
      <c r="Y69" s="112">
        <v>132</v>
      </c>
      <c r="Z69" s="112">
        <v>138</v>
      </c>
    </row>
    <row r="70" spans="1:26" x14ac:dyDescent="0.25">
      <c r="S70" s="115" t="s">
        <v>43</v>
      </c>
      <c r="T70" s="115"/>
      <c r="U70" s="112"/>
      <c r="V70" s="112">
        <v>114</v>
      </c>
      <c r="W70" s="112">
        <v>135</v>
      </c>
      <c r="X70" s="112">
        <v>130</v>
      </c>
      <c r="Y70" s="112">
        <v>118</v>
      </c>
      <c r="Z70" s="112">
        <v>128</v>
      </c>
    </row>
    <row r="71" spans="1:26" x14ac:dyDescent="0.25">
      <c r="S71" s="115" t="s">
        <v>44</v>
      </c>
      <c r="T71" s="115"/>
      <c r="U71" s="112"/>
      <c r="V71" s="112">
        <v>168</v>
      </c>
      <c r="W71" s="112">
        <v>151</v>
      </c>
      <c r="X71" s="112">
        <v>150</v>
      </c>
      <c r="Y71" s="112">
        <v>151</v>
      </c>
      <c r="Z71" s="112">
        <v>137</v>
      </c>
    </row>
    <row r="72" spans="1:26" x14ac:dyDescent="0.25">
      <c r="S72" s="115" t="s">
        <v>45</v>
      </c>
      <c r="T72" s="115"/>
      <c r="U72" s="112"/>
      <c r="V72" s="112">
        <v>124</v>
      </c>
      <c r="W72" s="112">
        <v>128</v>
      </c>
      <c r="X72" s="112">
        <v>113</v>
      </c>
      <c r="Y72" s="112">
        <v>136</v>
      </c>
      <c r="Z72" s="112">
        <v>151</v>
      </c>
    </row>
    <row r="73" spans="1:26" x14ac:dyDescent="0.25">
      <c r="S73" s="115" t="s">
        <v>46</v>
      </c>
      <c r="T73" s="115"/>
      <c r="U73" s="112"/>
      <c r="V73" s="112">
        <v>120</v>
      </c>
      <c r="W73" s="112">
        <v>163</v>
      </c>
      <c r="X73" s="112">
        <v>132</v>
      </c>
      <c r="Y73" s="112">
        <v>131</v>
      </c>
      <c r="Z73" s="112">
        <v>131</v>
      </c>
    </row>
    <row r="74" spans="1:26" x14ac:dyDescent="0.25">
      <c r="S74" s="115" t="s">
        <v>47</v>
      </c>
      <c r="T74" s="115"/>
      <c r="U74" s="112"/>
      <c r="V74" s="112">
        <v>85</v>
      </c>
      <c r="W74" s="112">
        <v>103</v>
      </c>
      <c r="X74" s="112">
        <v>98</v>
      </c>
      <c r="Y74" s="112">
        <v>103</v>
      </c>
      <c r="Z74" s="112">
        <v>120</v>
      </c>
    </row>
    <row r="75" spans="1:26" x14ac:dyDescent="0.25">
      <c r="S75" s="115" t="s">
        <v>48</v>
      </c>
      <c r="T75" s="115"/>
      <c r="U75" s="112"/>
      <c r="V75" s="112">
        <v>39</v>
      </c>
      <c r="W75" s="112">
        <v>58</v>
      </c>
      <c r="X75" s="112">
        <v>54</v>
      </c>
      <c r="Y75" s="112">
        <v>59</v>
      </c>
      <c r="Z75" s="112">
        <v>65</v>
      </c>
    </row>
    <row r="76" spans="1:26" x14ac:dyDescent="0.25">
      <c r="S76" s="115" t="s">
        <v>49</v>
      </c>
      <c r="T76" s="115"/>
      <c r="U76" s="112"/>
      <c r="V76" s="112">
        <v>22</v>
      </c>
      <c r="W76" s="112">
        <v>26</v>
      </c>
      <c r="X76" s="112">
        <v>17</v>
      </c>
      <c r="Y76" s="112">
        <v>21</v>
      </c>
      <c r="Z76" s="112">
        <v>30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5</v>
      </c>
      <c r="X77" s="112">
        <v>10</v>
      </c>
      <c r="Y77" s="112">
        <v>21</v>
      </c>
      <c r="Z77" s="112">
        <v>15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1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6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1344</v>
      </c>
      <c r="W80" s="112">
        <v>1520</v>
      </c>
      <c r="X80" s="112">
        <v>1422</v>
      </c>
      <c r="Y80" s="112">
        <v>1429</v>
      </c>
      <c r="Z80" s="112">
        <v>1520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Ceduna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111</v>
      </c>
      <c r="W83" s="112">
        <v>123</v>
      </c>
      <c r="X83" s="112">
        <v>118</v>
      </c>
      <c r="Y83" s="112">
        <v>105</v>
      </c>
      <c r="Z83" s="112">
        <v>113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85</v>
      </c>
      <c r="W84" s="112">
        <v>81</v>
      </c>
      <c r="X84" s="112">
        <v>80</v>
      </c>
      <c r="Y84" s="112">
        <v>83</v>
      </c>
      <c r="Z84" s="112">
        <v>76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136</v>
      </c>
      <c r="W85" s="112">
        <v>155</v>
      </c>
      <c r="X85" s="112">
        <v>159</v>
      </c>
      <c r="Y85" s="112">
        <v>175</v>
      </c>
      <c r="Z85" s="112">
        <v>156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3,219</v>
      </c>
      <c r="D86" s="94">
        <f t="shared" ref="D86:D91" si="4">AD4</f>
        <v>5.610236220472431E-2</v>
      </c>
      <c r="E86" s="95">
        <f t="shared" ref="E86:E91" si="5">AD4</f>
        <v>5.610236220472431E-2</v>
      </c>
      <c r="F86" s="94">
        <f t="shared" ref="F86:F91" si="6">AF4</f>
        <v>0.13424947145877386</v>
      </c>
      <c r="G86" s="95">
        <f t="shared" ref="G86:G91" si="7">AF4</f>
        <v>0.13424947145877386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72</v>
      </c>
      <c r="W86" s="112">
        <v>87</v>
      </c>
      <c r="X86" s="112">
        <v>75</v>
      </c>
      <c r="Y86" s="112">
        <v>89</v>
      </c>
      <c r="Z86" s="112">
        <v>90</v>
      </c>
    </row>
    <row r="87" spans="1:30" ht="15" customHeight="1" x14ac:dyDescent="0.25">
      <c r="A87" s="96" t="s">
        <v>4</v>
      </c>
      <c r="B87" s="49"/>
      <c r="C87" s="97" t="str">
        <f t="shared" si="3"/>
        <v>1,699</v>
      </c>
      <c r="D87" s="94">
        <f t="shared" si="4"/>
        <v>5.0711193568336421E-2</v>
      </c>
      <c r="E87" s="95">
        <f t="shared" si="5"/>
        <v>5.0711193568336421E-2</v>
      </c>
      <c r="F87" s="94">
        <f t="shared" si="6"/>
        <v>0.13645484949832776</v>
      </c>
      <c r="G87" s="95">
        <f t="shared" si="7"/>
        <v>0.13645484949832776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32</v>
      </c>
      <c r="W87" s="112">
        <v>26</v>
      </c>
      <c r="X87" s="112">
        <v>28</v>
      </c>
      <c r="Y87" s="112">
        <v>33</v>
      </c>
      <c r="Z87" s="112">
        <v>27</v>
      </c>
    </row>
    <row r="88" spans="1:30" ht="15" customHeight="1" x14ac:dyDescent="0.25">
      <c r="A88" s="96" t="s">
        <v>5</v>
      </c>
      <c r="B88" s="49"/>
      <c r="C88" s="97" t="str">
        <f t="shared" si="3"/>
        <v>1,520</v>
      </c>
      <c r="D88" s="94">
        <f t="shared" si="4"/>
        <v>5.9233449477351874E-2</v>
      </c>
      <c r="E88" s="95">
        <f t="shared" si="5"/>
        <v>5.9233449477351874E-2</v>
      </c>
      <c r="F88" s="94">
        <f t="shared" si="6"/>
        <v>0.13263785394932937</v>
      </c>
      <c r="G88" s="95">
        <f t="shared" si="7"/>
        <v>0.13263785394932937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29</v>
      </c>
      <c r="W88" s="112">
        <v>41</v>
      </c>
      <c r="X88" s="112">
        <v>34</v>
      </c>
      <c r="Y88" s="112">
        <v>36</v>
      </c>
      <c r="Z88" s="112">
        <v>44</v>
      </c>
    </row>
    <row r="89" spans="1:30" ht="15" customHeight="1" x14ac:dyDescent="0.25">
      <c r="A89" s="49" t="s">
        <v>6</v>
      </c>
      <c r="B89" s="49"/>
      <c r="C89" s="97" t="str">
        <f t="shared" si="3"/>
        <v>2,162</v>
      </c>
      <c r="D89" s="94">
        <f t="shared" si="4"/>
        <v>1.0752688172043001E-2</v>
      </c>
      <c r="E89" s="95">
        <f t="shared" si="5"/>
        <v>1.0752688172043001E-2</v>
      </c>
      <c r="F89" s="94">
        <f t="shared" si="6"/>
        <v>0.15862808145766349</v>
      </c>
      <c r="G89" s="95">
        <f t="shared" si="7"/>
        <v>0.15862808145766349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122</v>
      </c>
      <c r="W89" s="112">
        <v>137</v>
      </c>
      <c r="X89" s="112">
        <v>130</v>
      </c>
      <c r="Y89" s="112">
        <v>132</v>
      </c>
      <c r="Z89" s="112">
        <v>132</v>
      </c>
    </row>
    <row r="90" spans="1:30" ht="15" customHeight="1" x14ac:dyDescent="0.25">
      <c r="A90" s="49" t="s">
        <v>98</v>
      </c>
      <c r="B90" s="49"/>
      <c r="C90" s="97" t="str">
        <f t="shared" si="3"/>
        <v>$37,254</v>
      </c>
      <c r="D90" s="94">
        <f t="shared" si="4"/>
        <v>5.3797591885526685E-2</v>
      </c>
      <c r="E90" s="95">
        <f t="shared" si="5"/>
        <v>5.3797591885526685E-2</v>
      </c>
      <c r="F90" s="94">
        <f t="shared" si="6"/>
        <v>3.9262612852498879E-2</v>
      </c>
      <c r="G90" s="95">
        <f t="shared" si="7"/>
        <v>3.9262612852498879E-2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190</v>
      </c>
      <c r="W90" s="112">
        <v>202</v>
      </c>
      <c r="X90" s="112">
        <v>169</v>
      </c>
      <c r="Y90" s="112">
        <v>188</v>
      </c>
      <c r="Z90" s="112">
        <v>199</v>
      </c>
    </row>
    <row r="91" spans="1:30" ht="15" customHeight="1" x14ac:dyDescent="0.25">
      <c r="A91" s="49" t="s">
        <v>7</v>
      </c>
      <c r="B91" s="49"/>
      <c r="C91" s="97" t="str">
        <f t="shared" si="3"/>
        <v>$111.1 mil</v>
      </c>
      <c r="D91" s="94">
        <f t="shared" si="4"/>
        <v>3.8409305346015055E-2</v>
      </c>
      <c r="E91" s="95">
        <f t="shared" si="5"/>
        <v>3.8409305346015055E-2</v>
      </c>
      <c r="F91" s="94">
        <f t="shared" si="6"/>
        <v>0.14028619430290545</v>
      </c>
      <c r="G91" s="95">
        <f t="shared" si="7"/>
        <v>0.14028619430290545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984</v>
      </c>
      <c r="W91" s="112">
        <v>1150</v>
      </c>
      <c r="X91" s="112">
        <v>1002</v>
      </c>
      <c r="Y91" s="112">
        <v>1124</v>
      </c>
      <c r="Z91" s="112">
        <v>1144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68</v>
      </c>
      <c r="W93" s="112">
        <v>74</v>
      </c>
      <c r="X93" s="112">
        <v>79</v>
      </c>
      <c r="Y93" s="112">
        <v>80</v>
      </c>
      <c r="Z93" s="112">
        <v>74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139</v>
      </c>
      <c r="W94" s="112">
        <v>142</v>
      </c>
      <c r="X94" s="112">
        <v>129</v>
      </c>
      <c r="Y94" s="112">
        <v>149</v>
      </c>
      <c r="Z94" s="112">
        <v>154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21</v>
      </c>
      <c r="W95" s="112">
        <v>19</v>
      </c>
      <c r="X95" s="112">
        <v>20</v>
      </c>
      <c r="Y95" s="112">
        <v>20</v>
      </c>
      <c r="Z95" s="112">
        <v>25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200</v>
      </c>
      <c r="W96" s="112">
        <v>236</v>
      </c>
      <c r="X96" s="112">
        <v>250</v>
      </c>
      <c r="Y96" s="112">
        <v>247</v>
      </c>
      <c r="Z96" s="112">
        <v>238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146</v>
      </c>
      <c r="W97" s="112">
        <v>170</v>
      </c>
      <c r="X97" s="112">
        <v>151</v>
      </c>
      <c r="Y97" s="112">
        <v>169</v>
      </c>
      <c r="Z97" s="112">
        <v>168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86</v>
      </c>
      <c r="W98" s="112">
        <v>89</v>
      </c>
      <c r="X98" s="112">
        <v>95</v>
      </c>
      <c r="Y98" s="112">
        <v>81</v>
      </c>
      <c r="Z98" s="112">
        <v>76</v>
      </c>
    </row>
    <row r="99" spans="1:32" ht="15" customHeight="1" x14ac:dyDescent="0.25">
      <c r="S99" s="115" t="s">
        <v>191</v>
      </c>
      <c r="T99" s="115"/>
      <c r="U99" s="112"/>
      <c r="V99" s="112">
        <v>7</v>
      </c>
      <c r="W99" s="112">
        <v>9</v>
      </c>
      <c r="X99" s="112">
        <v>3</v>
      </c>
      <c r="Y99" s="112">
        <v>5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72</v>
      </c>
      <c r="W100" s="112">
        <v>75</v>
      </c>
      <c r="X100" s="112">
        <v>68</v>
      </c>
      <c r="Y100" s="112">
        <v>70</v>
      </c>
      <c r="Z100" s="112">
        <v>74</v>
      </c>
    </row>
    <row r="101" spans="1:32" x14ac:dyDescent="0.25">
      <c r="A101" s="18"/>
      <c r="S101" s="118" t="s">
        <v>53</v>
      </c>
      <c r="T101" s="118"/>
      <c r="U101" s="112"/>
      <c r="V101" s="112">
        <v>882</v>
      </c>
      <c r="W101" s="112">
        <v>1015</v>
      </c>
      <c r="X101" s="112">
        <v>943</v>
      </c>
      <c r="Y101" s="112">
        <v>1014</v>
      </c>
      <c r="Z101" s="112">
        <v>1020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1908</v>
      </c>
      <c r="W104" s="112">
        <v>2121</v>
      </c>
      <c r="X104" s="112">
        <v>1941</v>
      </c>
      <c r="Y104" s="112">
        <v>2268</v>
      </c>
      <c r="Z104" s="112">
        <v>2268</v>
      </c>
      <c r="AB104" s="109" t="str">
        <f>TEXT(Z104,"###,###")</f>
        <v>2,268</v>
      </c>
      <c r="AD104" s="130">
        <f>Z104/($Z$4)*100</f>
        <v>70.456663560111835</v>
      </c>
      <c r="AF104" s="109"/>
    </row>
    <row r="105" spans="1:32" x14ac:dyDescent="0.25">
      <c r="S105" s="115" t="s">
        <v>17</v>
      </c>
      <c r="T105" s="115"/>
      <c r="U105" s="112"/>
      <c r="V105" s="112">
        <v>516</v>
      </c>
      <c r="W105" s="112">
        <v>613</v>
      </c>
      <c r="X105" s="112">
        <v>561</v>
      </c>
      <c r="Y105" s="112">
        <v>575</v>
      </c>
      <c r="Z105" s="112">
        <v>549</v>
      </c>
      <c r="AB105" s="109" t="str">
        <f>TEXT(Z105,"###,###")</f>
        <v>549</v>
      </c>
      <c r="AD105" s="130">
        <f>Z105/($Z$4)*100</f>
        <v>17.054986020503264</v>
      </c>
      <c r="AF105" s="109"/>
    </row>
    <row r="106" spans="1:32" x14ac:dyDescent="0.25">
      <c r="S106" s="118" t="s">
        <v>53</v>
      </c>
      <c r="T106" s="118"/>
      <c r="U106" s="120"/>
      <c r="V106" s="120">
        <v>2424</v>
      </c>
      <c r="W106" s="120">
        <v>2734</v>
      </c>
      <c r="X106" s="120">
        <v>2502</v>
      </c>
      <c r="Y106" s="120">
        <v>2843</v>
      </c>
      <c r="Z106" s="120">
        <v>2817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534</v>
      </c>
      <c r="W108" s="112">
        <v>517</v>
      </c>
      <c r="X108" s="112">
        <v>415</v>
      </c>
      <c r="Y108" s="112">
        <v>494</v>
      </c>
      <c r="Z108" s="112">
        <v>469</v>
      </c>
      <c r="AB108" s="109" t="str">
        <f>TEXT(Z108,"###,###")</f>
        <v>469</v>
      </c>
      <c r="AD108" s="130">
        <f>Z108/($Z$4)*100</f>
        <v>14.569742155949053</v>
      </c>
      <c r="AF108" s="109"/>
    </row>
    <row r="109" spans="1:32" x14ac:dyDescent="0.25">
      <c r="S109" s="115" t="s">
        <v>20</v>
      </c>
      <c r="T109" s="115"/>
      <c r="U109" s="112"/>
      <c r="V109" s="112">
        <v>420</v>
      </c>
      <c r="W109" s="112">
        <v>457</v>
      </c>
      <c r="X109" s="112">
        <v>449</v>
      </c>
      <c r="Y109" s="112">
        <v>467</v>
      </c>
      <c r="Z109" s="112">
        <v>539</v>
      </c>
      <c r="AB109" s="109" t="str">
        <f>TEXT(Z109,"###,###")</f>
        <v>539</v>
      </c>
      <c r="AD109" s="130">
        <f>Z109/($Z$4)*100</f>
        <v>16.744330537433985</v>
      </c>
      <c r="AF109" s="109"/>
    </row>
    <row r="110" spans="1:32" x14ac:dyDescent="0.25">
      <c r="S110" s="115" t="s">
        <v>21</v>
      </c>
      <c r="T110" s="115"/>
      <c r="U110" s="112"/>
      <c r="V110" s="112">
        <v>783</v>
      </c>
      <c r="W110" s="112">
        <v>989</v>
      </c>
      <c r="X110" s="112">
        <v>765</v>
      </c>
      <c r="Y110" s="112">
        <v>883</v>
      </c>
      <c r="Z110" s="112">
        <v>919</v>
      </c>
      <c r="AB110" s="109" t="str">
        <f>TEXT(Z110,"###,###")</f>
        <v>919</v>
      </c>
      <c r="AD110" s="130">
        <f>Z110/($Z$4)*100</f>
        <v>28.54923889406648</v>
      </c>
      <c r="AF110" s="109"/>
    </row>
    <row r="111" spans="1:32" x14ac:dyDescent="0.25">
      <c r="S111" s="115" t="s">
        <v>22</v>
      </c>
      <c r="T111" s="115"/>
      <c r="U111" s="112"/>
      <c r="V111" s="112">
        <v>800</v>
      </c>
      <c r="W111" s="112">
        <v>818</v>
      </c>
      <c r="X111" s="112">
        <v>876</v>
      </c>
      <c r="Y111" s="112">
        <v>860</v>
      </c>
      <c r="Z111" s="112">
        <v>916</v>
      </c>
      <c r="AB111" s="109" t="str">
        <f>TEXT(Z111,"###,###")</f>
        <v>916</v>
      </c>
      <c r="AD111" s="130">
        <f>Z111/($Z$4)*100</f>
        <v>28.456042249145696</v>
      </c>
      <c r="AF111" s="109"/>
    </row>
    <row r="112" spans="1:32" x14ac:dyDescent="0.25">
      <c r="S112" s="118" t="s">
        <v>53</v>
      </c>
      <c r="T112" s="118"/>
      <c r="U112" s="112"/>
      <c r="V112" s="112">
        <v>2838</v>
      </c>
      <c r="W112" s="112">
        <v>3233</v>
      </c>
      <c r="X112" s="112">
        <v>2946</v>
      </c>
      <c r="Y112" s="112">
        <v>3046</v>
      </c>
      <c r="Z112" s="112">
        <v>3219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41.83</v>
      </c>
      <c r="W118" s="131">
        <v>42.29</v>
      </c>
      <c r="X118" s="131">
        <v>42.08</v>
      </c>
      <c r="Y118" s="131">
        <v>42.89</v>
      </c>
      <c r="Z118" s="131">
        <v>42.96</v>
      </c>
      <c r="AB118" s="109" t="str">
        <f>TEXT(Z118,"##.0")</f>
        <v>43.0</v>
      </c>
    </row>
    <row r="120" spans="19:32" x14ac:dyDescent="0.25">
      <c r="S120" s="101" t="s">
        <v>100</v>
      </c>
      <c r="T120" s="112"/>
      <c r="U120" s="112"/>
      <c r="V120" s="112">
        <v>1477</v>
      </c>
      <c r="W120" s="112">
        <v>1731</v>
      </c>
      <c r="X120" s="112">
        <v>1521</v>
      </c>
      <c r="Y120" s="112">
        <v>1713</v>
      </c>
      <c r="Z120" s="112">
        <v>1735</v>
      </c>
      <c r="AB120" s="109" t="str">
        <f>TEXT(Z120,"###,###")</f>
        <v>1,735</v>
      </c>
    </row>
    <row r="121" spans="19:32" x14ac:dyDescent="0.25">
      <c r="S121" s="101" t="s">
        <v>101</v>
      </c>
      <c r="T121" s="112"/>
      <c r="U121" s="112"/>
      <c r="V121" s="112">
        <v>183</v>
      </c>
      <c r="W121" s="112">
        <v>233</v>
      </c>
      <c r="X121" s="112">
        <v>207</v>
      </c>
      <c r="Y121" s="112">
        <v>235</v>
      </c>
      <c r="Z121" s="112">
        <v>241</v>
      </c>
      <c r="AB121" s="109" t="str">
        <f>TEXT(Z121,"###,###")</f>
        <v>241</v>
      </c>
    </row>
    <row r="122" spans="19:32" x14ac:dyDescent="0.25">
      <c r="S122" s="101" t="s">
        <v>102</v>
      </c>
      <c r="T122" s="112"/>
      <c r="U122" s="112"/>
      <c r="V122" s="112">
        <v>204</v>
      </c>
      <c r="W122" s="112">
        <v>206</v>
      </c>
      <c r="X122" s="112">
        <v>222</v>
      </c>
      <c r="Y122" s="112">
        <v>192</v>
      </c>
      <c r="Z122" s="112">
        <v>182</v>
      </c>
      <c r="AB122" s="109" t="str">
        <f>TEXT(Z122,"###,###")</f>
        <v>182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1681</v>
      </c>
      <c r="W124" s="112">
        <v>1937</v>
      </c>
      <c r="X124" s="112">
        <v>1743</v>
      </c>
      <c r="Y124" s="112">
        <v>1905</v>
      </c>
      <c r="Z124" s="112">
        <v>1917</v>
      </c>
      <c r="AB124" s="109" t="str">
        <f>TEXT(Z124,"###,###")</f>
        <v>1,917</v>
      </c>
      <c r="AD124" s="127">
        <f>Z124/$Z$7*100</f>
        <v>88.66790009250694</v>
      </c>
    </row>
    <row r="125" spans="19:32" x14ac:dyDescent="0.25">
      <c r="S125" s="101" t="s">
        <v>104</v>
      </c>
      <c r="T125" s="112"/>
      <c r="U125" s="112"/>
      <c r="V125" s="112">
        <v>387</v>
      </c>
      <c r="W125" s="112">
        <v>439</v>
      </c>
      <c r="X125" s="112">
        <v>429</v>
      </c>
      <c r="Y125" s="112">
        <v>427</v>
      </c>
      <c r="Z125" s="112">
        <v>423</v>
      </c>
      <c r="AB125" s="109" t="str">
        <f>TEXT(Z125,"###,###")</f>
        <v>423</v>
      </c>
      <c r="AD125" s="127">
        <f>Z125/$Z$7*100</f>
        <v>19.565217391304348</v>
      </c>
    </row>
    <row r="127" spans="19:32" x14ac:dyDescent="0.25">
      <c r="S127" s="101" t="s">
        <v>105</v>
      </c>
      <c r="T127" s="112"/>
      <c r="U127" s="112"/>
      <c r="V127" s="112">
        <v>989</v>
      </c>
      <c r="W127" s="112">
        <v>1151</v>
      </c>
      <c r="X127" s="112">
        <v>1004</v>
      </c>
      <c r="Y127" s="112">
        <v>1121</v>
      </c>
      <c r="Z127" s="112">
        <v>1145</v>
      </c>
      <c r="AB127" s="109" t="str">
        <f>TEXT(Z127,"###,###")</f>
        <v>1,145</v>
      </c>
      <c r="AD127" s="127">
        <f>Z127/$Z$7*100</f>
        <v>52.960222016651251</v>
      </c>
    </row>
    <row r="128" spans="19:32" x14ac:dyDescent="0.25">
      <c r="S128" s="101" t="s">
        <v>106</v>
      </c>
      <c r="T128" s="112"/>
      <c r="U128" s="112"/>
      <c r="V128" s="112">
        <v>882</v>
      </c>
      <c r="W128" s="112">
        <v>1018</v>
      </c>
      <c r="X128" s="112">
        <v>941</v>
      </c>
      <c r="Y128" s="112">
        <v>1015</v>
      </c>
      <c r="Z128" s="112">
        <v>1023</v>
      </c>
      <c r="AB128" s="109" t="str">
        <f>TEXT(Z128,"###,###")</f>
        <v>1,023</v>
      </c>
      <c r="AD128" s="127">
        <f>Z128/$Z$7*100</f>
        <v>47.317298797409805</v>
      </c>
    </row>
    <row r="130" spans="19:20" x14ac:dyDescent="0.25">
      <c r="S130" s="101" t="s">
        <v>264</v>
      </c>
      <c r="T130" s="127">
        <v>80.249768732654942</v>
      </c>
    </row>
    <row r="131" spans="19:20" x14ac:dyDescent="0.25">
      <c r="S131" s="101" t="s">
        <v>265</v>
      </c>
      <c r="T131" s="127">
        <v>11.147086031452359</v>
      </c>
    </row>
    <row r="132" spans="19:20" x14ac:dyDescent="0.25">
      <c r="S132" s="101" t="s">
        <v>266</v>
      </c>
      <c r="T132" s="127">
        <v>8.4181313598519889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A655271-2F67-4D33-AE9D-41952E0A24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B4E96FC-7B90-4493-8DA4-307789A7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2BF223-19CF-41BA-8C74-CD465BE9BF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86FBAB-8CF2-4C14-A84F-8FE594C7E6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C33EE-423A-49FF-9FCF-1F1AED76B8E3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10.12 Charles Sturt,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85735</v>
      </c>
      <c r="W4" s="108">
        <v>89348</v>
      </c>
      <c r="X4" s="108">
        <v>92066</v>
      </c>
      <c r="Y4" s="108">
        <v>93085</v>
      </c>
      <c r="Z4" s="108">
        <v>98555</v>
      </c>
      <c r="AB4" s="109" t="str">
        <f>TEXT(Z4,"###,###")</f>
        <v>98,555</v>
      </c>
      <c r="AD4" s="110">
        <f>Z4/Y4-1</f>
        <v>5.8763495729709403E-2</v>
      </c>
      <c r="AF4" s="110">
        <f>Z4/V4-1</f>
        <v>0.14953053012188722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43446</v>
      </c>
      <c r="W5" s="108">
        <v>45331</v>
      </c>
      <c r="X5" s="108">
        <v>46630</v>
      </c>
      <c r="Y5" s="108">
        <v>46788</v>
      </c>
      <c r="Z5" s="108">
        <v>49315</v>
      </c>
      <c r="AB5" s="109" t="str">
        <f>TEXT(Z5,"###,###")</f>
        <v>49,315</v>
      </c>
      <c r="AD5" s="110">
        <f t="shared" ref="AD5:AD9" si="0">Z5/Y5-1</f>
        <v>5.4009575104727814E-2</v>
      </c>
      <c r="AF5" s="110">
        <f t="shared" ref="AF5:AF9" si="1">Z5/V5-1</f>
        <v>0.13508723472816819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42292</v>
      </c>
      <c r="W6" s="108">
        <v>44022</v>
      </c>
      <c r="X6" s="108">
        <v>45431</v>
      </c>
      <c r="Y6" s="108">
        <v>46301</v>
      </c>
      <c r="Z6" s="108">
        <v>49193</v>
      </c>
      <c r="AB6" s="109" t="str">
        <f>TEXT(Z6,"###,###")</f>
        <v>49,193</v>
      </c>
      <c r="AD6" s="110">
        <f t="shared" si="0"/>
        <v>6.2460853977235997E-2</v>
      </c>
      <c r="AF6" s="110">
        <f t="shared" si="1"/>
        <v>0.16317506857088815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62043</v>
      </c>
      <c r="W7" s="108">
        <v>63763</v>
      </c>
      <c r="X7" s="108">
        <v>65434</v>
      </c>
      <c r="Y7" s="108">
        <v>66836</v>
      </c>
      <c r="Z7" s="108">
        <v>68255</v>
      </c>
      <c r="AB7" s="109" t="str">
        <f>TEXT(Z7,"###,###")</f>
        <v>68,255</v>
      </c>
      <c r="AD7" s="110">
        <f t="shared" si="0"/>
        <v>2.1231073074390983E-2</v>
      </c>
      <c r="AF7" s="110">
        <f t="shared" si="1"/>
        <v>0.10012410747384881</v>
      </c>
    </row>
    <row r="8" spans="1:32" ht="17.25" customHeight="1" x14ac:dyDescent="0.25">
      <c r="A8" s="62" t="s">
        <v>12</v>
      </c>
      <c r="B8" s="63"/>
      <c r="C8" s="29"/>
      <c r="D8" s="64" t="str">
        <f>AB4</f>
        <v>98,555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68,255</v>
      </c>
      <c r="P8" s="65"/>
      <c r="S8" s="107" t="s">
        <v>84</v>
      </c>
      <c r="T8" s="108"/>
      <c r="U8" s="108"/>
      <c r="V8" s="108">
        <v>43354</v>
      </c>
      <c r="W8" s="108">
        <v>44937.01</v>
      </c>
      <c r="X8" s="108">
        <v>46735.57</v>
      </c>
      <c r="Y8" s="108">
        <v>46727.98</v>
      </c>
      <c r="Z8" s="108">
        <v>48340.5</v>
      </c>
      <c r="AB8" s="109" t="str">
        <f>TEXT(Z8,"$###,###")</f>
        <v>$48,341</v>
      </c>
      <c r="AD8" s="110">
        <f t="shared" si="0"/>
        <v>3.4508660549846137E-2</v>
      </c>
      <c r="AF8" s="110">
        <f t="shared" si="1"/>
        <v>0.11501822207870083</v>
      </c>
    </row>
    <row r="9" spans="1:32" x14ac:dyDescent="0.25">
      <c r="A9" s="30" t="s">
        <v>14</v>
      </c>
      <c r="B9" s="69"/>
      <c r="C9" s="70"/>
      <c r="D9" s="71">
        <f>AD104</f>
        <v>75.397493785196076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50.563328693868584</v>
      </c>
      <c r="P9" s="72" t="s">
        <v>85</v>
      </c>
      <c r="S9" s="107" t="s">
        <v>7</v>
      </c>
      <c r="T9" s="108"/>
      <c r="U9" s="108"/>
      <c r="V9" s="108">
        <v>3423510391</v>
      </c>
      <c r="W9" s="108">
        <v>3552698177</v>
      </c>
      <c r="X9" s="108">
        <v>3750527672</v>
      </c>
      <c r="Y9" s="108">
        <v>3747970063</v>
      </c>
      <c r="Z9" s="108">
        <v>4349661513</v>
      </c>
      <c r="AB9" s="109" t="str">
        <f>TEXT(Z9/1000000,"$#,###.0")&amp;" mil"</f>
        <v>$4,349.7 mil</v>
      </c>
      <c r="AD9" s="110">
        <f t="shared" si="0"/>
        <v>0.16053795518270131</v>
      </c>
      <c r="AF9" s="110">
        <f t="shared" si="1"/>
        <v>0.27052674483908112</v>
      </c>
    </row>
    <row r="10" spans="1:32" x14ac:dyDescent="0.25">
      <c r="A10" s="30" t="s">
        <v>17</v>
      </c>
      <c r="B10" s="69"/>
      <c r="C10" s="70"/>
      <c r="D10" s="71">
        <f>AD105</f>
        <v>17.446096088478512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49.380997729104095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85.351988865284596</v>
      </c>
      <c r="P11" s="72" t="s">
        <v>85</v>
      </c>
      <c r="S11" s="107" t="s">
        <v>29</v>
      </c>
      <c r="T11" s="112"/>
      <c r="U11" s="112"/>
      <c r="V11" s="112">
        <v>77269</v>
      </c>
      <c r="W11" s="112">
        <v>80559</v>
      </c>
      <c r="X11" s="112">
        <v>82733</v>
      </c>
      <c r="Y11" s="112">
        <v>83537</v>
      </c>
      <c r="Z11" s="112">
        <v>88560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6.7218518789832249</v>
      </c>
      <c r="P12" s="72" t="s">
        <v>85</v>
      </c>
      <c r="S12" s="107" t="s">
        <v>30</v>
      </c>
      <c r="T12" s="112"/>
      <c r="U12" s="112"/>
      <c r="V12" s="112">
        <v>8472</v>
      </c>
      <c r="W12" s="112">
        <v>8791</v>
      </c>
      <c r="X12" s="112">
        <v>9330</v>
      </c>
      <c r="Y12" s="112">
        <v>9546</v>
      </c>
      <c r="Z12" s="112">
        <v>9995</v>
      </c>
    </row>
    <row r="13" spans="1:32" ht="15" customHeight="1" x14ac:dyDescent="0.25">
      <c r="A13" s="30" t="s">
        <v>19</v>
      </c>
      <c r="B13" s="70"/>
      <c r="C13" s="70"/>
      <c r="D13" s="71">
        <f>AD108</f>
        <v>12.922733499061437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7.9232290674675854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13.752726903759321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40.8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22.25356399979707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17.656366753109754</v>
      </c>
      <c r="P15" s="72" t="s">
        <v>85</v>
      </c>
      <c r="S15" s="115" t="s">
        <v>61</v>
      </c>
      <c r="T15" s="115"/>
      <c r="U15" s="116"/>
      <c r="V15" s="116">
        <v>552</v>
      </c>
      <c r="W15" s="116">
        <v>572</v>
      </c>
      <c r="X15" s="116">
        <v>555</v>
      </c>
      <c r="Y15" s="112">
        <v>562</v>
      </c>
      <c r="Z15" s="112">
        <v>574</v>
      </c>
      <c r="AB15" s="117">
        <f t="shared" ref="AB15:AB34" si="2">IF(Z15="np",0,Z15/$Z$34)</f>
        <v>5.8241590989802647E-3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44.863274313834914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82.343633246890249</v>
      </c>
      <c r="P16" s="37" t="s">
        <v>85</v>
      </c>
      <c r="S16" s="115" t="s">
        <v>62</v>
      </c>
      <c r="T16" s="115"/>
      <c r="U16" s="116"/>
      <c r="V16" s="116">
        <v>452</v>
      </c>
      <c r="W16" s="116">
        <v>484</v>
      </c>
      <c r="X16" s="116">
        <v>524</v>
      </c>
      <c r="Y16" s="112">
        <v>597</v>
      </c>
      <c r="Z16" s="112">
        <v>612</v>
      </c>
      <c r="AB16" s="117">
        <f t="shared" si="2"/>
        <v>6.2097306072751253E-3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5541</v>
      </c>
      <c r="W17" s="116">
        <v>5787</v>
      </c>
      <c r="X17" s="116">
        <v>5898</v>
      </c>
      <c r="Y17" s="112">
        <v>5788</v>
      </c>
      <c r="Z17" s="112">
        <v>5912</v>
      </c>
      <c r="AB17" s="117">
        <f t="shared" si="2"/>
        <v>5.9986809395768857E-2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620</v>
      </c>
      <c r="W18" s="116">
        <v>676</v>
      </c>
      <c r="X18" s="116">
        <v>716</v>
      </c>
      <c r="Y18" s="112">
        <v>559</v>
      </c>
      <c r="Z18" s="112">
        <v>758</v>
      </c>
      <c r="AB18" s="117">
        <f t="shared" si="2"/>
        <v>7.6911369286185383E-3</v>
      </c>
    </row>
    <row r="19" spans="1:28" x14ac:dyDescent="0.25">
      <c r="A19" s="61" t="str">
        <f>$S$1&amp;" ("&amp;$V$2&amp;" to "&amp;$Z$2&amp;")"</f>
        <v>Charles Sturt (2016-17 to 2020-21)</v>
      </c>
      <c r="B19" s="61"/>
      <c r="C19" s="61"/>
      <c r="D19" s="61"/>
      <c r="E19" s="61"/>
      <c r="F19" s="61"/>
      <c r="G19" s="61" t="str">
        <f>$S$1&amp;" ("&amp;$V$2&amp;" to "&amp;$Z$2&amp;")"</f>
        <v>Charles Sturt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4831</v>
      </c>
      <c r="W19" s="116">
        <v>5523</v>
      </c>
      <c r="X19" s="116">
        <v>5658</v>
      </c>
      <c r="Y19" s="112">
        <v>5702</v>
      </c>
      <c r="Z19" s="112">
        <v>6316</v>
      </c>
      <c r="AB19" s="117">
        <f t="shared" si="2"/>
        <v>6.408604332606159E-2</v>
      </c>
    </row>
    <row r="20" spans="1:28" x14ac:dyDescent="0.25">
      <c r="S20" s="115" t="s">
        <v>66</v>
      </c>
      <c r="T20" s="115"/>
      <c r="U20" s="116"/>
      <c r="V20" s="116">
        <v>3414</v>
      </c>
      <c r="W20" s="116">
        <v>3369</v>
      </c>
      <c r="X20" s="116">
        <v>3440</v>
      </c>
      <c r="Y20" s="112">
        <v>3454</v>
      </c>
      <c r="Z20" s="112">
        <v>3538</v>
      </c>
      <c r="AB20" s="117">
        <f t="shared" si="2"/>
        <v>3.5898736745979404E-2</v>
      </c>
    </row>
    <row r="21" spans="1:28" x14ac:dyDescent="0.25">
      <c r="S21" s="115" t="s">
        <v>67</v>
      </c>
      <c r="T21" s="115"/>
      <c r="U21" s="116"/>
      <c r="V21" s="116">
        <v>8535</v>
      </c>
      <c r="W21" s="116">
        <v>8436</v>
      </c>
      <c r="X21" s="116">
        <v>8426</v>
      </c>
      <c r="Y21" s="112">
        <v>9078</v>
      </c>
      <c r="Z21" s="112">
        <v>9312</v>
      </c>
      <c r="AB21" s="117">
        <f t="shared" si="2"/>
        <v>9.4485312769519561E-2</v>
      </c>
    </row>
    <row r="22" spans="1:28" x14ac:dyDescent="0.25">
      <c r="S22" s="115" t="s">
        <v>68</v>
      </c>
      <c r="T22" s="115"/>
      <c r="U22" s="116"/>
      <c r="V22" s="116">
        <v>6401</v>
      </c>
      <c r="W22" s="116">
        <v>6732</v>
      </c>
      <c r="X22" s="116">
        <v>6869</v>
      </c>
      <c r="Y22" s="112">
        <v>6898</v>
      </c>
      <c r="Z22" s="112">
        <v>7776</v>
      </c>
      <c r="AB22" s="117">
        <f t="shared" si="2"/>
        <v>7.890010653949571E-2</v>
      </c>
    </row>
    <row r="23" spans="1:28" x14ac:dyDescent="0.25">
      <c r="S23" s="115" t="s">
        <v>69</v>
      </c>
      <c r="T23" s="115"/>
      <c r="U23" s="116"/>
      <c r="V23" s="116">
        <v>3110</v>
      </c>
      <c r="W23" s="116">
        <v>3605</v>
      </c>
      <c r="X23" s="116">
        <v>3837</v>
      </c>
      <c r="Y23" s="112">
        <v>3927</v>
      </c>
      <c r="Z23" s="112">
        <v>4103</v>
      </c>
      <c r="AB23" s="117">
        <f t="shared" si="2"/>
        <v>4.1631576277205623E-2</v>
      </c>
    </row>
    <row r="24" spans="1:28" x14ac:dyDescent="0.25">
      <c r="S24" s="115" t="s">
        <v>70</v>
      </c>
      <c r="T24" s="115"/>
      <c r="U24" s="116"/>
      <c r="V24" s="116">
        <v>1153</v>
      </c>
      <c r="W24" s="116">
        <v>1155</v>
      </c>
      <c r="X24" s="116">
        <v>1354</v>
      </c>
      <c r="Y24" s="112">
        <v>1321</v>
      </c>
      <c r="Z24" s="112">
        <v>1158</v>
      </c>
      <c r="AB24" s="117">
        <f t="shared" si="2"/>
        <v>1.1749784384353914E-2</v>
      </c>
    </row>
    <row r="25" spans="1:28" x14ac:dyDescent="0.25">
      <c r="S25" s="115" t="s">
        <v>71</v>
      </c>
      <c r="T25" s="115"/>
      <c r="U25" s="116"/>
      <c r="V25" s="116">
        <v>3091</v>
      </c>
      <c r="W25" s="116">
        <v>3162</v>
      </c>
      <c r="X25" s="116">
        <v>3262</v>
      </c>
      <c r="Y25" s="112">
        <v>3514</v>
      </c>
      <c r="Z25" s="112">
        <v>3823</v>
      </c>
      <c r="AB25" s="117">
        <f t="shared" si="2"/>
        <v>3.8790523058190855E-2</v>
      </c>
    </row>
    <row r="26" spans="1:28" x14ac:dyDescent="0.25">
      <c r="S26" s="115" t="s">
        <v>72</v>
      </c>
      <c r="T26" s="115"/>
      <c r="U26" s="116"/>
      <c r="V26" s="116">
        <v>1228</v>
      </c>
      <c r="W26" s="116">
        <v>1465</v>
      </c>
      <c r="X26" s="116">
        <v>1583</v>
      </c>
      <c r="Y26" s="112">
        <v>1577</v>
      </c>
      <c r="Z26" s="112">
        <v>1668</v>
      </c>
      <c r="AB26" s="117">
        <f t="shared" si="2"/>
        <v>1.6924559890416517E-2</v>
      </c>
    </row>
    <row r="27" spans="1:28" x14ac:dyDescent="0.25">
      <c r="S27" s="115" t="s">
        <v>73</v>
      </c>
      <c r="T27" s="115"/>
      <c r="U27" s="116"/>
      <c r="V27" s="116">
        <v>5259</v>
      </c>
      <c r="W27" s="116">
        <v>5865</v>
      </c>
      <c r="X27" s="116">
        <v>6409</v>
      </c>
      <c r="Y27" s="112">
        <v>6658</v>
      </c>
      <c r="Z27" s="112">
        <v>7181</v>
      </c>
      <c r="AB27" s="117">
        <f t="shared" si="2"/>
        <v>7.2862868449089346E-2</v>
      </c>
    </row>
    <row r="28" spans="1:28" x14ac:dyDescent="0.25">
      <c r="S28" s="115" t="s">
        <v>74</v>
      </c>
      <c r="T28" s="115"/>
      <c r="U28" s="116"/>
      <c r="V28" s="116">
        <v>7360</v>
      </c>
      <c r="W28" s="116">
        <v>8086</v>
      </c>
      <c r="X28" s="116">
        <v>8231</v>
      </c>
      <c r="Y28" s="112">
        <v>8625</v>
      </c>
      <c r="Z28" s="112">
        <v>9333</v>
      </c>
      <c r="AB28" s="117">
        <f t="shared" si="2"/>
        <v>9.469839176094566E-2</v>
      </c>
    </row>
    <row r="29" spans="1:28" x14ac:dyDescent="0.25">
      <c r="S29" s="115" t="s">
        <v>75</v>
      </c>
      <c r="T29" s="115"/>
      <c r="U29" s="116"/>
      <c r="V29" s="116">
        <v>5808</v>
      </c>
      <c r="W29" s="116">
        <v>5933</v>
      </c>
      <c r="X29" s="116">
        <v>6716</v>
      </c>
      <c r="Y29" s="112">
        <v>5896</v>
      </c>
      <c r="Z29" s="112">
        <v>5880</v>
      </c>
      <c r="AB29" s="117">
        <f t="shared" si="2"/>
        <v>5.9662117599310033E-2</v>
      </c>
    </row>
    <row r="30" spans="1:28" x14ac:dyDescent="0.25">
      <c r="S30" s="115" t="s">
        <v>76</v>
      </c>
      <c r="T30" s="115"/>
      <c r="U30" s="116"/>
      <c r="V30" s="116">
        <v>7090</v>
      </c>
      <c r="W30" s="116">
        <v>7907</v>
      </c>
      <c r="X30" s="116">
        <v>7619</v>
      </c>
      <c r="Y30" s="112">
        <v>8085</v>
      </c>
      <c r="Z30" s="112">
        <v>8132</v>
      </c>
      <c r="AB30" s="117">
        <f t="shared" si="2"/>
        <v>8.2512302775100202E-2</v>
      </c>
    </row>
    <row r="31" spans="1:28" x14ac:dyDescent="0.25">
      <c r="S31" s="115" t="s">
        <v>77</v>
      </c>
      <c r="T31" s="115"/>
      <c r="U31" s="116"/>
      <c r="V31" s="116">
        <v>10135</v>
      </c>
      <c r="W31" s="116">
        <v>10942</v>
      </c>
      <c r="X31" s="116">
        <v>11662</v>
      </c>
      <c r="Y31" s="112">
        <v>12207</v>
      </c>
      <c r="Z31" s="112">
        <v>13975</v>
      </c>
      <c r="AB31" s="117">
        <f t="shared" si="2"/>
        <v>0.14179899548475469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1900</v>
      </c>
      <c r="W32" s="116">
        <v>2101</v>
      </c>
      <c r="X32" s="116">
        <v>2359</v>
      </c>
      <c r="Y32" s="112">
        <v>2218</v>
      </c>
      <c r="Z32" s="112">
        <v>2291</v>
      </c>
      <c r="AB32" s="117">
        <f t="shared" si="2"/>
        <v>2.3245903302724368E-2</v>
      </c>
    </row>
    <row r="33" spans="19:32" x14ac:dyDescent="0.25">
      <c r="S33" s="115" t="s">
        <v>79</v>
      </c>
      <c r="T33" s="115"/>
      <c r="U33" s="116"/>
      <c r="V33" s="116">
        <v>2977</v>
      </c>
      <c r="W33" s="116">
        <v>3308</v>
      </c>
      <c r="X33" s="116">
        <v>3484</v>
      </c>
      <c r="Y33" s="112">
        <v>3690</v>
      </c>
      <c r="Z33" s="112">
        <v>4015</v>
      </c>
      <c r="AB33" s="117">
        <f t="shared" si="2"/>
        <v>4.0738673836943837E-2</v>
      </c>
    </row>
    <row r="34" spans="19:32" x14ac:dyDescent="0.25">
      <c r="S34" s="118" t="s">
        <v>53</v>
      </c>
      <c r="T34" s="118"/>
      <c r="U34" s="119"/>
      <c r="V34" s="119">
        <v>85741</v>
      </c>
      <c r="W34" s="119">
        <v>89346</v>
      </c>
      <c r="X34" s="119">
        <v>92067</v>
      </c>
      <c r="Y34" s="120">
        <v>93090</v>
      </c>
      <c r="Z34" s="120">
        <v>98555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52656</v>
      </c>
      <c r="W37" s="112">
        <v>53932</v>
      </c>
      <c r="X37" s="112">
        <v>54791</v>
      </c>
      <c r="Y37" s="112">
        <v>55693</v>
      </c>
      <c r="Z37" s="112">
        <v>56202</v>
      </c>
      <c r="AB37" s="132">
        <f>Z37/Z40*100</f>
        <v>82.343633246890249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9381</v>
      </c>
      <c r="W38" s="112">
        <v>9833</v>
      </c>
      <c r="X38" s="112">
        <v>10642</v>
      </c>
      <c r="Y38" s="112">
        <v>11147</v>
      </c>
      <c r="Z38" s="112">
        <v>12051</v>
      </c>
      <c r="AB38" s="132">
        <f>Z38/Z40*100</f>
        <v>17.656366753109754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62037</v>
      </c>
      <c r="W40" s="112">
        <v>63765</v>
      </c>
      <c r="X40" s="112">
        <v>65433</v>
      </c>
      <c r="Y40" s="112">
        <v>66840</v>
      </c>
      <c r="Z40" s="112">
        <v>68253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28</v>
      </c>
      <c r="W44" s="112">
        <v>28</v>
      </c>
      <c r="X44" s="112">
        <v>35</v>
      </c>
      <c r="Y44" s="112">
        <v>31</v>
      </c>
      <c r="Z44" s="112">
        <v>54</v>
      </c>
    </row>
    <row r="45" spans="19:32" x14ac:dyDescent="0.25">
      <c r="S45" s="115" t="s">
        <v>37</v>
      </c>
      <c r="T45" s="115"/>
      <c r="U45" s="112"/>
      <c r="V45" s="112">
        <v>597</v>
      </c>
      <c r="W45" s="112">
        <v>600</v>
      </c>
      <c r="X45" s="112">
        <v>613</v>
      </c>
      <c r="Y45" s="112">
        <v>681</v>
      </c>
      <c r="Z45" s="112">
        <v>861</v>
      </c>
    </row>
    <row r="46" spans="19:32" x14ac:dyDescent="0.25">
      <c r="S46" s="115" t="s">
        <v>38</v>
      </c>
      <c r="T46" s="115"/>
      <c r="U46" s="112"/>
      <c r="V46" s="112">
        <v>2154</v>
      </c>
      <c r="W46" s="112">
        <v>2263</v>
      </c>
      <c r="X46" s="112">
        <v>2319</v>
      </c>
      <c r="Y46" s="112">
        <v>2208</v>
      </c>
      <c r="Z46" s="112">
        <v>2352</v>
      </c>
    </row>
    <row r="47" spans="19:32" x14ac:dyDescent="0.25">
      <c r="S47" s="115" t="s">
        <v>39</v>
      </c>
      <c r="T47" s="115"/>
      <c r="U47" s="112"/>
      <c r="V47" s="112">
        <v>4214</v>
      </c>
      <c r="W47" s="112">
        <v>4448</v>
      </c>
      <c r="X47" s="112">
        <v>4526</v>
      </c>
      <c r="Y47" s="112">
        <v>4343</v>
      </c>
      <c r="Z47" s="112">
        <v>4743</v>
      </c>
    </row>
    <row r="48" spans="19:32" x14ac:dyDescent="0.25">
      <c r="S48" s="115" t="s">
        <v>40</v>
      </c>
      <c r="T48" s="115"/>
      <c r="U48" s="112"/>
      <c r="V48" s="112">
        <v>5794</v>
      </c>
      <c r="W48" s="112">
        <v>6096</v>
      </c>
      <c r="X48" s="112">
        <v>6393</v>
      </c>
      <c r="Y48" s="112">
        <v>6621</v>
      </c>
      <c r="Z48" s="112">
        <v>7253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5439</v>
      </c>
      <c r="W49" s="112">
        <v>5872</v>
      </c>
      <c r="X49" s="112">
        <v>6025</v>
      </c>
      <c r="Y49" s="112">
        <v>6181</v>
      </c>
      <c r="Z49" s="112">
        <v>6575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Charles Sturt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4691</v>
      </c>
      <c r="W50" s="112">
        <v>4883</v>
      </c>
      <c r="X50" s="112">
        <v>5284</v>
      </c>
      <c r="Y50" s="112">
        <v>5351</v>
      </c>
      <c r="Z50" s="112">
        <v>5585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4176</v>
      </c>
      <c r="W51" s="112">
        <v>4181</v>
      </c>
      <c r="X51" s="112">
        <v>4306</v>
      </c>
      <c r="Y51" s="112">
        <v>4341</v>
      </c>
      <c r="Z51" s="112">
        <v>4455</v>
      </c>
    </row>
    <row r="52" spans="1:26" ht="15" customHeight="1" x14ac:dyDescent="0.25">
      <c r="S52" s="115" t="s">
        <v>44</v>
      </c>
      <c r="T52" s="115"/>
      <c r="U52" s="112"/>
      <c r="V52" s="112">
        <v>4325</v>
      </c>
      <c r="W52" s="112">
        <v>4463</v>
      </c>
      <c r="X52" s="112">
        <v>4398</v>
      </c>
      <c r="Y52" s="112">
        <v>4222</v>
      </c>
      <c r="Z52" s="112">
        <v>4311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3975</v>
      </c>
      <c r="W53" s="112">
        <v>4129</v>
      </c>
      <c r="X53" s="112">
        <v>4111</v>
      </c>
      <c r="Y53" s="112">
        <v>4097</v>
      </c>
      <c r="Z53" s="112">
        <v>4180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3403</v>
      </c>
      <c r="W54" s="112">
        <v>3597</v>
      </c>
      <c r="X54" s="112">
        <v>3672</v>
      </c>
      <c r="Y54" s="112">
        <v>3687</v>
      </c>
      <c r="Z54" s="112">
        <v>3753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2351</v>
      </c>
      <c r="W55" s="112">
        <v>2509</v>
      </c>
      <c r="X55" s="112">
        <v>2603</v>
      </c>
      <c r="Y55" s="112">
        <v>2675</v>
      </c>
      <c r="Z55" s="112">
        <v>2802</v>
      </c>
    </row>
    <row r="56" spans="1:26" ht="15" customHeight="1" x14ac:dyDescent="0.25">
      <c r="S56" s="115" t="s">
        <v>48</v>
      </c>
      <c r="T56" s="115"/>
      <c r="U56" s="112"/>
      <c r="V56" s="112">
        <v>1280</v>
      </c>
      <c r="W56" s="112">
        <v>1276</v>
      </c>
      <c r="X56" s="112">
        <v>1288</v>
      </c>
      <c r="Y56" s="112">
        <v>1323</v>
      </c>
      <c r="Z56" s="112">
        <v>1394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583</v>
      </c>
      <c r="W57" s="112">
        <v>601</v>
      </c>
      <c r="X57" s="112">
        <v>644</v>
      </c>
      <c r="Y57" s="112">
        <v>620</v>
      </c>
      <c r="Z57" s="112">
        <v>608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218</v>
      </c>
      <c r="W58" s="112">
        <v>207</v>
      </c>
      <c r="X58" s="112">
        <v>201</v>
      </c>
      <c r="Y58" s="112">
        <v>224</v>
      </c>
      <c r="Z58" s="112">
        <v>233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130</v>
      </c>
      <c r="W59" s="112">
        <v>120</v>
      </c>
      <c r="X59" s="112">
        <v>137</v>
      </c>
      <c r="Y59" s="112">
        <v>132</v>
      </c>
      <c r="Z59" s="112">
        <v>100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72</v>
      </c>
      <c r="W60" s="112">
        <v>70</v>
      </c>
      <c r="X60" s="112">
        <v>79</v>
      </c>
      <c r="Y60" s="112">
        <v>59</v>
      </c>
      <c r="Z60" s="112">
        <v>56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43444</v>
      </c>
      <c r="W61" s="112">
        <v>45328</v>
      </c>
      <c r="X61" s="112">
        <v>46632</v>
      </c>
      <c r="Y61" s="112">
        <v>46786</v>
      </c>
      <c r="Z61" s="112">
        <v>49315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49</v>
      </c>
      <c r="X63" s="112">
        <v>37</v>
      </c>
      <c r="Y63" s="112">
        <v>39</v>
      </c>
      <c r="Z63" s="112">
        <v>72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835</v>
      </c>
      <c r="W64" s="112">
        <v>860</v>
      </c>
      <c r="X64" s="112">
        <v>951</v>
      </c>
      <c r="Y64" s="112">
        <v>947</v>
      </c>
      <c r="Z64" s="112">
        <v>1050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Charles Sturt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2505</v>
      </c>
      <c r="W65" s="112">
        <v>2467</v>
      </c>
      <c r="X65" s="112">
        <v>2524</v>
      </c>
      <c r="Y65" s="112">
        <v>2494</v>
      </c>
      <c r="Z65" s="112">
        <v>2705</v>
      </c>
    </row>
    <row r="66" spans="1:26" x14ac:dyDescent="0.25">
      <c r="S66" s="115" t="s">
        <v>39</v>
      </c>
      <c r="T66" s="115"/>
      <c r="U66" s="112"/>
      <c r="V66" s="112">
        <v>4585</v>
      </c>
      <c r="W66" s="112">
        <v>4808</v>
      </c>
      <c r="X66" s="112">
        <v>4859</v>
      </c>
      <c r="Y66" s="112">
        <v>4891</v>
      </c>
      <c r="Z66" s="112">
        <v>5018</v>
      </c>
    </row>
    <row r="67" spans="1:26" x14ac:dyDescent="0.25">
      <c r="S67" s="115" t="s">
        <v>40</v>
      </c>
      <c r="T67" s="115"/>
      <c r="U67" s="112"/>
      <c r="V67" s="112">
        <v>5609</v>
      </c>
      <c r="W67" s="112">
        <v>5737</v>
      </c>
      <c r="X67" s="112">
        <v>6068</v>
      </c>
      <c r="Y67" s="112">
        <v>6291</v>
      </c>
      <c r="Z67" s="112">
        <v>6808</v>
      </c>
    </row>
    <row r="68" spans="1:26" x14ac:dyDescent="0.25">
      <c r="S68" s="115" t="s">
        <v>41</v>
      </c>
      <c r="T68" s="115"/>
      <c r="U68" s="112"/>
      <c r="V68" s="112">
        <v>4856</v>
      </c>
      <c r="W68" s="112">
        <v>5283</v>
      </c>
      <c r="X68" s="112">
        <v>5467</v>
      </c>
      <c r="Y68" s="112">
        <v>5696</v>
      </c>
      <c r="Z68" s="112">
        <v>6276</v>
      </c>
    </row>
    <row r="69" spans="1:26" x14ac:dyDescent="0.25">
      <c r="S69" s="115" t="s">
        <v>42</v>
      </c>
      <c r="T69" s="115"/>
      <c r="U69" s="112"/>
      <c r="V69" s="112">
        <v>4049</v>
      </c>
      <c r="W69" s="112">
        <v>4391</v>
      </c>
      <c r="X69" s="112">
        <v>4632</v>
      </c>
      <c r="Y69" s="112">
        <v>5011</v>
      </c>
      <c r="Z69" s="112">
        <v>5286</v>
      </c>
    </row>
    <row r="70" spans="1:26" x14ac:dyDescent="0.25">
      <c r="S70" s="115" t="s">
        <v>43</v>
      </c>
      <c r="T70" s="115"/>
      <c r="U70" s="112"/>
      <c r="V70" s="112">
        <v>3959</v>
      </c>
      <c r="W70" s="112">
        <v>4011</v>
      </c>
      <c r="X70" s="112">
        <v>4087</v>
      </c>
      <c r="Y70" s="112">
        <v>4045</v>
      </c>
      <c r="Z70" s="112">
        <v>4374</v>
      </c>
    </row>
    <row r="71" spans="1:26" x14ac:dyDescent="0.25">
      <c r="S71" s="115" t="s">
        <v>44</v>
      </c>
      <c r="T71" s="115"/>
      <c r="U71" s="112"/>
      <c r="V71" s="112">
        <v>4352</v>
      </c>
      <c r="W71" s="112">
        <v>4466</v>
      </c>
      <c r="X71" s="112">
        <v>4405</v>
      </c>
      <c r="Y71" s="112">
        <v>4273</v>
      </c>
      <c r="Z71" s="112">
        <v>4295</v>
      </c>
    </row>
    <row r="72" spans="1:26" x14ac:dyDescent="0.25">
      <c r="S72" s="115" t="s">
        <v>45</v>
      </c>
      <c r="T72" s="115"/>
      <c r="U72" s="112"/>
      <c r="V72" s="112">
        <v>3992</v>
      </c>
      <c r="W72" s="112">
        <v>4097</v>
      </c>
      <c r="X72" s="112">
        <v>4200</v>
      </c>
      <c r="Y72" s="112">
        <v>4309</v>
      </c>
      <c r="Z72" s="112">
        <v>4506</v>
      </c>
    </row>
    <row r="73" spans="1:26" x14ac:dyDescent="0.25">
      <c r="S73" s="115" t="s">
        <v>46</v>
      </c>
      <c r="T73" s="115"/>
      <c r="U73" s="112"/>
      <c r="V73" s="112">
        <v>3474</v>
      </c>
      <c r="W73" s="112">
        <v>3646</v>
      </c>
      <c r="X73" s="112">
        <v>3799</v>
      </c>
      <c r="Y73" s="112">
        <v>3762</v>
      </c>
      <c r="Z73" s="112">
        <v>3944</v>
      </c>
    </row>
    <row r="74" spans="1:26" x14ac:dyDescent="0.25">
      <c r="S74" s="115" t="s">
        <v>47</v>
      </c>
      <c r="T74" s="115"/>
      <c r="U74" s="112"/>
      <c r="V74" s="112">
        <v>2328</v>
      </c>
      <c r="W74" s="112">
        <v>2408</v>
      </c>
      <c r="X74" s="112">
        <v>2542</v>
      </c>
      <c r="Y74" s="112">
        <v>2635</v>
      </c>
      <c r="Z74" s="112">
        <v>2830</v>
      </c>
    </row>
    <row r="75" spans="1:26" x14ac:dyDescent="0.25">
      <c r="S75" s="115" t="s">
        <v>48</v>
      </c>
      <c r="T75" s="115"/>
      <c r="U75" s="112"/>
      <c r="V75" s="112">
        <v>1028</v>
      </c>
      <c r="W75" s="112">
        <v>1092</v>
      </c>
      <c r="X75" s="112">
        <v>1124</v>
      </c>
      <c r="Y75" s="112">
        <v>1141</v>
      </c>
      <c r="Z75" s="112">
        <v>1269</v>
      </c>
    </row>
    <row r="76" spans="1:26" x14ac:dyDescent="0.25">
      <c r="S76" s="115" t="s">
        <v>49</v>
      </c>
      <c r="T76" s="115"/>
      <c r="U76" s="112"/>
      <c r="V76" s="112">
        <v>362</v>
      </c>
      <c r="W76" s="112">
        <v>370</v>
      </c>
      <c r="X76" s="112">
        <v>417</v>
      </c>
      <c r="Y76" s="112">
        <v>458</v>
      </c>
      <c r="Z76" s="112">
        <v>477</v>
      </c>
    </row>
    <row r="77" spans="1:26" x14ac:dyDescent="0.25">
      <c r="S77" s="115" t="s">
        <v>50</v>
      </c>
      <c r="T77" s="115"/>
      <c r="U77" s="112"/>
      <c r="V77" s="112">
        <v>164</v>
      </c>
      <c r="W77" s="112">
        <v>165</v>
      </c>
      <c r="X77" s="112">
        <v>162</v>
      </c>
      <c r="Y77" s="112">
        <v>148</v>
      </c>
      <c r="Z77" s="112">
        <v>137</v>
      </c>
    </row>
    <row r="78" spans="1:26" x14ac:dyDescent="0.25">
      <c r="S78" s="115" t="s">
        <v>51</v>
      </c>
      <c r="T78" s="115"/>
      <c r="U78" s="112"/>
      <c r="V78" s="112">
        <v>94</v>
      </c>
      <c r="W78" s="112">
        <v>87</v>
      </c>
      <c r="X78" s="112">
        <v>91</v>
      </c>
      <c r="Y78" s="112">
        <v>89</v>
      </c>
      <c r="Z78" s="112">
        <v>87</v>
      </c>
    </row>
    <row r="79" spans="1:26" x14ac:dyDescent="0.25">
      <c r="S79" s="115" t="s">
        <v>52</v>
      </c>
      <c r="T79" s="115"/>
      <c r="U79" s="112"/>
      <c r="V79" s="112">
        <v>85</v>
      </c>
      <c r="W79" s="112">
        <v>83</v>
      </c>
      <c r="X79" s="112">
        <v>74</v>
      </c>
      <c r="Y79" s="112">
        <v>73</v>
      </c>
      <c r="Z79" s="112">
        <v>59</v>
      </c>
    </row>
    <row r="80" spans="1:26" x14ac:dyDescent="0.25">
      <c r="S80" s="118" t="s">
        <v>53</v>
      </c>
      <c r="T80" s="118"/>
      <c r="U80" s="112"/>
      <c r="V80" s="112">
        <v>42293</v>
      </c>
      <c r="W80" s="112">
        <v>44019</v>
      </c>
      <c r="X80" s="112">
        <v>45437</v>
      </c>
      <c r="Y80" s="112">
        <v>46298</v>
      </c>
      <c r="Z80" s="112">
        <v>49193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Charles Sturt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3785</v>
      </c>
      <c r="W83" s="112">
        <v>3975</v>
      </c>
      <c r="X83" s="112">
        <v>4061</v>
      </c>
      <c r="Y83" s="112">
        <v>4184</v>
      </c>
      <c r="Z83" s="112">
        <v>4286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5001</v>
      </c>
      <c r="W84" s="112">
        <v>5295</v>
      </c>
      <c r="X84" s="112">
        <v>5569</v>
      </c>
      <c r="Y84" s="112">
        <v>5733</v>
      </c>
      <c r="Z84" s="112">
        <v>5899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4733</v>
      </c>
      <c r="W85" s="112">
        <v>4976</v>
      </c>
      <c r="X85" s="112">
        <v>5087</v>
      </c>
      <c r="Y85" s="112">
        <v>5226</v>
      </c>
      <c r="Z85" s="112">
        <v>5348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98,555</v>
      </c>
      <c r="D86" s="94">
        <f t="shared" ref="D86:D91" si="4">AD4</f>
        <v>5.8763495729709403E-2</v>
      </c>
      <c r="E86" s="95">
        <f t="shared" ref="E86:E91" si="5">AD4</f>
        <v>5.8763495729709403E-2</v>
      </c>
      <c r="F86" s="94">
        <f t="shared" ref="F86:F91" si="6">AF4</f>
        <v>0.14953053012188722</v>
      </c>
      <c r="G86" s="95">
        <f t="shared" ref="G86:G91" si="7">AF4</f>
        <v>0.14953053012188722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2138</v>
      </c>
      <c r="W86" s="112">
        <v>2303</v>
      </c>
      <c r="X86" s="112">
        <v>2445</v>
      </c>
      <c r="Y86" s="112">
        <v>2499</v>
      </c>
      <c r="Z86" s="112">
        <v>2588</v>
      </c>
    </row>
    <row r="87" spans="1:30" ht="15" customHeight="1" x14ac:dyDescent="0.25">
      <c r="A87" s="96" t="s">
        <v>4</v>
      </c>
      <c r="B87" s="49"/>
      <c r="C87" s="97" t="str">
        <f t="shared" si="3"/>
        <v>49,315</v>
      </c>
      <c r="D87" s="94">
        <f t="shared" si="4"/>
        <v>5.4009575104727814E-2</v>
      </c>
      <c r="E87" s="95">
        <f t="shared" si="5"/>
        <v>5.4009575104727814E-2</v>
      </c>
      <c r="F87" s="94">
        <f t="shared" si="6"/>
        <v>0.13508723472816819</v>
      </c>
      <c r="G87" s="95">
        <f t="shared" si="7"/>
        <v>0.13508723472816819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2102</v>
      </c>
      <c r="W87" s="112">
        <v>2133</v>
      </c>
      <c r="X87" s="112">
        <v>2204</v>
      </c>
      <c r="Y87" s="112">
        <v>2209</v>
      </c>
      <c r="Z87" s="112">
        <v>2296</v>
      </c>
    </row>
    <row r="88" spans="1:30" ht="15" customHeight="1" x14ac:dyDescent="0.25">
      <c r="A88" s="96" t="s">
        <v>5</v>
      </c>
      <c r="B88" s="49"/>
      <c r="C88" s="97" t="str">
        <f t="shared" si="3"/>
        <v>49,193</v>
      </c>
      <c r="D88" s="94">
        <f t="shared" si="4"/>
        <v>6.2460853977235997E-2</v>
      </c>
      <c r="E88" s="95">
        <f t="shared" si="5"/>
        <v>6.2460853977235997E-2</v>
      </c>
      <c r="F88" s="94">
        <f t="shared" si="6"/>
        <v>0.16317506857088815</v>
      </c>
      <c r="G88" s="95">
        <f t="shared" si="7"/>
        <v>0.16317506857088815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1916</v>
      </c>
      <c r="W88" s="112">
        <v>2028</v>
      </c>
      <c r="X88" s="112">
        <v>2043</v>
      </c>
      <c r="Y88" s="112">
        <v>2101</v>
      </c>
      <c r="Z88" s="112">
        <v>2166</v>
      </c>
    </row>
    <row r="89" spans="1:30" ht="15" customHeight="1" x14ac:dyDescent="0.25">
      <c r="A89" s="49" t="s">
        <v>6</v>
      </c>
      <c r="B89" s="49"/>
      <c r="C89" s="97" t="str">
        <f t="shared" si="3"/>
        <v>68,255</v>
      </c>
      <c r="D89" s="94">
        <f t="shared" si="4"/>
        <v>2.1231073074390983E-2</v>
      </c>
      <c r="E89" s="95">
        <f t="shared" si="5"/>
        <v>2.1231073074390983E-2</v>
      </c>
      <c r="F89" s="94">
        <f t="shared" si="6"/>
        <v>0.10012410747384881</v>
      </c>
      <c r="G89" s="95">
        <f t="shared" si="7"/>
        <v>0.10012410747384881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2213</v>
      </c>
      <c r="W89" s="112">
        <v>2289</v>
      </c>
      <c r="X89" s="112">
        <v>2400</v>
      </c>
      <c r="Y89" s="112">
        <v>2396</v>
      </c>
      <c r="Z89" s="112">
        <v>2385</v>
      </c>
    </row>
    <row r="90" spans="1:30" ht="15" customHeight="1" x14ac:dyDescent="0.25">
      <c r="A90" s="49" t="s">
        <v>98</v>
      </c>
      <c r="B90" s="49"/>
      <c r="C90" s="97" t="str">
        <f t="shared" si="3"/>
        <v>$48,341</v>
      </c>
      <c r="D90" s="94">
        <f t="shared" si="4"/>
        <v>3.4508660549846137E-2</v>
      </c>
      <c r="E90" s="95">
        <f t="shared" si="5"/>
        <v>3.4508660549846137E-2</v>
      </c>
      <c r="F90" s="94">
        <f t="shared" si="6"/>
        <v>0.11501822207870083</v>
      </c>
      <c r="G90" s="95">
        <f t="shared" si="7"/>
        <v>0.11501822207870083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3275</v>
      </c>
      <c r="W90" s="112">
        <v>3461</v>
      </c>
      <c r="X90" s="112">
        <v>3475</v>
      </c>
      <c r="Y90" s="112">
        <v>3441</v>
      </c>
      <c r="Z90" s="112">
        <v>3451</v>
      </c>
    </row>
    <row r="91" spans="1:30" ht="15" customHeight="1" x14ac:dyDescent="0.25">
      <c r="A91" s="49" t="s">
        <v>7</v>
      </c>
      <c r="B91" s="49"/>
      <c r="C91" s="97" t="str">
        <f t="shared" si="3"/>
        <v>$4,349.7 mil</v>
      </c>
      <c r="D91" s="94">
        <f t="shared" si="4"/>
        <v>0.16053795518270131</v>
      </c>
      <c r="E91" s="95">
        <f t="shared" si="5"/>
        <v>0.16053795518270131</v>
      </c>
      <c r="F91" s="94">
        <f t="shared" si="6"/>
        <v>0.27052674483908112</v>
      </c>
      <c r="G91" s="95">
        <f t="shared" si="7"/>
        <v>0.27052674483908112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31700</v>
      </c>
      <c r="W91" s="112">
        <v>32579</v>
      </c>
      <c r="X91" s="112">
        <v>33427</v>
      </c>
      <c r="Y91" s="112">
        <v>34010</v>
      </c>
      <c r="Z91" s="112">
        <v>34511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2686</v>
      </c>
      <c r="W93" s="112">
        <v>2831</v>
      </c>
      <c r="X93" s="112">
        <v>2949</v>
      </c>
      <c r="Y93" s="112">
        <v>3062</v>
      </c>
      <c r="Z93" s="112">
        <v>3211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6633</v>
      </c>
      <c r="W94" s="112">
        <v>7023</v>
      </c>
      <c r="X94" s="112">
        <v>7355</v>
      </c>
      <c r="Y94" s="112">
        <v>7739</v>
      </c>
      <c r="Z94" s="112">
        <v>8053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893</v>
      </c>
      <c r="W95" s="112">
        <v>940</v>
      </c>
      <c r="X95" s="112">
        <v>992</v>
      </c>
      <c r="Y95" s="112">
        <v>1086</v>
      </c>
      <c r="Z95" s="112">
        <v>1156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4124</v>
      </c>
      <c r="W96" s="112">
        <v>4431</v>
      </c>
      <c r="X96" s="112">
        <v>4702</v>
      </c>
      <c r="Y96" s="112">
        <v>4889</v>
      </c>
      <c r="Z96" s="112">
        <v>5115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6239</v>
      </c>
      <c r="W97" s="112">
        <v>6213</v>
      </c>
      <c r="X97" s="112">
        <v>6306</v>
      </c>
      <c r="Y97" s="112">
        <v>6203</v>
      </c>
      <c r="Z97" s="112">
        <v>6292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3204</v>
      </c>
      <c r="W98" s="112">
        <v>3385</v>
      </c>
      <c r="X98" s="112">
        <v>3341</v>
      </c>
      <c r="Y98" s="112">
        <v>3389</v>
      </c>
      <c r="Z98" s="112">
        <v>3394</v>
      </c>
    </row>
    <row r="99" spans="1:32" ht="15" customHeight="1" x14ac:dyDescent="0.25">
      <c r="S99" s="115" t="s">
        <v>191</v>
      </c>
      <c r="T99" s="115"/>
      <c r="U99" s="112"/>
      <c r="V99" s="112">
        <v>226</v>
      </c>
      <c r="W99" s="112">
        <v>239</v>
      </c>
      <c r="X99" s="112">
        <v>261</v>
      </c>
      <c r="Y99" s="112">
        <v>273</v>
      </c>
      <c r="Z99" s="112">
        <v>268</v>
      </c>
    </row>
    <row r="100" spans="1:32" ht="15" customHeight="1" x14ac:dyDescent="0.25">
      <c r="S100" s="115" t="s">
        <v>58</v>
      </c>
      <c r="T100" s="115"/>
      <c r="U100" s="112"/>
      <c r="V100" s="112">
        <v>1552</v>
      </c>
      <c r="W100" s="112">
        <v>1626</v>
      </c>
      <c r="X100" s="112">
        <v>1732</v>
      </c>
      <c r="Y100" s="112">
        <v>1816</v>
      </c>
      <c r="Z100" s="112">
        <v>1849</v>
      </c>
    </row>
    <row r="101" spans="1:32" x14ac:dyDescent="0.25">
      <c r="A101" s="18"/>
      <c r="S101" s="118" t="s">
        <v>53</v>
      </c>
      <c r="T101" s="118"/>
      <c r="U101" s="112"/>
      <c r="V101" s="112">
        <v>30345</v>
      </c>
      <c r="W101" s="112">
        <v>31183</v>
      </c>
      <c r="X101" s="112">
        <v>32003</v>
      </c>
      <c r="Y101" s="112">
        <v>32827</v>
      </c>
      <c r="Z101" s="112">
        <v>33701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64553</v>
      </c>
      <c r="W104" s="112">
        <v>66481</v>
      </c>
      <c r="X104" s="112">
        <v>68517</v>
      </c>
      <c r="Y104" s="112">
        <v>74308</v>
      </c>
      <c r="Z104" s="112">
        <v>74308</v>
      </c>
      <c r="AB104" s="109" t="str">
        <f>TEXT(Z104,"###,###")</f>
        <v>74,308</v>
      </c>
      <c r="AD104" s="130">
        <f>Z104/($Z$4)*100</f>
        <v>75.397493785196076</v>
      </c>
      <c r="AF104" s="109"/>
    </row>
    <row r="105" spans="1:32" x14ac:dyDescent="0.25">
      <c r="S105" s="115" t="s">
        <v>17</v>
      </c>
      <c r="T105" s="115"/>
      <c r="U105" s="112"/>
      <c r="V105" s="112">
        <v>16137</v>
      </c>
      <c r="W105" s="112">
        <v>16909</v>
      </c>
      <c r="X105" s="112">
        <v>17371</v>
      </c>
      <c r="Y105" s="112">
        <v>16939</v>
      </c>
      <c r="Z105" s="112">
        <v>17194</v>
      </c>
      <c r="AB105" s="109" t="str">
        <f>TEXT(Z105,"###,###")</f>
        <v>17,194</v>
      </c>
      <c r="AD105" s="130">
        <f>Z105/($Z$4)*100</f>
        <v>17.446096088478512</v>
      </c>
      <c r="AF105" s="109"/>
    </row>
    <row r="106" spans="1:32" x14ac:dyDescent="0.25">
      <c r="S106" s="118" t="s">
        <v>53</v>
      </c>
      <c r="T106" s="118"/>
      <c r="U106" s="120"/>
      <c r="V106" s="120">
        <v>80690</v>
      </c>
      <c r="W106" s="120">
        <v>83390</v>
      </c>
      <c r="X106" s="120">
        <v>85888</v>
      </c>
      <c r="Y106" s="120">
        <v>91247</v>
      </c>
      <c r="Z106" s="120">
        <v>91502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10859</v>
      </c>
      <c r="W108" s="112">
        <v>13163</v>
      </c>
      <c r="X108" s="112">
        <v>11711</v>
      </c>
      <c r="Y108" s="112">
        <v>12339</v>
      </c>
      <c r="Z108" s="112">
        <v>12736</v>
      </c>
      <c r="AB108" s="109" t="str">
        <f>TEXT(Z108,"###,###")</f>
        <v>12,736</v>
      </c>
      <c r="AD108" s="130">
        <f>Z108/($Z$4)*100</f>
        <v>12.922733499061437</v>
      </c>
      <c r="AF108" s="109"/>
    </row>
    <row r="109" spans="1:32" x14ac:dyDescent="0.25">
      <c r="S109" s="115" t="s">
        <v>20</v>
      </c>
      <c r="T109" s="115"/>
      <c r="U109" s="112"/>
      <c r="V109" s="112">
        <v>11937</v>
      </c>
      <c r="W109" s="112">
        <v>11848</v>
      </c>
      <c r="X109" s="112">
        <v>11718</v>
      </c>
      <c r="Y109" s="112">
        <v>12045</v>
      </c>
      <c r="Z109" s="112">
        <v>13554</v>
      </c>
      <c r="AB109" s="109" t="str">
        <f>TEXT(Z109,"###,###")</f>
        <v>13,554</v>
      </c>
      <c r="AD109" s="130">
        <f>Z109/($Z$4)*100</f>
        <v>13.752726903759321</v>
      </c>
      <c r="AF109" s="109"/>
    </row>
    <row r="110" spans="1:32" x14ac:dyDescent="0.25">
      <c r="S110" s="115" t="s">
        <v>21</v>
      </c>
      <c r="T110" s="115"/>
      <c r="U110" s="112"/>
      <c r="V110" s="112">
        <v>18990</v>
      </c>
      <c r="W110" s="112">
        <v>19368</v>
      </c>
      <c r="X110" s="112">
        <v>21001</v>
      </c>
      <c r="Y110" s="112">
        <v>20921</v>
      </c>
      <c r="Z110" s="112">
        <v>21932</v>
      </c>
      <c r="AB110" s="109" t="str">
        <f>TEXT(Z110,"###,###")</f>
        <v>21,932</v>
      </c>
      <c r="AD110" s="130">
        <f>Z110/($Z$4)*100</f>
        <v>22.25356399979707</v>
      </c>
      <c r="AF110" s="109"/>
    </row>
    <row r="111" spans="1:32" x14ac:dyDescent="0.25">
      <c r="S111" s="115" t="s">
        <v>22</v>
      </c>
      <c r="T111" s="115"/>
      <c r="U111" s="112"/>
      <c r="V111" s="112">
        <v>38013</v>
      </c>
      <c r="W111" s="112">
        <v>38417</v>
      </c>
      <c r="X111" s="112">
        <v>41091</v>
      </c>
      <c r="Y111" s="112">
        <v>41450</v>
      </c>
      <c r="Z111" s="112">
        <v>44215</v>
      </c>
      <c r="AB111" s="109" t="str">
        <f>TEXT(Z111,"###,###")</f>
        <v>44,215</v>
      </c>
      <c r="AD111" s="130">
        <f>Z111/($Z$4)*100</f>
        <v>44.863274313834914</v>
      </c>
      <c r="AF111" s="109"/>
    </row>
    <row r="112" spans="1:32" x14ac:dyDescent="0.25">
      <c r="S112" s="118" t="s">
        <v>53</v>
      </c>
      <c r="T112" s="118"/>
      <c r="U112" s="112"/>
      <c r="V112" s="112">
        <v>85737</v>
      </c>
      <c r="W112" s="112">
        <v>89349</v>
      </c>
      <c r="X112" s="112">
        <v>92068</v>
      </c>
      <c r="Y112" s="112">
        <v>93087</v>
      </c>
      <c r="Z112" s="112">
        <v>98555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40.909999999999997</v>
      </c>
      <c r="W118" s="131">
        <v>40.909999999999997</v>
      </c>
      <c r="X118" s="131">
        <v>40.79</v>
      </c>
      <c r="Y118" s="131">
        <v>40.82</v>
      </c>
      <c r="Z118" s="131">
        <v>40.78</v>
      </c>
      <c r="AB118" s="109" t="str">
        <f>TEXT(Z118,"##.0")</f>
        <v>40.8</v>
      </c>
    </row>
    <row r="120" spans="19:32" x14ac:dyDescent="0.25">
      <c r="S120" s="101" t="s">
        <v>100</v>
      </c>
      <c r="T120" s="112"/>
      <c r="U120" s="112"/>
      <c r="V120" s="112">
        <v>53570</v>
      </c>
      <c r="W120" s="112">
        <v>54976</v>
      </c>
      <c r="X120" s="112">
        <v>56103</v>
      </c>
      <c r="Y120" s="112">
        <v>57284</v>
      </c>
      <c r="Z120" s="112">
        <v>58257</v>
      </c>
      <c r="AB120" s="109" t="str">
        <f>TEXT(Z120,"###,###")</f>
        <v>58,257</v>
      </c>
    </row>
    <row r="121" spans="19:32" x14ac:dyDescent="0.25">
      <c r="S121" s="101" t="s">
        <v>101</v>
      </c>
      <c r="T121" s="112"/>
      <c r="U121" s="112"/>
      <c r="V121" s="112">
        <v>4346</v>
      </c>
      <c r="W121" s="112">
        <v>4340</v>
      </c>
      <c r="X121" s="112">
        <v>4525</v>
      </c>
      <c r="Y121" s="112">
        <v>4606</v>
      </c>
      <c r="Z121" s="112">
        <v>4588</v>
      </c>
      <c r="AB121" s="109" t="str">
        <f>TEXT(Z121,"###,###")</f>
        <v>4,588</v>
      </c>
    </row>
    <row r="122" spans="19:32" x14ac:dyDescent="0.25">
      <c r="S122" s="101" t="s">
        <v>102</v>
      </c>
      <c r="T122" s="112"/>
      <c r="U122" s="112"/>
      <c r="V122" s="112">
        <v>4122</v>
      </c>
      <c r="W122" s="112">
        <v>4445</v>
      </c>
      <c r="X122" s="112">
        <v>4808</v>
      </c>
      <c r="Y122" s="112">
        <v>4941</v>
      </c>
      <c r="Z122" s="112">
        <v>5408</v>
      </c>
      <c r="AB122" s="109" t="str">
        <f>TEXT(Z122,"###,###")</f>
        <v>5,408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57692</v>
      </c>
      <c r="W124" s="112">
        <v>59421</v>
      </c>
      <c r="X124" s="112">
        <v>60911</v>
      </c>
      <c r="Y124" s="112">
        <v>62225</v>
      </c>
      <c r="Z124" s="112">
        <v>63665</v>
      </c>
      <c r="AB124" s="109" t="str">
        <f>TEXT(Z124,"###,###")</f>
        <v>63,665</v>
      </c>
      <c r="AD124" s="127">
        <f>Z124/$Z$7*100</f>
        <v>93.27521793275217</v>
      </c>
    </row>
    <row r="125" spans="19:32" x14ac:dyDescent="0.25">
      <c r="S125" s="101" t="s">
        <v>104</v>
      </c>
      <c r="T125" s="112"/>
      <c r="U125" s="112"/>
      <c r="V125" s="112">
        <v>8468</v>
      </c>
      <c r="W125" s="112">
        <v>8785</v>
      </c>
      <c r="X125" s="112">
        <v>9333</v>
      </c>
      <c r="Y125" s="112">
        <v>9547</v>
      </c>
      <c r="Z125" s="112">
        <v>9996</v>
      </c>
      <c r="AB125" s="109" t="str">
        <f>TEXT(Z125,"###,###")</f>
        <v>9,996</v>
      </c>
      <c r="AD125" s="127">
        <f>Z125/$Z$7*100</f>
        <v>14.645080946450809</v>
      </c>
    </row>
    <row r="127" spans="19:32" x14ac:dyDescent="0.25">
      <c r="S127" s="101" t="s">
        <v>105</v>
      </c>
      <c r="T127" s="112"/>
      <c r="U127" s="112"/>
      <c r="V127" s="112">
        <v>31700</v>
      </c>
      <c r="W127" s="112">
        <v>32579</v>
      </c>
      <c r="X127" s="112">
        <v>33429</v>
      </c>
      <c r="Y127" s="112">
        <v>34004</v>
      </c>
      <c r="Z127" s="112">
        <v>34512</v>
      </c>
      <c r="AB127" s="109" t="str">
        <f>TEXT(Z127,"###,###")</f>
        <v>34,512</v>
      </c>
      <c r="AD127" s="127">
        <f>Z127/$Z$7*100</f>
        <v>50.563328693868584</v>
      </c>
    </row>
    <row r="128" spans="19:32" x14ac:dyDescent="0.25">
      <c r="S128" s="101" t="s">
        <v>106</v>
      </c>
      <c r="T128" s="112"/>
      <c r="U128" s="112"/>
      <c r="V128" s="112">
        <v>30343</v>
      </c>
      <c r="W128" s="112">
        <v>31188</v>
      </c>
      <c r="X128" s="112">
        <v>32007</v>
      </c>
      <c r="Y128" s="112">
        <v>32830</v>
      </c>
      <c r="Z128" s="112">
        <v>33705</v>
      </c>
      <c r="AB128" s="109" t="str">
        <f>TEXT(Z128,"###,###")</f>
        <v>33,705</v>
      </c>
      <c r="AD128" s="127">
        <f>Z128/$Z$7*100</f>
        <v>49.380997729104095</v>
      </c>
    </row>
    <row r="130" spans="19:20" x14ac:dyDescent="0.25">
      <c r="S130" s="101" t="s">
        <v>264</v>
      </c>
      <c r="T130" s="127">
        <v>85.351988865284596</v>
      </c>
    </row>
    <row r="131" spans="19:20" x14ac:dyDescent="0.25">
      <c r="S131" s="101" t="s">
        <v>265</v>
      </c>
      <c r="T131" s="127">
        <v>6.7218518789832249</v>
      </c>
    </row>
    <row r="132" spans="19:20" x14ac:dyDescent="0.25">
      <c r="S132" s="101" t="s">
        <v>266</v>
      </c>
      <c r="T132" s="127">
        <v>7.9232290674675854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49DFAA-E767-452D-8069-C05A74378F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31D98F-D438-4D95-B7BE-9BF3ACA358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E578E-E7A1-4BA9-854D-24196BF41D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E2E87-AC16-464F-9751-FC85BB3B53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8E95-F31A-4D7F-B386-F013ADAF5414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10.13 Clare and Gilbert Valleys,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6655</v>
      </c>
      <c r="W4" s="108">
        <v>7304</v>
      </c>
      <c r="X4" s="108">
        <v>6783</v>
      </c>
      <c r="Y4" s="108">
        <v>7229</v>
      </c>
      <c r="Z4" s="108">
        <v>7415</v>
      </c>
      <c r="AB4" s="109" t="str">
        <f>TEXT(Z4,"###,###")</f>
        <v>7,415</v>
      </c>
      <c r="AD4" s="110">
        <f>Z4/Y4-1</f>
        <v>2.5729699820168817E-2</v>
      </c>
      <c r="AF4" s="110">
        <f>Z4/V4-1</f>
        <v>0.11419984973703978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3371</v>
      </c>
      <c r="W5" s="108">
        <v>3722</v>
      </c>
      <c r="X5" s="108">
        <v>3461</v>
      </c>
      <c r="Y5" s="108">
        <v>3669</v>
      </c>
      <c r="Z5" s="108">
        <v>3623</v>
      </c>
      <c r="AB5" s="109" t="str">
        <f>TEXT(Z5,"###,###")</f>
        <v>3,623</v>
      </c>
      <c r="AD5" s="110">
        <f t="shared" ref="AD5:AD9" si="0">Z5/Y5-1</f>
        <v>-1.2537476151539884E-2</v>
      </c>
      <c r="AF5" s="110">
        <f t="shared" ref="AF5:AF9" si="1">Z5/V5-1</f>
        <v>7.4755265499851786E-2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3284</v>
      </c>
      <c r="W6" s="108">
        <v>3576</v>
      </c>
      <c r="X6" s="108">
        <v>3326</v>
      </c>
      <c r="Y6" s="108">
        <v>3559</v>
      </c>
      <c r="Z6" s="108">
        <v>3788</v>
      </c>
      <c r="AB6" s="109" t="str">
        <f>TEXT(Z6,"###,###")</f>
        <v>3,788</v>
      </c>
      <c r="AD6" s="110">
        <f t="shared" si="0"/>
        <v>6.4343916830570391E-2</v>
      </c>
      <c r="AF6" s="110">
        <f t="shared" si="1"/>
        <v>0.15347137637028019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4584</v>
      </c>
      <c r="W7" s="108">
        <v>5079</v>
      </c>
      <c r="X7" s="108">
        <v>4820</v>
      </c>
      <c r="Y7" s="108">
        <v>5088</v>
      </c>
      <c r="Z7" s="108">
        <v>5104</v>
      </c>
      <c r="AB7" s="109" t="str">
        <f>TEXT(Z7,"###,###")</f>
        <v>5,104</v>
      </c>
      <c r="AD7" s="110">
        <f t="shared" si="0"/>
        <v>3.1446540880504248E-3</v>
      </c>
      <c r="AF7" s="110">
        <f t="shared" si="1"/>
        <v>0.11343804537521818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7,415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5,104</v>
      </c>
      <c r="P8" s="65"/>
      <c r="S8" s="107" t="s">
        <v>84</v>
      </c>
      <c r="T8" s="108"/>
      <c r="U8" s="108"/>
      <c r="V8" s="108">
        <v>33739</v>
      </c>
      <c r="W8" s="108">
        <v>34168.06</v>
      </c>
      <c r="X8" s="108">
        <v>37891.4</v>
      </c>
      <c r="Y8" s="108">
        <v>37001.129999999997</v>
      </c>
      <c r="Z8" s="108">
        <v>38226.49</v>
      </c>
      <c r="AB8" s="109" t="str">
        <f>TEXT(Z8,"$###,###")</f>
        <v>$38,226</v>
      </c>
      <c r="AD8" s="110">
        <f t="shared" si="0"/>
        <v>3.31168264320576E-2</v>
      </c>
      <c r="AF8" s="110">
        <f t="shared" si="1"/>
        <v>0.13300601677583801</v>
      </c>
    </row>
    <row r="9" spans="1:32" x14ac:dyDescent="0.25">
      <c r="A9" s="30" t="s">
        <v>14</v>
      </c>
      <c r="B9" s="69"/>
      <c r="C9" s="70"/>
      <c r="D9" s="71">
        <f>AD104</f>
        <v>68.105192178017532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50.881661442006262</v>
      </c>
      <c r="P9" s="72" t="s">
        <v>85</v>
      </c>
      <c r="S9" s="107" t="s">
        <v>7</v>
      </c>
      <c r="T9" s="108"/>
      <c r="U9" s="108"/>
      <c r="V9" s="108">
        <v>214288195</v>
      </c>
      <c r="W9" s="108">
        <v>243807848</v>
      </c>
      <c r="X9" s="108">
        <v>238846043</v>
      </c>
      <c r="Y9" s="108">
        <v>254552060</v>
      </c>
      <c r="Z9" s="108">
        <v>268621619</v>
      </c>
      <c r="AB9" s="109" t="str">
        <f>TEXT(Z9/1000000,"$#,###.0")&amp;" mil"</f>
        <v>$268.6 mil</v>
      </c>
      <c r="AD9" s="110">
        <f t="shared" si="0"/>
        <v>5.5271833195928544E-2</v>
      </c>
      <c r="AF9" s="110">
        <f t="shared" si="1"/>
        <v>0.25355304336760121</v>
      </c>
    </row>
    <row r="10" spans="1:32" x14ac:dyDescent="0.25">
      <c r="A10" s="30" t="s">
        <v>17</v>
      </c>
      <c r="B10" s="69"/>
      <c r="C10" s="70"/>
      <c r="D10" s="71">
        <f>AD105</f>
        <v>14.443695212407281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49.079153605015676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72.472570532915356</v>
      </c>
      <c r="P11" s="72" t="s">
        <v>85</v>
      </c>
      <c r="S11" s="107" t="s">
        <v>29</v>
      </c>
      <c r="T11" s="112"/>
      <c r="U11" s="112"/>
      <c r="V11" s="112">
        <v>5325</v>
      </c>
      <c r="W11" s="112">
        <v>5831</v>
      </c>
      <c r="X11" s="112">
        <v>5485</v>
      </c>
      <c r="Y11" s="112">
        <v>5804</v>
      </c>
      <c r="Z11" s="112">
        <v>6009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15.693573667711599</v>
      </c>
      <c r="P12" s="72" t="s">
        <v>85</v>
      </c>
      <c r="S12" s="107" t="s">
        <v>30</v>
      </c>
      <c r="T12" s="112"/>
      <c r="U12" s="112"/>
      <c r="V12" s="112">
        <v>1324</v>
      </c>
      <c r="W12" s="112">
        <v>1471</v>
      </c>
      <c r="X12" s="112">
        <v>1302</v>
      </c>
      <c r="Y12" s="112">
        <v>1427</v>
      </c>
      <c r="Z12" s="112">
        <v>1406</v>
      </c>
    </row>
    <row r="13" spans="1:32" ht="15" customHeight="1" x14ac:dyDescent="0.25">
      <c r="A13" s="30" t="s">
        <v>19</v>
      </c>
      <c r="B13" s="70"/>
      <c r="C13" s="70"/>
      <c r="D13" s="71">
        <f>AD108</f>
        <v>18.341200269723533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11.833855799373042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21.132838840188807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45.0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19.743762643290626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17.143416927899686</v>
      </c>
      <c r="P15" s="72" t="s">
        <v>85</v>
      </c>
      <c r="S15" s="115" t="s">
        <v>61</v>
      </c>
      <c r="T15" s="115"/>
      <c r="U15" s="116"/>
      <c r="V15" s="116">
        <v>711</v>
      </c>
      <c r="W15" s="116">
        <v>807</v>
      </c>
      <c r="X15" s="116">
        <v>762</v>
      </c>
      <c r="Y15" s="112">
        <v>810</v>
      </c>
      <c r="Z15" s="112">
        <v>776</v>
      </c>
      <c r="AB15" s="117">
        <f t="shared" ref="AB15:AB34" si="2">IF(Z15="np",0,Z15/$Z$34)</f>
        <v>0.10465273095077546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25.2596089008766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82.856583072100307</v>
      </c>
      <c r="P16" s="37" t="s">
        <v>85</v>
      </c>
      <c r="S16" s="115" t="s">
        <v>62</v>
      </c>
      <c r="T16" s="115"/>
      <c r="U16" s="116"/>
      <c r="V16" s="116">
        <v>80</v>
      </c>
      <c r="W16" s="116">
        <v>88</v>
      </c>
      <c r="X16" s="116">
        <v>97</v>
      </c>
      <c r="Y16" s="112">
        <v>124</v>
      </c>
      <c r="Z16" s="112">
        <v>125</v>
      </c>
      <c r="AB16" s="117">
        <f t="shared" si="2"/>
        <v>1.6857720836142953E-2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695</v>
      </c>
      <c r="W17" s="116">
        <v>749</v>
      </c>
      <c r="X17" s="116">
        <v>695</v>
      </c>
      <c r="Y17" s="112">
        <v>700</v>
      </c>
      <c r="Z17" s="112">
        <v>690</v>
      </c>
      <c r="AB17" s="117">
        <f t="shared" si="2"/>
        <v>9.3054619015509099E-2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48</v>
      </c>
      <c r="W18" s="116">
        <v>53</v>
      </c>
      <c r="X18" s="116">
        <v>53</v>
      </c>
      <c r="Y18" s="112">
        <v>38</v>
      </c>
      <c r="Z18" s="112">
        <v>54</v>
      </c>
      <c r="AB18" s="117">
        <f t="shared" si="2"/>
        <v>7.2825354012137555E-3</v>
      </c>
    </row>
    <row r="19" spans="1:28" x14ac:dyDescent="0.25">
      <c r="A19" s="61" t="str">
        <f>$S$1&amp;" ("&amp;$V$2&amp;" to "&amp;$Z$2&amp;")"</f>
        <v>Clare and Gilbert Valleys (2016-17 to 2020-21)</v>
      </c>
      <c r="B19" s="61"/>
      <c r="C19" s="61"/>
      <c r="D19" s="61"/>
      <c r="E19" s="61"/>
      <c r="F19" s="61"/>
      <c r="G19" s="61" t="str">
        <f>$S$1&amp;" ("&amp;$V$2&amp;" to "&amp;$Z$2&amp;")"</f>
        <v>Clare and Gilbert Valleys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325</v>
      </c>
      <c r="W19" s="116">
        <v>386</v>
      </c>
      <c r="X19" s="116">
        <v>355</v>
      </c>
      <c r="Y19" s="112">
        <v>425</v>
      </c>
      <c r="Z19" s="112">
        <v>409</v>
      </c>
      <c r="AB19" s="117">
        <f t="shared" si="2"/>
        <v>5.5158462575859747E-2</v>
      </c>
    </row>
    <row r="20" spans="1:28" x14ac:dyDescent="0.25">
      <c r="S20" s="115" t="s">
        <v>66</v>
      </c>
      <c r="T20" s="115"/>
      <c r="U20" s="116"/>
      <c r="V20" s="116">
        <v>156</v>
      </c>
      <c r="W20" s="116">
        <v>171</v>
      </c>
      <c r="X20" s="116">
        <v>173</v>
      </c>
      <c r="Y20" s="112">
        <v>195</v>
      </c>
      <c r="Z20" s="112">
        <v>209</v>
      </c>
      <c r="AB20" s="117">
        <f t="shared" si="2"/>
        <v>2.8186109238031019E-2</v>
      </c>
    </row>
    <row r="21" spans="1:28" x14ac:dyDescent="0.25">
      <c r="S21" s="115" t="s">
        <v>67</v>
      </c>
      <c r="T21" s="115"/>
      <c r="U21" s="116"/>
      <c r="V21" s="116">
        <v>506</v>
      </c>
      <c r="W21" s="116">
        <v>565</v>
      </c>
      <c r="X21" s="116">
        <v>495</v>
      </c>
      <c r="Y21" s="112">
        <v>563</v>
      </c>
      <c r="Z21" s="112">
        <v>616</v>
      </c>
      <c r="AB21" s="117">
        <f t="shared" si="2"/>
        <v>8.3074848280512481E-2</v>
      </c>
    </row>
    <row r="22" spans="1:28" x14ac:dyDescent="0.25">
      <c r="S22" s="115" t="s">
        <v>68</v>
      </c>
      <c r="T22" s="115"/>
      <c r="U22" s="116"/>
      <c r="V22" s="116">
        <v>358</v>
      </c>
      <c r="W22" s="116">
        <v>377</v>
      </c>
      <c r="X22" s="116">
        <v>366</v>
      </c>
      <c r="Y22" s="112">
        <v>381</v>
      </c>
      <c r="Z22" s="112">
        <v>493</v>
      </c>
      <c r="AB22" s="117">
        <f t="shared" si="2"/>
        <v>6.6486850977747813E-2</v>
      </c>
    </row>
    <row r="23" spans="1:28" x14ac:dyDescent="0.25">
      <c r="S23" s="115" t="s">
        <v>69</v>
      </c>
      <c r="T23" s="115"/>
      <c r="U23" s="116"/>
      <c r="V23" s="116">
        <v>233</v>
      </c>
      <c r="W23" s="116">
        <v>272</v>
      </c>
      <c r="X23" s="116">
        <v>250</v>
      </c>
      <c r="Y23" s="112">
        <v>229</v>
      </c>
      <c r="Z23" s="112">
        <v>246</v>
      </c>
      <c r="AB23" s="117">
        <f t="shared" si="2"/>
        <v>3.3175994605529335E-2</v>
      </c>
    </row>
    <row r="24" spans="1:28" x14ac:dyDescent="0.25">
      <c r="S24" s="115" t="s">
        <v>70</v>
      </c>
      <c r="T24" s="115"/>
      <c r="U24" s="116"/>
      <c r="V24" s="116">
        <v>19</v>
      </c>
      <c r="W24" s="116">
        <v>19</v>
      </c>
      <c r="X24" s="116">
        <v>22</v>
      </c>
      <c r="Y24" s="112">
        <v>17</v>
      </c>
      <c r="Z24" s="112">
        <v>19</v>
      </c>
      <c r="AB24" s="117">
        <f t="shared" si="2"/>
        <v>2.5623735670937289E-3</v>
      </c>
    </row>
    <row r="25" spans="1:28" x14ac:dyDescent="0.25">
      <c r="S25" s="115" t="s">
        <v>71</v>
      </c>
      <c r="T25" s="115"/>
      <c r="U25" s="116"/>
      <c r="V25" s="116">
        <v>161</v>
      </c>
      <c r="W25" s="116">
        <v>193</v>
      </c>
      <c r="X25" s="116">
        <v>183</v>
      </c>
      <c r="Y25" s="112">
        <v>210</v>
      </c>
      <c r="Z25" s="112">
        <v>225</v>
      </c>
      <c r="AB25" s="117">
        <f t="shared" si="2"/>
        <v>3.0343897505057317E-2</v>
      </c>
    </row>
    <row r="26" spans="1:28" x14ac:dyDescent="0.25">
      <c r="S26" s="115" t="s">
        <v>72</v>
      </c>
      <c r="T26" s="115"/>
      <c r="U26" s="116"/>
      <c r="V26" s="116">
        <v>148</v>
      </c>
      <c r="W26" s="116">
        <v>134</v>
      </c>
      <c r="X26" s="116">
        <v>116</v>
      </c>
      <c r="Y26" s="112">
        <v>121</v>
      </c>
      <c r="Z26" s="112">
        <v>101</v>
      </c>
      <c r="AB26" s="117">
        <f t="shared" si="2"/>
        <v>1.3621038435603507E-2</v>
      </c>
    </row>
    <row r="27" spans="1:28" x14ac:dyDescent="0.25">
      <c r="S27" s="115" t="s">
        <v>73</v>
      </c>
      <c r="T27" s="115"/>
      <c r="U27" s="116"/>
      <c r="V27" s="116">
        <v>243</v>
      </c>
      <c r="W27" s="116">
        <v>318</v>
      </c>
      <c r="X27" s="116">
        <v>316</v>
      </c>
      <c r="Y27" s="112">
        <v>359</v>
      </c>
      <c r="Z27" s="112">
        <v>361</v>
      </c>
      <c r="AB27" s="117">
        <f t="shared" si="2"/>
        <v>4.8685097774780847E-2</v>
      </c>
    </row>
    <row r="28" spans="1:28" x14ac:dyDescent="0.25">
      <c r="S28" s="115" t="s">
        <v>74</v>
      </c>
      <c r="T28" s="115"/>
      <c r="U28" s="116"/>
      <c r="V28" s="116">
        <v>329</v>
      </c>
      <c r="W28" s="116">
        <v>428</v>
      </c>
      <c r="X28" s="116">
        <v>365</v>
      </c>
      <c r="Y28" s="112">
        <v>396</v>
      </c>
      <c r="Z28" s="112">
        <v>404</v>
      </c>
      <c r="AB28" s="117">
        <f t="shared" si="2"/>
        <v>5.4484153742414027E-2</v>
      </c>
    </row>
    <row r="29" spans="1:28" x14ac:dyDescent="0.25">
      <c r="S29" s="115" t="s">
        <v>75</v>
      </c>
      <c r="T29" s="115"/>
      <c r="U29" s="116"/>
      <c r="V29" s="116">
        <v>271</v>
      </c>
      <c r="W29" s="116">
        <v>290</v>
      </c>
      <c r="X29" s="116">
        <v>288</v>
      </c>
      <c r="Y29" s="112">
        <v>226</v>
      </c>
      <c r="Z29" s="112">
        <v>227</v>
      </c>
      <c r="AB29" s="117">
        <f t="shared" si="2"/>
        <v>3.0613621038435603E-2</v>
      </c>
    </row>
    <row r="30" spans="1:28" x14ac:dyDescent="0.25">
      <c r="S30" s="115" t="s">
        <v>76</v>
      </c>
      <c r="T30" s="115"/>
      <c r="U30" s="116"/>
      <c r="V30" s="116">
        <v>475</v>
      </c>
      <c r="W30" s="116">
        <v>501</v>
      </c>
      <c r="X30" s="116">
        <v>498</v>
      </c>
      <c r="Y30" s="112">
        <v>555</v>
      </c>
      <c r="Z30" s="112">
        <v>544</v>
      </c>
      <c r="AB30" s="117">
        <f t="shared" si="2"/>
        <v>7.3364801078894135E-2</v>
      </c>
    </row>
    <row r="31" spans="1:28" x14ac:dyDescent="0.25">
      <c r="S31" s="115" t="s">
        <v>77</v>
      </c>
      <c r="T31" s="115"/>
      <c r="U31" s="116"/>
      <c r="V31" s="116">
        <v>523</v>
      </c>
      <c r="W31" s="116">
        <v>569</v>
      </c>
      <c r="X31" s="116">
        <v>576</v>
      </c>
      <c r="Y31" s="112">
        <v>614</v>
      </c>
      <c r="Z31" s="112">
        <v>732</v>
      </c>
      <c r="AB31" s="117">
        <f t="shared" si="2"/>
        <v>9.8718813216453136E-2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43</v>
      </c>
      <c r="W32" s="116">
        <v>50</v>
      </c>
      <c r="X32" s="116">
        <v>60</v>
      </c>
      <c r="Y32" s="112">
        <v>56</v>
      </c>
      <c r="Z32" s="112">
        <v>59</v>
      </c>
      <c r="AB32" s="117">
        <f t="shared" si="2"/>
        <v>7.9568442346594735E-3</v>
      </c>
    </row>
    <row r="33" spans="19:32" x14ac:dyDescent="0.25">
      <c r="S33" s="115" t="s">
        <v>79</v>
      </c>
      <c r="T33" s="115"/>
      <c r="U33" s="116"/>
      <c r="V33" s="116">
        <v>236</v>
      </c>
      <c r="W33" s="116">
        <v>314</v>
      </c>
      <c r="X33" s="116">
        <v>295</v>
      </c>
      <c r="Y33" s="112">
        <v>346</v>
      </c>
      <c r="Z33" s="112">
        <v>361</v>
      </c>
      <c r="AB33" s="117">
        <f t="shared" si="2"/>
        <v>4.8685097774780847E-2</v>
      </c>
    </row>
    <row r="34" spans="19:32" x14ac:dyDescent="0.25">
      <c r="S34" s="118" t="s">
        <v>53</v>
      </c>
      <c r="T34" s="118"/>
      <c r="U34" s="119"/>
      <c r="V34" s="119">
        <v>6655</v>
      </c>
      <c r="W34" s="119">
        <v>7298</v>
      </c>
      <c r="X34" s="119">
        <v>6788</v>
      </c>
      <c r="Y34" s="120">
        <v>7231</v>
      </c>
      <c r="Z34" s="120">
        <v>7415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3822</v>
      </c>
      <c r="W37" s="112">
        <v>4296</v>
      </c>
      <c r="X37" s="112">
        <v>4090</v>
      </c>
      <c r="Y37" s="112">
        <v>4257</v>
      </c>
      <c r="Z37" s="112">
        <v>4229</v>
      </c>
      <c r="AB37" s="132">
        <f>Z37/Z40*100</f>
        <v>82.856583072100307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754</v>
      </c>
      <c r="W38" s="112">
        <v>784</v>
      </c>
      <c r="X38" s="112">
        <v>729</v>
      </c>
      <c r="Y38" s="112">
        <v>829</v>
      </c>
      <c r="Z38" s="112">
        <v>875</v>
      </c>
      <c r="AB38" s="132">
        <f>Z38/Z40*100</f>
        <v>17.143416927899686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4576</v>
      </c>
      <c r="W40" s="112">
        <v>5080</v>
      </c>
      <c r="X40" s="112">
        <v>4819</v>
      </c>
      <c r="Y40" s="112">
        <v>5086</v>
      </c>
      <c r="Z40" s="112">
        <v>5104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6</v>
      </c>
      <c r="X44" s="112">
        <v>13</v>
      </c>
      <c r="Y44" s="112">
        <v>17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87</v>
      </c>
      <c r="W45" s="112">
        <v>108</v>
      </c>
      <c r="X45" s="112">
        <v>82</v>
      </c>
      <c r="Y45" s="112">
        <v>87</v>
      </c>
      <c r="Z45" s="112">
        <v>121</v>
      </c>
    </row>
    <row r="46" spans="19:32" x14ac:dyDescent="0.25">
      <c r="S46" s="115" t="s">
        <v>38</v>
      </c>
      <c r="T46" s="115"/>
      <c r="U46" s="112"/>
      <c r="V46" s="112">
        <v>182</v>
      </c>
      <c r="W46" s="112">
        <v>265</v>
      </c>
      <c r="X46" s="112">
        <v>235</v>
      </c>
      <c r="Y46" s="112">
        <v>230</v>
      </c>
      <c r="Z46" s="112">
        <v>219</v>
      </c>
    </row>
    <row r="47" spans="19:32" x14ac:dyDescent="0.25">
      <c r="S47" s="115" t="s">
        <v>39</v>
      </c>
      <c r="T47" s="115"/>
      <c r="U47" s="112"/>
      <c r="V47" s="112">
        <v>260</v>
      </c>
      <c r="W47" s="112">
        <v>287</v>
      </c>
      <c r="X47" s="112">
        <v>274</v>
      </c>
      <c r="Y47" s="112">
        <v>263</v>
      </c>
      <c r="Z47" s="112">
        <v>286</v>
      </c>
    </row>
    <row r="48" spans="19:32" x14ac:dyDescent="0.25">
      <c r="S48" s="115" t="s">
        <v>40</v>
      </c>
      <c r="T48" s="115"/>
      <c r="U48" s="112"/>
      <c r="V48" s="112">
        <v>323</v>
      </c>
      <c r="W48" s="112">
        <v>365</v>
      </c>
      <c r="X48" s="112">
        <v>303</v>
      </c>
      <c r="Y48" s="112">
        <v>353</v>
      </c>
      <c r="Z48" s="112">
        <v>327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311</v>
      </c>
      <c r="W49" s="112">
        <v>340</v>
      </c>
      <c r="X49" s="112">
        <v>337</v>
      </c>
      <c r="Y49" s="112">
        <v>344</v>
      </c>
      <c r="Z49" s="112">
        <v>341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Clare and Gilbert Valleys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250</v>
      </c>
      <c r="W50" s="112">
        <v>258</v>
      </c>
      <c r="X50" s="112">
        <v>279</v>
      </c>
      <c r="Y50" s="112">
        <v>302</v>
      </c>
      <c r="Z50" s="112">
        <v>296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245</v>
      </c>
      <c r="W51" s="112">
        <v>235</v>
      </c>
      <c r="X51" s="112">
        <v>217</v>
      </c>
      <c r="Y51" s="112">
        <v>238</v>
      </c>
      <c r="Z51" s="112">
        <v>245</v>
      </c>
    </row>
    <row r="52" spans="1:26" ht="15" customHeight="1" x14ac:dyDescent="0.25">
      <c r="S52" s="115" t="s">
        <v>44</v>
      </c>
      <c r="T52" s="115"/>
      <c r="U52" s="112"/>
      <c r="V52" s="112">
        <v>310</v>
      </c>
      <c r="W52" s="112">
        <v>347</v>
      </c>
      <c r="X52" s="112">
        <v>293</v>
      </c>
      <c r="Y52" s="112">
        <v>303</v>
      </c>
      <c r="Z52" s="112">
        <v>270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373</v>
      </c>
      <c r="W53" s="112">
        <v>382</v>
      </c>
      <c r="X53" s="112">
        <v>359</v>
      </c>
      <c r="Y53" s="112">
        <v>373</v>
      </c>
      <c r="Z53" s="112">
        <v>363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334</v>
      </c>
      <c r="W54" s="112">
        <v>351</v>
      </c>
      <c r="X54" s="112">
        <v>350</v>
      </c>
      <c r="Y54" s="112">
        <v>385</v>
      </c>
      <c r="Z54" s="112">
        <v>371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324</v>
      </c>
      <c r="W55" s="112">
        <v>339</v>
      </c>
      <c r="X55" s="112">
        <v>316</v>
      </c>
      <c r="Y55" s="112">
        <v>329</v>
      </c>
      <c r="Z55" s="112">
        <v>316</v>
      </c>
    </row>
    <row r="56" spans="1:26" ht="15" customHeight="1" x14ac:dyDescent="0.25">
      <c r="S56" s="115" t="s">
        <v>48</v>
      </c>
      <c r="T56" s="115"/>
      <c r="U56" s="112"/>
      <c r="V56" s="112">
        <v>191</v>
      </c>
      <c r="W56" s="112">
        <v>221</v>
      </c>
      <c r="X56" s="112">
        <v>214</v>
      </c>
      <c r="Y56" s="112">
        <v>229</v>
      </c>
      <c r="Z56" s="112">
        <v>228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107</v>
      </c>
      <c r="W57" s="112">
        <v>122</v>
      </c>
      <c r="X57" s="112">
        <v>107</v>
      </c>
      <c r="Y57" s="112">
        <v>114</v>
      </c>
      <c r="Z57" s="112">
        <v>110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48</v>
      </c>
      <c r="W58" s="112">
        <v>58</v>
      </c>
      <c r="X58" s="112">
        <v>54</v>
      </c>
      <c r="Y58" s="112">
        <v>52</v>
      </c>
      <c r="Z58" s="112">
        <v>60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18</v>
      </c>
      <c r="W59" s="112">
        <v>23</v>
      </c>
      <c r="X59" s="112">
        <v>20</v>
      </c>
      <c r="Y59" s="112">
        <v>32</v>
      </c>
      <c r="Z59" s="112">
        <v>34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14</v>
      </c>
      <c r="W60" s="112">
        <v>17</v>
      </c>
      <c r="X60" s="112">
        <v>14</v>
      </c>
      <c r="Y60" s="112">
        <v>13</v>
      </c>
      <c r="Z60" s="112">
        <v>19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3373</v>
      </c>
      <c r="W61" s="112">
        <v>3720</v>
      </c>
      <c r="X61" s="112">
        <v>3462</v>
      </c>
      <c r="Y61" s="112">
        <v>3672</v>
      </c>
      <c r="Z61" s="112">
        <v>3623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6</v>
      </c>
      <c r="X63" s="112">
        <v>5</v>
      </c>
      <c r="Y63" s="112">
        <v>14</v>
      </c>
      <c r="Z63" s="112">
        <v>24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80</v>
      </c>
      <c r="W64" s="112">
        <v>83</v>
      </c>
      <c r="X64" s="112">
        <v>74</v>
      </c>
      <c r="Y64" s="112">
        <v>81</v>
      </c>
      <c r="Z64" s="112">
        <v>154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Clare and Gilbert Valleys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210</v>
      </c>
      <c r="W65" s="112">
        <v>216</v>
      </c>
      <c r="X65" s="112">
        <v>204</v>
      </c>
      <c r="Y65" s="112">
        <v>206</v>
      </c>
      <c r="Z65" s="112">
        <v>257</v>
      </c>
    </row>
    <row r="66" spans="1:26" x14ac:dyDescent="0.25">
      <c r="S66" s="115" t="s">
        <v>39</v>
      </c>
      <c r="T66" s="115"/>
      <c r="U66" s="112"/>
      <c r="V66" s="112">
        <v>233</v>
      </c>
      <c r="W66" s="112">
        <v>249</v>
      </c>
      <c r="X66" s="112">
        <v>224</v>
      </c>
      <c r="Y66" s="112">
        <v>292</v>
      </c>
      <c r="Z66" s="112">
        <v>266</v>
      </c>
    </row>
    <row r="67" spans="1:26" x14ac:dyDescent="0.25">
      <c r="S67" s="115" t="s">
        <v>40</v>
      </c>
      <c r="T67" s="115"/>
      <c r="U67" s="112"/>
      <c r="V67" s="112">
        <v>306</v>
      </c>
      <c r="W67" s="112">
        <v>320</v>
      </c>
      <c r="X67" s="112">
        <v>296</v>
      </c>
      <c r="Y67" s="112">
        <v>285</v>
      </c>
      <c r="Z67" s="112">
        <v>303</v>
      </c>
    </row>
    <row r="68" spans="1:26" x14ac:dyDescent="0.25">
      <c r="S68" s="115" t="s">
        <v>41</v>
      </c>
      <c r="T68" s="115"/>
      <c r="U68" s="112"/>
      <c r="V68" s="112">
        <v>281</v>
      </c>
      <c r="W68" s="112">
        <v>312</v>
      </c>
      <c r="X68" s="112">
        <v>289</v>
      </c>
      <c r="Y68" s="112">
        <v>330</v>
      </c>
      <c r="Z68" s="112">
        <v>328</v>
      </c>
    </row>
    <row r="69" spans="1:26" x14ac:dyDescent="0.25">
      <c r="S69" s="115" t="s">
        <v>42</v>
      </c>
      <c r="T69" s="115"/>
      <c r="U69" s="112"/>
      <c r="V69" s="112">
        <v>255</v>
      </c>
      <c r="W69" s="112">
        <v>290</v>
      </c>
      <c r="X69" s="112">
        <v>283</v>
      </c>
      <c r="Y69" s="112">
        <v>317</v>
      </c>
      <c r="Z69" s="112">
        <v>317</v>
      </c>
    </row>
    <row r="70" spans="1:26" x14ac:dyDescent="0.25">
      <c r="S70" s="115" t="s">
        <v>43</v>
      </c>
      <c r="T70" s="115"/>
      <c r="U70" s="112"/>
      <c r="V70" s="112">
        <v>300</v>
      </c>
      <c r="W70" s="112">
        <v>310</v>
      </c>
      <c r="X70" s="112">
        <v>311</v>
      </c>
      <c r="Y70" s="112">
        <v>290</v>
      </c>
      <c r="Z70" s="112">
        <v>290</v>
      </c>
    </row>
    <row r="71" spans="1:26" x14ac:dyDescent="0.25">
      <c r="S71" s="115" t="s">
        <v>44</v>
      </c>
      <c r="T71" s="115"/>
      <c r="U71" s="112"/>
      <c r="V71" s="112">
        <v>366</v>
      </c>
      <c r="W71" s="112">
        <v>383</v>
      </c>
      <c r="X71" s="112">
        <v>341</v>
      </c>
      <c r="Y71" s="112">
        <v>360</v>
      </c>
      <c r="Z71" s="112">
        <v>367</v>
      </c>
    </row>
    <row r="72" spans="1:26" x14ac:dyDescent="0.25">
      <c r="S72" s="115" t="s">
        <v>45</v>
      </c>
      <c r="T72" s="115"/>
      <c r="U72" s="112"/>
      <c r="V72" s="112">
        <v>331</v>
      </c>
      <c r="W72" s="112">
        <v>373</v>
      </c>
      <c r="X72" s="112">
        <v>328</v>
      </c>
      <c r="Y72" s="112">
        <v>363</v>
      </c>
      <c r="Z72" s="112">
        <v>447</v>
      </c>
    </row>
    <row r="73" spans="1:26" x14ac:dyDescent="0.25">
      <c r="S73" s="115" t="s">
        <v>46</v>
      </c>
      <c r="T73" s="115"/>
      <c r="U73" s="112"/>
      <c r="V73" s="112">
        <v>390</v>
      </c>
      <c r="W73" s="112">
        <v>415</v>
      </c>
      <c r="X73" s="112">
        <v>366</v>
      </c>
      <c r="Y73" s="112">
        <v>378</v>
      </c>
      <c r="Z73" s="112">
        <v>351</v>
      </c>
    </row>
    <row r="74" spans="1:26" x14ac:dyDescent="0.25">
      <c r="S74" s="115" t="s">
        <v>47</v>
      </c>
      <c r="T74" s="115"/>
      <c r="U74" s="112"/>
      <c r="V74" s="112">
        <v>261</v>
      </c>
      <c r="W74" s="112">
        <v>294</v>
      </c>
      <c r="X74" s="112">
        <v>291</v>
      </c>
      <c r="Y74" s="112">
        <v>321</v>
      </c>
      <c r="Z74" s="112">
        <v>342</v>
      </c>
    </row>
    <row r="75" spans="1:26" x14ac:dyDescent="0.25">
      <c r="S75" s="115" t="s">
        <v>48</v>
      </c>
      <c r="T75" s="115"/>
      <c r="U75" s="112"/>
      <c r="V75" s="112">
        <v>149</v>
      </c>
      <c r="W75" s="112">
        <v>173</v>
      </c>
      <c r="X75" s="112">
        <v>173</v>
      </c>
      <c r="Y75" s="112">
        <v>169</v>
      </c>
      <c r="Z75" s="112">
        <v>183</v>
      </c>
    </row>
    <row r="76" spans="1:26" x14ac:dyDescent="0.25">
      <c r="S76" s="115" t="s">
        <v>49</v>
      </c>
      <c r="T76" s="115"/>
      <c r="U76" s="112"/>
      <c r="V76" s="112">
        <v>59</v>
      </c>
      <c r="W76" s="112">
        <v>76</v>
      </c>
      <c r="X76" s="112">
        <v>72</v>
      </c>
      <c r="Y76" s="112">
        <v>80</v>
      </c>
      <c r="Z76" s="112">
        <v>88</v>
      </c>
    </row>
    <row r="77" spans="1:26" x14ac:dyDescent="0.25">
      <c r="S77" s="115" t="s">
        <v>50</v>
      </c>
      <c r="T77" s="115"/>
      <c r="U77" s="112"/>
      <c r="V77" s="112">
        <v>35</v>
      </c>
      <c r="W77" s="112">
        <v>43</v>
      </c>
      <c r="X77" s="112">
        <v>29</v>
      </c>
      <c r="Y77" s="112">
        <v>36</v>
      </c>
      <c r="Z77" s="112">
        <v>35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19</v>
      </c>
      <c r="X78" s="112">
        <v>17</v>
      </c>
      <c r="Y78" s="112">
        <v>22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15</v>
      </c>
      <c r="X79" s="112">
        <v>15</v>
      </c>
      <c r="Y79" s="112">
        <v>9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3283</v>
      </c>
      <c r="W80" s="112">
        <v>3579</v>
      </c>
      <c r="X80" s="112">
        <v>3325</v>
      </c>
      <c r="Y80" s="112">
        <v>3561</v>
      </c>
      <c r="Z80" s="112">
        <v>3788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Clare and Gilbert Valleys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248</v>
      </c>
      <c r="W83" s="112">
        <v>259</v>
      </c>
      <c r="X83" s="112">
        <v>256</v>
      </c>
      <c r="Y83" s="112">
        <v>272</v>
      </c>
      <c r="Z83" s="112">
        <v>285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197</v>
      </c>
      <c r="W84" s="112">
        <v>208</v>
      </c>
      <c r="X84" s="112">
        <v>225</v>
      </c>
      <c r="Y84" s="112">
        <v>217</v>
      </c>
      <c r="Z84" s="112">
        <v>209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347</v>
      </c>
      <c r="W85" s="112">
        <v>400</v>
      </c>
      <c r="X85" s="112">
        <v>386</v>
      </c>
      <c r="Y85" s="112">
        <v>401</v>
      </c>
      <c r="Z85" s="112">
        <v>433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7,415</v>
      </c>
      <c r="D86" s="94">
        <f t="shared" ref="D86:D91" si="4">AD4</f>
        <v>2.5729699820168817E-2</v>
      </c>
      <c r="E86" s="95">
        <f t="shared" ref="E86:E91" si="5">AD4</f>
        <v>2.5729699820168817E-2</v>
      </c>
      <c r="F86" s="94">
        <f t="shared" ref="F86:F91" si="6">AF4</f>
        <v>0.11419984973703978</v>
      </c>
      <c r="G86" s="95">
        <f t="shared" ref="G86:G91" si="7">AF4</f>
        <v>0.11419984973703978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63</v>
      </c>
      <c r="W86" s="112">
        <v>71</v>
      </c>
      <c r="X86" s="112">
        <v>75</v>
      </c>
      <c r="Y86" s="112">
        <v>81</v>
      </c>
      <c r="Z86" s="112">
        <v>73</v>
      </c>
    </row>
    <row r="87" spans="1:30" ht="15" customHeight="1" x14ac:dyDescent="0.25">
      <c r="A87" s="96" t="s">
        <v>4</v>
      </c>
      <c r="B87" s="49"/>
      <c r="C87" s="97" t="str">
        <f t="shared" si="3"/>
        <v>3,623</v>
      </c>
      <c r="D87" s="94">
        <f t="shared" si="4"/>
        <v>-1.2537476151539884E-2</v>
      </c>
      <c r="E87" s="95">
        <f t="shared" si="5"/>
        <v>-1.2537476151539884E-2</v>
      </c>
      <c r="F87" s="94">
        <f t="shared" si="6"/>
        <v>7.4755265499851786E-2</v>
      </c>
      <c r="G87" s="95">
        <f t="shared" si="7"/>
        <v>7.4755265499851786E-2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62</v>
      </c>
      <c r="W87" s="112">
        <v>73</v>
      </c>
      <c r="X87" s="112">
        <v>66</v>
      </c>
      <c r="Y87" s="112">
        <v>74</v>
      </c>
      <c r="Z87" s="112">
        <v>78</v>
      </c>
    </row>
    <row r="88" spans="1:30" ht="15" customHeight="1" x14ac:dyDescent="0.25">
      <c r="A88" s="96" t="s">
        <v>5</v>
      </c>
      <c r="B88" s="49"/>
      <c r="C88" s="97" t="str">
        <f t="shared" si="3"/>
        <v>3,788</v>
      </c>
      <c r="D88" s="94">
        <f t="shared" si="4"/>
        <v>6.4343916830570391E-2</v>
      </c>
      <c r="E88" s="95">
        <f t="shared" si="5"/>
        <v>6.4343916830570391E-2</v>
      </c>
      <c r="F88" s="94">
        <f t="shared" si="6"/>
        <v>0.15347137637028019</v>
      </c>
      <c r="G88" s="95">
        <f t="shared" si="7"/>
        <v>0.15347137637028019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89</v>
      </c>
      <c r="W88" s="112">
        <v>99</v>
      </c>
      <c r="X88" s="112">
        <v>107</v>
      </c>
      <c r="Y88" s="112">
        <v>118</v>
      </c>
      <c r="Z88" s="112">
        <v>116</v>
      </c>
    </row>
    <row r="89" spans="1:30" ht="15" customHeight="1" x14ac:dyDescent="0.25">
      <c r="A89" s="49" t="s">
        <v>6</v>
      </c>
      <c r="B89" s="49"/>
      <c r="C89" s="97" t="str">
        <f t="shared" si="3"/>
        <v>5,104</v>
      </c>
      <c r="D89" s="94">
        <f t="shared" si="4"/>
        <v>3.1446540880504248E-3</v>
      </c>
      <c r="E89" s="95">
        <f t="shared" si="5"/>
        <v>3.1446540880504248E-3</v>
      </c>
      <c r="F89" s="94">
        <f t="shared" si="6"/>
        <v>0.11343804537521818</v>
      </c>
      <c r="G89" s="95">
        <f t="shared" si="7"/>
        <v>0.11343804537521818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243</v>
      </c>
      <c r="W89" s="112">
        <v>275</v>
      </c>
      <c r="X89" s="112">
        <v>256</v>
      </c>
      <c r="Y89" s="112">
        <v>274</v>
      </c>
      <c r="Z89" s="112">
        <v>255</v>
      </c>
    </row>
    <row r="90" spans="1:30" ht="15" customHeight="1" x14ac:dyDescent="0.25">
      <c r="A90" s="49" t="s">
        <v>98</v>
      </c>
      <c r="B90" s="49"/>
      <c r="C90" s="97" t="str">
        <f t="shared" si="3"/>
        <v>$38,226</v>
      </c>
      <c r="D90" s="94">
        <f t="shared" si="4"/>
        <v>3.31168264320576E-2</v>
      </c>
      <c r="E90" s="95">
        <f t="shared" si="5"/>
        <v>3.31168264320576E-2</v>
      </c>
      <c r="F90" s="94">
        <f t="shared" si="6"/>
        <v>0.13300601677583801</v>
      </c>
      <c r="G90" s="95">
        <f t="shared" si="7"/>
        <v>0.13300601677583801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442</v>
      </c>
      <c r="W90" s="112">
        <v>482</v>
      </c>
      <c r="X90" s="112">
        <v>473</v>
      </c>
      <c r="Y90" s="112">
        <v>469</v>
      </c>
      <c r="Z90" s="112">
        <v>438</v>
      </c>
    </row>
    <row r="91" spans="1:30" ht="15" customHeight="1" x14ac:dyDescent="0.25">
      <c r="A91" s="49" t="s">
        <v>7</v>
      </c>
      <c r="B91" s="49"/>
      <c r="C91" s="97" t="str">
        <f t="shared" si="3"/>
        <v>$268.6 mil</v>
      </c>
      <c r="D91" s="94">
        <f t="shared" si="4"/>
        <v>5.5271833195928544E-2</v>
      </c>
      <c r="E91" s="95">
        <f t="shared" si="5"/>
        <v>5.5271833195928544E-2</v>
      </c>
      <c r="F91" s="94">
        <f t="shared" si="6"/>
        <v>0.25355304336760121</v>
      </c>
      <c r="G91" s="95">
        <f t="shared" si="7"/>
        <v>0.25355304336760121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2380</v>
      </c>
      <c r="W91" s="112">
        <v>2654</v>
      </c>
      <c r="X91" s="112">
        <v>2511</v>
      </c>
      <c r="Y91" s="112">
        <v>2627</v>
      </c>
      <c r="Z91" s="112">
        <v>2599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134</v>
      </c>
      <c r="W93" s="112">
        <v>153</v>
      </c>
      <c r="X93" s="112">
        <v>157</v>
      </c>
      <c r="Y93" s="112">
        <v>177</v>
      </c>
      <c r="Z93" s="112">
        <v>184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395</v>
      </c>
      <c r="W94" s="112">
        <v>418</v>
      </c>
      <c r="X94" s="112">
        <v>422</v>
      </c>
      <c r="Y94" s="112">
        <v>442</v>
      </c>
      <c r="Z94" s="112">
        <v>433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70</v>
      </c>
      <c r="W95" s="112">
        <v>85</v>
      </c>
      <c r="X95" s="112">
        <v>79</v>
      </c>
      <c r="Y95" s="112">
        <v>90</v>
      </c>
      <c r="Z95" s="112">
        <v>96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342</v>
      </c>
      <c r="W96" s="112">
        <v>347</v>
      </c>
      <c r="X96" s="112">
        <v>372</v>
      </c>
      <c r="Y96" s="112">
        <v>365</v>
      </c>
      <c r="Z96" s="112">
        <v>416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343</v>
      </c>
      <c r="W97" s="112">
        <v>357</v>
      </c>
      <c r="X97" s="112">
        <v>341</v>
      </c>
      <c r="Y97" s="112">
        <v>350</v>
      </c>
      <c r="Z97" s="112">
        <v>336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213</v>
      </c>
      <c r="W98" s="112">
        <v>223</v>
      </c>
      <c r="X98" s="112">
        <v>187</v>
      </c>
      <c r="Y98" s="112">
        <v>199</v>
      </c>
      <c r="Z98" s="112">
        <v>215</v>
      </c>
    </row>
    <row r="99" spans="1:32" ht="15" customHeight="1" x14ac:dyDescent="0.25">
      <c r="S99" s="115" t="s">
        <v>191</v>
      </c>
      <c r="T99" s="115"/>
      <c r="U99" s="112"/>
      <c r="V99" s="112">
        <v>21</v>
      </c>
      <c r="W99" s="112">
        <v>23</v>
      </c>
      <c r="X99" s="112">
        <v>26</v>
      </c>
      <c r="Y99" s="112">
        <v>32</v>
      </c>
      <c r="Z99" s="112">
        <v>28</v>
      </c>
    </row>
    <row r="100" spans="1:32" ht="15" customHeight="1" x14ac:dyDescent="0.25">
      <c r="S100" s="115" t="s">
        <v>58</v>
      </c>
      <c r="T100" s="115"/>
      <c r="U100" s="112"/>
      <c r="V100" s="112">
        <v>197</v>
      </c>
      <c r="W100" s="112">
        <v>234</v>
      </c>
      <c r="X100" s="112">
        <v>239</v>
      </c>
      <c r="Y100" s="112">
        <v>249</v>
      </c>
      <c r="Z100" s="112">
        <v>242</v>
      </c>
    </row>
    <row r="101" spans="1:32" x14ac:dyDescent="0.25">
      <c r="A101" s="18"/>
      <c r="S101" s="118" t="s">
        <v>53</v>
      </c>
      <c r="T101" s="118"/>
      <c r="U101" s="112"/>
      <c r="V101" s="112">
        <v>2206</v>
      </c>
      <c r="W101" s="112">
        <v>2422</v>
      </c>
      <c r="X101" s="112">
        <v>2305</v>
      </c>
      <c r="Y101" s="112">
        <v>2463</v>
      </c>
      <c r="Z101" s="112">
        <v>2504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4523</v>
      </c>
      <c r="W104" s="112">
        <v>4717</v>
      </c>
      <c r="X104" s="112">
        <v>4652</v>
      </c>
      <c r="Y104" s="112">
        <v>5050</v>
      </c>
      <c r="Z104" s="112">
        <v>5050</v>
      </c>
      <c r="AB104" s="109" t="str">
        <f>TEXT(Z104,"###,###")</f>
        <v>5,050</v>
      </c>
      <c r="AD104" s="130">
        <f>Z104/($Z$4)*100</f>
        <v>68.105192178017532</v>
      </c>
      <c r="AF104" s="109"/>
    </row>
    <row r="105" spans="1:32" x14ac:dyDescent="0.25">
      <c r="S105" s="115" t="s">
        <v>17</v>
      </c>
      <c r="T105" s="115"/>
      <c r="U105" s="112"/>
      <c r="V105" s="112">
        <v>1030</v>
      </c>
      <c r="W105" s="112">
        <v>1079</v>
      </c>
      <c r="X105" s="112">
        <v>1043</v>
      </c>
      <c r="Y105" s="112">
        <v>1057</v>
      </c>
      <c r="Z105" s="112">
        <v>1071</v>
      </c>
      <c r="AB105" s="109" t="str">
        <f>TEXT(Z105,"###,###")</f>
        <v>1,071</v>
      </c>
      <c r="AD105" s="130">
        <f>Z105/($Z$4)*100</f>
        <v>14.443695212407281</v>
      </c>
      <c r="AF105" s="109"/>
    </row>
    <row r="106" spans="1:32" x14ac:dyDescent="0.25">
      <c r="S106" s="118" t="s">
        <v>53</v>
      </c>
      <c r="T106" s="118"/>
      <c r="U106" s="120"/>
      <c r="V106" s="120">
        <v>5553</v>
      </c>
      <c r="W106" s="120">
        <v>5796</v>
      </c>
      <c r="X106" s="120">
        <v>5695</v>
      </c>
      <c r="Y106" s="120">
        <v>6107</v>
      </c>
      <c r="Z106" s="120">
        <v>6121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1262</v>
      </c>
      <c r="W108" s="112">
        <v>1408</v>
      </c>
      <c r="X108" s="112">
        <v>1160</v>
      </c>
      <c r="Y108" s="112">
        <v>1299</v>
      </c>
      <c r="Z108" s="112">
        <v>1360</v>
      </c>
      <c r="AB108" s="109" t="str">
        <f>TEXT(Z108,"###,###")</f>
        <v>1,360</v>
      </c>
      <c r="AD108" s="130">
        <f>Z108/($Z$4)*100</f>
        <v>18.341200269723533</v>
      </c>
      <c r="AF108" s="109"/>
    </row>
    <row r="109" spans="1:32" x14ac:dyDescent="0.25">
      <c r="S109" s="115" t="s">
        <v>20</v>
      </c>
      <c r="T109" s="115"/>
      <c r="U109" s="112"/>
      <c r="V109" s="112">
        <v>1300</v>
      </c>
      <c r="W109" s="112">
        <v>1393</v>
      </c>
      <c r="X109" s="112">
        <v>1296</v>
      </c>
      <c r="Y109" s="112">
        <v>1454</v>
      </c>
      <c r="Z109" s="112">
        <v>1567</v>
      </c>
      <c r="AB109" s="109" t="str">
        <f>TEXT(Z109,"###,###")</f>
        <v>1,567</v>
      </c>
      <c r="AD109" s="130">
        <f>Z109/($Z$4)*100</f>
        <v>21.132838840188807</v>
      </c>
      <c r="AF109" s="109"/>
    </row>
    <row r="110" spans="1:32" x14ac:dyDescent="0.25">
      <c r="S110" s="115" t="s">
        <v>21</v>
      </c>
      <c r="T110" s="115"/>
      <c r="U110" s="112"/>
      <c r="V110" s="112">
        <v>1215</v>
      </c>
      <c r="W110" s="112">
        <v>1295</v>
      </c>
      <c r="X110" s="112">
        <v>1403</v>
      </c>
      <c r="Y110" s="112">
        <v>1429</v>
      </c>
      <c r="Z110" s="112">
        <v>1464</v>
      </c>
      <c r="AB110" s="109" t="str">
        <f>TEXT(Z110,"###,###")</f>
        <v>1,464</v>
      </c>
      <c r="AD110" s="130">
        <f>Z110/($Z$4)*100</f>
        <v>19.743762643290626</v>
      </c>
      <c r="AF110" s="109"/>
    </row>
    <row r="111" spans="1:32" x14ac:dyDescent="0.25">
      <c r="S111" s="115" t="s">
        <v>22</v>
      </c>
      <c r="T111" s="115"/>
      <c r="U111" s="112"/>
      <c r="V111" s="112">
        <v>1749</v>
      </c>
      <c r="W111" s="112">
        <v>1777</v>
      </c>
      <c r="X111" s="112">
        <v>1764</v>
      </c>
      <c r="Y111" s="112">
        <v>1837</v>
      </c>
      <c r="Z111" s="112">
        <v>1873</v>
      </c>
      <c r="AB111" s="109" t="str">
        <f>TEXT(Z111,"###,###")</f>
        <v>1,873</v>
      </c>
      <c r="AD111" s="130">
        <f>Z111/($Z$4)*100</f>
        <v>25.2596089008766</v>
      </c>
      <c r="AF111" s="109"/>
    </row>
    <row r="112" spans="1:32" x14ac:dyDescent="0.25">
      <c r="S112" s="118" t="s">
        <v>53</v>
      </c>
      <c r="T112" s="118"/>
      <c r="U112" s="112"/>
      <c r="V112" s="112">
        <v>6649</v>
      </c>
      <c r="W112" s="112">
        <v>7303</v>
      </c>
      <c r="X112" s="112">
        <v>6785</v>
      </c>
      <c r="Y112" s="112">
        <v>7230</v>
      </c>
      <c r="Z112" s="112">
        <v>7415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44.87</v>
      </c>
      <c r="W118" s="131">
        <v>45.22</v>
      </c>
      <c r="X118" s="131">
        <v>45.02</v>
      </c>
      <c r="Y118" s="131">
        <v>45.25</v>
      </c>
      <c r="Z118" s="131">
        <v>45.02</v>
      </c>
      <c r="AB118" s="109" t="str">
        <f>TEXT(Z118,"##.0")</f>
        <v>45.0</v>
      </c>
    </row>
    <row r="120" spans="19:32" x14ac:dyDescent="0.25">
      <c r="S120" s="101" t="s">
        <v>100</v>
      </c>
      <c r="T120" s="112"/>
      <c r="U120" s="112"/>
      <c r="V120" s="112">
        <v>3257</v>
      </c>
      <c r="W120" s="112">
        <v>3608</v>
      </c>
      <c r="X120" s="112">
        <v>3519</v>
      </c>
      <c r="Y120" s="112">
        <v>3660</v>
      </c>
      <c r="Z120" s="112">
        <v>3699</v>
      </c>
      <c r="AB120" s="109" t="str">
        <f>TEXT(Z120,"###,###")</f>
        <v>3,699</v>
      </c>
    </row>
    <row r="121" spans="19:32" x14ac:dyDescent="0.25">
      <c r="S121" s="101" t="s">
        <v>101</v>
      </c>
      <c r="T121" s="112"/>
      <c r="U121" s="112"/>
      <c r="V121" s="112">
        <v>730</v>
      </c>
      <c r="W121" s="112">
        <v>869</v>
      </c>
      <c r="X121" s="112">
        <v>747</v>
      </c>
      <c r="Y121" s="112">
        <v>839</v>
      </c>
      <c r="Z121" s="112">
        <v>801</v>
      </c>
      <c r="AB121" s="109" t="str">
        <f>TEXT(Z121,"###,###")</f>
        <v>801</v>
      </c>
    </row>
    <row r="122" spans="19:32" x14ac:dyDescent="0.25">
      <c r="S122" s="101" t="s">
        <v>102</v>
      </c>
      <c r="T122" s="112"/>
      <c r="U122" s="112"/>
      <c r="V122" s="112">
        <v>593</v>
      </c>
      <c r="W122" s="112">
        <v>606</v>
      </c>
      <c r="X122" s="112">
        <v>557</v>
      </c>
      <c r="Y122" s="112">
        <v>587</v>
      </c>
      <c r="Z122" s="112">
        <v>604</v>
      </c>
      <c r="AB122" s="109" t="str">
        <f>TEXT(Z122,"###,###")</f>
        <v>604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3850</v>
      </c>
      <c r="W124" s="112">
        <v>4214</v>
      </c>
      <c r="X124" s="112">
        <v>4076</v>
      </c>
      <c r="Y124" s="112">
        <v>4247</v>
      </c>
      <c r="Z124" s="112">
        <v>4303</v>
      </c>
      <c r="AB124" s="109" t="str">
        <f>TEXT(Z124,"###,###")</f>
        <v>4,303</v>
      </c>
      <c r="AD124" s="127">
        <f>Z124/$Z$7*100</f>
        <v>84.306426332288396</v>
      </c>
    </row>
    <row r="125" spans="19:32" x14ac:dyDescent="0.25">
      <c r="S125" s="101" t="s">
        <v>104</v>
      </c>
      <c r="T125" s="112"/>
      <c r="U125" s="112"/>
      <c r="V125" s="112">
        <v>1323</v>
      </c>
      <c r="W125" s="112">
        <v>1475</v>
      </c>
      <c r="X125" s="112">
        <v>1304</v>
      </c>
      <c r="Y125" s="112">
        <v>1426</v>
      </c>
      <c r="Z125" s="112">
        <v>1405</v>
      </c>
      <c r="AB125" s="109" t="str">
        <f>TEXT(Z125,"###,###")</f>
        <v>1,405</v>
      </c>
      <c r="AD125" s="127">
        <f>Z125/$Z$7*100</f>
        <v>27.527429467084641</v>
      </c>
    </row>
    <row r="127" spans="19:32" x14ac:dyDescent="0.25">
      <c r="S127" s="101" t="s">
        <v>105</v>
      </c>
      <c r="T127" s="112"/>
      <c r="U127" s="112"/>
      <c r="V127" s="112">
        <v>2380</v>
      </c>
      <c r="W127" s="112">
        <v>2658</v>
      </c>
      <c r="X127" s="112">
        <v>2514</v>
      </c>
      <c r="Y127" s="112">
        <v>2625</v>
      </c>
      <c r="Z127" s="112">
        <v>2597</v>
      </c>
      <c r="AB127" s="109" t="str">
        <f>TEXT(Z127,"###,###")</f>
        <v>2,597</v>
      </c>
      <c r="AD127" s="127">
        <f>Z127/$Z$7*100</f>
        <v>50.881661442006262</v>
      </c>
    </row>
    <row r="128" spans="19:32" x14ac:dyDescent="0.25">
      <c r="S128" s="101" t="s">
        <v>106</v>
      </c>
      <c r="T128" s="112"/>
      <c r="U128" s="112"/>
      <c r="V128" s="112">
        <v>2204</v>
      </c>
      <c r="W128" s="112">
        <v>2421</v>
      </c>
      <c r="X128" s="112">
        <v>2309</v>
      </c>
      <c r="Y128" s="112">
        <v>2463</v>
      </c>
      <c r="Z128" s="112">
        <v>2505</v>
      </c>
      <c r="AB128" s="109" t="str">
        <f>TEXT(Z128,"###,###")</f>
        <v>2,505</v>
      </c>
      <c r="AD128" s="127">
        <f>Z128/$Z$7*100</f>
        <v>49.079153605015676</v>
      </c>
    </row>
    <row r="130" spans="19:20" x14ac:dyDescent="0.25">
      <c r="S130" s="101" t="s">
        <v>264</v>
      </c>
      <c r="T130" s="127">
        <v>72.472570532915356</v>
      </c>
    </row>
    <row r="131" spans="19:20" x14ac:dyDescent="0.25">
      <c r="S131" s="101" t="s">
        <v>265</v>
      </c>
      <c r="T131" s="127">
        <v>15.693573667711599</v>
      </c>
    </row>
    <row r="132" spans="19:20" x14ac:dyDescent="0.25">
      <c r="S132" s="101" t="s">
        <v>266</v>
      </c>
      <c r="T132" s="127">
        <v>11.833855799373042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D3F371-700D-4B72-B07C-93589221D2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716AB3B-A4AC-4DF0-9EE7-F59673423F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A4044A-34B1-4FFD-AA69-4F742ADB81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05F2024-F54A-428A-B9BE-A22701AAE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396C-EF2F-4BED-BEE6-FF37E1205371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10.14 Cleve,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1222</v>
      </c>
      <c r="W4" s="108">
        <v>1527</v>
      </c>
      <c r="X4" s="108">
        <v>1324</v>
      </c>
      <c r="Y4" s="108">
        <v>1357</v>
      </c>
      <c r="Z4" s="108">
        <v>1453</v>
      </c>
      <c r="AB4" s="109" t="str">
        <f>TEXT(Z4,"###,###")</f>
        <v>1,453</v>
      </c>
      <c r="AD4" s="110">
        <f>Z4/Y4-1</f>
        <v>7.0744288872512939E-2</v>
      </c>
      <c r="AF4" s="110">
        <f>Z4/V4-1</f>
        <v>0.18903436988543376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615</v>
      </c>
      <c r="W5" s="108">
        <v>822</v>
      </c>
      <c r="X5" s="108">
        <v>709</v>
      </c>
      <c r="Y5" s="108">
        <v>731</v>
      </c>
      <c r="Z5" s="108">
        <v>785</v>
      </c>
      <c r="AB5" s="109" t="str">
        <f>TEXT(Z5,"###,###")</f>
        <v>785</v>
      </c>
      <c r="AD5" s="110">
        <f t="shared" ref="AD5:AD9" si="0">Z5/Y5-1</f>
        <v>7.3871409028727797E-2</v>
      </c>
      <c r="AF5" s="110">
        <f t="shared" ref="AF5:AF9" si="1">Z5/V5-1</f>
        <v>0.27642276422764223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607</v>
      </c>
      <c r="W6" s="108">
        <v>707</v>
      </c>
      <c r="X6" s="108">
        <v>609</v>
      </c>
      <c r="Y6" s="108">
        <v>625</v>
      </c>
      <c r="Z6" s="108">
        <v>667</v>
      </c>
      <c r="AB6" s="109" t="str">
        <f>TEXT(Z6,"###,###")</f>
        <v>667</v>
      </c>
      <c r="AD6" s="110">
        <f t="shared" si="0"/>
        <v>6.7199999999999926E-2</v>
      </c>
      <c r="AF6" s="110">
        <f t="shared" si="1"/>
        <v>9.8846787479407006E-2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792</v>
      </c>
      <c r="W7" s="108">
        <v>992</v>
      </c>
      <c r="X7" s="108">
        <v>876</v>
      </c>
      <c r="Y7" s="108">
        <v>925</v>
      </c>
      <c r="Z7" s="108">
        <v>971</v>
      </c>
      <c r="AB7" s="109" t="str">
        <f>TEXT(Z7,"###,###")</f>
        <v>971</v>
      </c>
      <c r="AD7" s="110">
        <f t="shared" si="0"/>
        <v>4.9729729729729666E-2</v>
      </c>
      <c r="AF7" s="110">
        <f t="shared" si="1"/>
        <v>0.22601010101010099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1,453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971</v>
      </c>
      <c r="P8" s="65"/>
      <c r="S8" s="107" t="s">
        <v>84</v>
      </c>
      <c r="T8" s="108"/>
      <c r="U8" s="108"/>
      <c r="V8" s="108">
        <v>28333.67</v>
      </c>
      <c r="W8" s="108">
        <v>24568</v>
      </c>
      <c r="X8" s="108">
        <v>27208.01</v>
      </c>
      <c r="Y8" s="108">
        <v>29162.240000000002</v>
      </c>
      <c r="Z8" s="108">
        <v>28898</v>
      </c>
      <c r="AB8" s="109" t="str">
        <f>TEXT(Z8,"$###,###")</f>
        <v>$28,898</v>
      </c>
      <c r="AD8" s="110">
        <f t="shared" si="0"/>
        <v>-9.0610323486810529E-3</v>
      </c>
      <c r="AF8" s="110">
        <f t="shared" si="1"/>
        <v>1.9917292747462678E-2</v>
      </c>
    </row>
    <row r="9" spans="1:32" x14ac:dyDescent="0.25">
      <c r="A9" s="30" t="s">
        <v>14</v>
      </c>
      <c r="B9" s="69"/>
      <c r="C9" s="70"/>
      <c r="D9" s="71">
        <f>AD104</f>
        <v>53.544390915347563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53.038105046343972</v>
      </c>
      <c r="P9" s="72" t="s">
        <v>85</v>
      </c>
      <c r="S9" s="107" t="s">
        <v>7</v>
      </c>
      <c r="T9" s="108"/>
      <c r="U9" s="108"/>
      <c r="V9" s="108">
        <v>43316522</v>
      </c>
      <c r="W9" s="108">
        <v>41469642</v>
      </c>
      <c r="X9" s="108">
        <v>38301031</v>
      </c>
      <c r="Y9" s="108">
        <v>31448056</v>
      </c>
      <c r="Z9" s="108">
        <v>30814033</v>
      </c>
      <c r="AB9" s="109" t="str">
        <f>TEXT(Z9/1000000,"$#,###.0")&amp;" mil"</f>
        <v>$30.8 mil</v>
      </c>
      <c r="AD9" s="110">
        <f t="shared" si="0"/>
        <v>-2.0160960028817065E-2</v>
      </c>
      <c r="AF9" s="110">
        <f t="shared" si="1"/>
        <v>-0.28863095241118386</v>
      </c>
    </row>
    <row r="10" spans="1:32" x14ac:dyDescent="0.25">
      <c r="A10" s="30" t="s">
        <v>17</v>
      </c>
      <c r="B10" s="69"/>
      <c r="C10" s="70"/>
      <c r="D10" s="71">
        <f>AD105</f>
        <v>17.274604267033723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46.858908341915551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60.453141091658082</v>
      </c>
      <c r="P11" s="72" t="s">
        <v>85</v>
      </c>
      <c r="S11" s="107" t="s">
        <v>29</v>
      </c>
      <c r="T11" s="112"/>
      <c r="U11" s="112"/>
      <c r="V11" s="112">
        <v>920</v>
      </c>
      <c r="W11" s="112">
        <v>1094</v>
      </c>
      <c r="X11" s="112">
        <v>997</v>
      </c>
      <c r="Y11" s="112">
        <v>975</v>
      </c>
      <c r="Z11" s="112">
        <v>1072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26.055612770339852</v>
      </c>
      <c r="P12" s="72" t="s">
        <v>85</v>
      </c>
      <c r="S12" s="107" t="s">
        <v>30</v>
      </c>
      <c r="T12" s="112"/>
      <c r="U12" s="112"/>
      <c r="V12" s="112">
        <v>300</v>
      </c>
      <c r="W12" s="112">
        <v>430</v>
      </c>
      <c r="X12" s="112">
        <v>325</v>
      </c>
      <c r="Y12" s="112">
        <v>379</v>
      </c>
      <c r="Z12" s="112">
        <v>381</v>
      </c>
    </row>
    <row r="13" spans="1:32" ht="15" customHeight="1" x14ac:dyDescent="0.25">
      <c r="A13" s="30" t="s">
        <v>19</v>
      </c>
      <c r="B13" s="70"/>
      <c r="C13" s="70"/>
      <c r="D13" s="71">
        <f>AD108</f>
        <v>20.233998623537509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12.976313079299691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15.209910529938059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44.3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16.517549896765313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16.135662898252825</v>
      </c>
      <c r="P15" s="72" t="s">
        <v>85</v>
      </c>
      <c r="S15" s="115" t="s">
        <v>61</v>
      </c>
      <c r="T15" s="115"/>
      <c r="U15" s="116"/>
      <c r="V15" s="116">
        <v>244</v>
      </c>
      <c r="W15" s="116">
        <v>338</v>
      </c>
      <c r="X15" s="116">
        <v>288</v>
      </c>
      <c r="Y15" s="112">
        <v>297</v>
      </c>
      <c r="Z15" s="112">
        <v>330</v>
      </c>
      <c r="AB15" s="117">
        <f t="shared" ref="AB15:AB34" si="2">IF(Z15="np",0,Z15/$Z$34)</f>
        <v>0.22711631108052305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23.124569855471439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83.864337101747182</v>
      </c>
      <c r="P16" s="37" t="s">
        <v>85</v>
      </c>
      <c r="S16" s="115" t="s">
        <v>62</v>
      </c>
      <c r="T16" s="115"/>
      <c r="U16" s="116"/>
      <c r="V16" s="116">
        <v>7</v>
      </c>
      <c r="W16" s="116">
        <v>9</v>
      </c>
      <c r="X16" s="116">
        <v>14</v>
      </c>
      <c r="Y16" s="112">
        <v>11</v>
      </c>
      <c r="Z16" s="112">
        <v>14</v>
      </c>
      <c r="AB16" s="117">
        <f t="shared" si="2"/>
        <v>9.635237439779766E-3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24</v>
      </c>
      <c r="W17" s="116">
        <v>38</v>
      </c>
      <c r="X17" s="116">
        <v>20</v>
      </c>
      <c r="Y17" s="112">
        <v>20</v>
      </c>
      <c r="Z17" s="112">
        <v>32</v>
      </c>
      <c r="AB17" s="117">
        <f t="shared" si="2"/>
        <v>2.202339986235375E-2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13</v>
      </c>
      <c r="W18" s="116">
        <v>14</v>
      </c>
      <c r="X18" s="116">
        <v>16</v>
      </c>
      <c r="Y18" s="112">
        <v>12</v>
      </c>
      <c r="Z18" s="112">
        <v>16</v>
      </c>
      <c r="AB18" s="117">
        <f t="shared" si="2"/>
        <v>1.1011699931176875E-2</v>
      </c>
    </row>
    <row r="19" spans="1:28" x14ac:dyDescent="0.25">
      <c r="A19" s="61" t="str">
        <f>$S$1&amp;" ("&amp;$V$2&amp;" to "&amp;$Z$2&amp;")"</f>
        <v>Cleve (2016-17 to 2020-21)</v>
      </c>
      <c r="B19" s="61"/>
      <c r="C19" s="61"/>
      <c r="D19" s="61"/>
      <c r="E19" s="61"/>
      <c r="F19" s="61"/>
      <c r="G19" s="61" t="str">
        <f>$S$1&amp;" ("&amp;$V$2&amp;" to "&amp;$Z$2&amp;")"</f>
        <v>Cleve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25</v>
      </c>
      <c r="W19" s="116">
        <v>49</v>
      </c>
      <c r="X19" s="116">
        <v>52</v>
      </c>
      <c r="Y19" s="112">
        <v>41</v>
      </c>
      <c r="Z19" s="112">
        <v>51</v>
      </c>
      <c r="AB19" s="117">
        <f t="shared" si="2"/>
        <v>3.509979353062629E-2</v>
      </c>
    </row>
    <row r="20" spans="1:28" x14ac:dyDescent="0.25">
      <c r="S20" s="115" t="s">
        <v>66</v>
      </c>
      <c r="T20" s="115"/>
      <c r="U20" s="116"/>
      <c r="V20" s="116">
        <v>13</v>
      </c>
      <c r="W20" s="116">
        <v>20</v>
      </c>
      <c r="X20" s="116">
        <v>27</v>
      </c>
      <c r="Y20" s="112">
        <v>30</v>
      </c>
      <c r="Z20" s="112">
        <v>32</v>
      </c>
      <c r="AB20" s="117">
        <f t="shared" si="2"/>
        <v>2.202339986235375E-2</v>
      </c>
    </row>
    <row r="21" spans="1:28" x14ac:dyDescent="0.25">
      <c r="S21" s="115" t="s">
        <v>67</v>
      </c>
      <c r="T21" s="115"/>
      <c r="U21" s="116"/>
      <c r="V21" s="116">
        <v>100</v>
      </c>
      <c r="W21" s="116">
        <v>139</v>
      </c>
      <c r="X21" s="116">
        <v>127</v>
      </c>
      <c r="Y21" s="112">
        <v>114</v>
      </c>
      <c r="Z21" s="112">
        <v>128</v>
      </c>
      <c r="AB21" s="117">
        <f t="shared" si="2"/>
        <v>8.8093599449415E-2</v>
      </c>
    </row>
    <row r="22" spans="1:28" x14ac:dyDescent="0.25">
      <c r="S22" s="115" t="s">
        <v>68</v>
      </c>
      <c r="T22" s="115"/>
      <c r="U22" s="116"/>
      <c r="V22" s="116">
        <v>52</v>
      </c>
      <c r="W22" s="116">
        <v>59</v>
      </c>
      <c r="X22" s="116">
        <v>49</v>
      </c>
      <c r="Y22" s="112">
        <v>51</v>
      </c>
      <c r="Z22" s="112">
        <v>45</v>
      </c>
      <c r="AB22" s="117">
        <f t="shared" si="2"/>
        <v>3.0970406056434963E-2</v>
      </c>
    </row>
    <row r="23" spans="1:28" x14ac:dyDescent="0.25">
      <c r="S23" s="115" t="s">
        <v>69</v>
      </c>
      <c r="T23" s="115"/>
      <c r="U23" s="116"/>
      <c r="V23" s="116">
        <v>75</v>
      </c>
      <c r="W23" s="116">
        <v>96</v>
      </c>
      <c r="X23" s="116">
        <v>77</v>
      </c>
      <c r="Y23" s="112">
        <v>75</v>
      </c>
      <c r="Z23" s="112">
        <v>77</v>
      </c>
      <c r="AB23" s="117">
        <f t="shared" si="2"/>
        <v>5.299380591878871E-2</v>
      </c>
    </row>
    <row r="24" spans="1:28" x14ac:dyDescent="0.25">
      <c r="S24" s="115" t="s">
        <v>70</v>
      </c>
      <c r="T24" s="115"/>
      <c r="U24" s="116"/>
      <c r="V24" s="116">
        <v>4</v>
      </c>
      <c r="W24" s="116">
        <v>10</v>
      </c>
      <c r="X24" s="116">
        <v>7</v>
      </c>
      <c r="Y24" s="112">
        <v>0</v>
      </c>
      <c r="Z24" s="112">
        <v>1</v>
      </c>
      <c r="AB24" s="117">
        <f t="shared" si="2"/>
        <v>6.8823124569855469E-4</v>
      </c>
    </row>
    <row r="25" spans="1:28" x14ac:dyDescent="0.25">
      <c r="S25" s="115" t="s">
        <v>71</v>
      </c>
      <c r="T25" s="115"/>
      <c r="U25" s="116"/>
      <c r="V25" s="116">
        <v>19</v>
      </c>
      <c r="W25" s="116">
        <v>27</v>
      </c>
      <c r="X25" s="116">
        <v>18</v>
      </c>
      <c r="Y25" s="112">
        <v>19</v>
      </c>
      <c r="Z25" s="112">
        <v>24</v>
      </c>
      <c r="AB25" s="117">
        <f t="shared" si="2"/>
        <v>1.6517549896765314E-2</v>
      </c>
    </row>
    <row r="26" spans="1:28" x14ac:dyDescent="0.25">
      <c r="S26" s="115" t="s">
        <v>72</v>
      </c>
      <c r="T26" s="115"/>
      <c r="U26" s="116"/>
      <c r="V26" s="116">
        <v>7</v>
      </c>
      <c r="W26" s="116">
        <v>15</v>
      </c>
      <c r="X26" s="116">
        <v>11</v>
      </c>
      <c r="Y26" s="112">
        <v>15</v>
      </c>
      <c r="Z26" s="112">
        <v>16</v>
      </c>
      <c r="AB26" s="117">
        <f t="shared" si="2"/>
        <v>1.1011699931176875E-2</v>
      </c>
    </row>
    <row r="27" spans="1:28" x14ac:dyDescent="0.25">
      <c r="S27" s="115" t="s">
        <v>73</v>
      </c>
      <c r="T27" s="115"/>
      <c r="U27" s="116"/>
      <c r="V27" s="116">
        <v>21</v>
      </c>
      <c r="W27" s="116">
        <v>28</v>
      </c>
      <c r="X27" s="116">
        <v>28</v>
      </c>
      <c r="Y27" s="112">
        <v>21</v>
      </c>
      <c r="Z27" s="112">
        <v>21</v>
      </c>
      <c r="AB27" s="117">
        <f t="shared" si="2"/>
        <v>1.4452856159669649E-2</v>
      </c>
    </row>
    <row r="28" spans="1:28" x14ac:dyDescent="0.25">
      <c r="S28" s="115" t="s">
        <v>74</v>
      </c>
      <c r="T28" s="115"/>
      <c r="U28" s="116"/>
      <c r="V28" s="116">
        <v>38</v>
      </c>
      <c r="W28" s="116">
        <v>50</v>
      </c>
      <c r="X28" s="116">
        <v>52</v>
      </c>
      <c r="Y28" s="112">
        <v>58</v>
      </c>
      <c r="Z28" s="112">
        <v>65</v>
      </c>
      <c r="AB28" s="117">
        <f t="shared" si="2"/>
        <v>4.4735030970406056E-2</v>
      </c>
    </row>
    <row r="29" spans="1:28" x14ac:dyDescent="0.25">
      <c r="S29" s="115" t="s">
        <v>75</v>
      </c>
      <c r="T29" s="115"/>
      <c r="U29" s="116"/>
      <c r="V29" s="116">
        <v>43</v>
      </c>
      <c r="W29" s="116">
        <v>45</v>
      </c>
      <c r="X29" s="116">
        <v>53</v>
      </c>
      <c r="Y29" s="112">
        <v>40</v>
      </c>
      <c r="Z29" s="112">
        <v>40</v>
      </c>
      <c r="AB29" s="117">
        <f t="shared" si="2"/>
        <v>2.7529249827942189E-2</v>
      </c>
    </row>
    <row r="30" spans="1:28" x14ac:dyDescent="0.25">
      <c r="S30" s="115" t="s">
        <v>76</v>
      </c>
      <c r="T30" s="115"/>
      <c r="U30" s="116"/>
      <c r="V30" s="116">
        <v>101</v>
      </c>
      <c r="W30" s="116">
        <v>107</v>
      </c>
      <c r="X30" s="116">
        <v>104</v>
      </c>
      <c r="Y30" s="112">
        <v>108</v>
      </c>
      <c r="Z30" s="112">
        <v>102</v>
      </c>
      <c r="AB30" s="117">
        <f t="shared" si="2"/>
        <v>7.019958706125258E-2</v>
      </c>
    </row>
    <row r="31" spans="1:28" x14ac:dyDescent="0.25">
      <c r="S31" s="115" t="s">
        <v>77</v>
      </c>
      <c r="T31" s="115"/>
      <c r="U31" s="116"/>
      <c r="V31" s="116">
        <v>97</v>
      </c>
      <c r="W31" s="116">
        <v>118</v>
      </c>
      <c r="X31" s="116">
        <v>110</v>
      </c>
      <c r="Y31" s="112">
        <v>112</v>
      </c>
      <c r="Z31" s="112">
        <v>137</v>
      </c>
      <c r="AB31" s="117">
        <f t="shared" si="2"/>
        <v>9.4287680660701992E-2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9</v>
      </c>
      <c r="W32" s="116">
        <v>14</v>
      </c>
      <c r="X32" s="116">
        <v>10</v>
      </c>
      <c r="Y32" s="112">
        <v>4</v>
      </c>
      <c r="Z32" s="112">
        <v>10</v>
      </c>
      <c r="AB32" s="117">
        <f t="shared" si="2"/>
        <v>6.8823124569855473E-3</v>
      </c>
    </row>
    <row r="33" spans="19:32" x14ac:dyDescent="0.25">
      <c r="S33" s="115" t="s">
        <v>79</v>
      </c>
      <c r="T33" s="115"/>
      <c r="U33" s="116"/>
      <c r="V33" s="116">
        <v>54</v>
      </c>
      <c r="W33" s="116">
        <v>60</v>
      </c>
      <c r="X33" s="116">
        <v>58</v>
      </c>
      <c r="Y33" s="112">
        <v>72</v>
      </c>
      <c r="Z33" s="112">
        <v>71</v>
      </c>
      <c r="AB33" s="117">
        <f t="shared" si="2"/>
        <v>4.8864418444597386E-2</v>
      </c>
    </row>
    <row r="34" spans="19:32" x14ac:dyDescent="0.25">
      <c r="S34" s="118" t="s">
        <v>53</v>
      </c>
      <c r="T34" s="118"/>
      <c r="U34" s="119"/>
      <c r="V34" s="119">
        <v>1224</v>
      </c>
      <c r="W34" s="119">
        <v>1528</v>
      </c>
      <c r="X34" s="119">
        <v>1325</v>
      </c>
      <c r="Y34" s="120">
        <v>1354</v>
      </c>
      <c r="Z34" s="120">
        <v>1453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661</v>
      </c>
      <c r="W37" s="112">
        <v>844</v>
      </c>
      <c r="X37" s="112">
        <v>733</v>
      </c>
      <c r="Y37" s="112">
        <v>793</v>
      </c>
      <c r="Z37" s="112">
        <v>816</v>
      </c>
      <c r="AB37" s="132">
        <f>Z37/Z40*100</f>
        <v>83.864337101747182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131</v>
      </c>
      <c r="W38" s="112">
        <v>145</v>
      </c>
      <c r="X38" s="112">
        <v>147</v>
      </c>
      <c r="Y38" s="112">
        <v>134</v>
      </c>
      <c r="Z38" s="112">
        <v>157</v>
      </c>
      <c r="AB38" s="132">
        <f>Z38/Z40*100</f>
        <v>16.135662898252825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792</v>
      </c>
      <c r="W40" s="112">
        <v>989</v>
      </c>
      <c r="X40" s="112">
        <v>880</v>
      </c>
      <c r="Y40" s="112">
        <v>927</v>
      </c>
      <c r="Z40" s="112">
        <v>973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6</v>
      </c>
      <c r="X44" s="112">
        <v>5</v>
      </c>
      <c r="Y44" s="112">
        <v>6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29</v>
      </c>
      <c r="W45" s="112">
        <v>36</v>
      </c>
      <c r="X45" s="112">
        <v>26</v>
      </c>
      <c r="Y45" s="112">
        <v>21</v>
      </c>
      <c r="Z45" s="112">
        <v>40</v>
      </c>
    </row>
    <row r="46" spans="19:32" x14ac:dyDescent="0.25">
      <c r="S46" s="115" t="s">
        <v>38</v>
      </c>
      <c r="T46" s="115"/>
      <c r="U46" s="112"/>
      <c r="V46" s="112">
        <v>34</v>
      </c>
      <c r="W46" s="112">
        <v>64</v>
      </c>
      <c r="X46" s="112">
        <v>85</v>
      </c>
      <c r="Y46" s="112">
        <v>72</v>
      </c>
      <c r="Z46" s="112">
        <v>61</v>
      </c>
    </row>
    <row r="47" spans="19:32" x14ac:dyDescent="0.25">
      <c r="S47" s="115" t="s">
        <v>39</v>
      </c>
      <c r="T47" s="115"/>
      <c r="U47" s="112"/>
      <c r="V47" s="112">
        <v>42</v>
      </c>
      <c r="W47" s="112">
        <v>41</v>
      </c>
      <c r="X47" s="112">
        <v>36</v>
      </c>
      <c r="Y47" s="112">
        <v>36</v>
      </c>
      <c r="Z47" s="112">
        <v>79</v>
      </c>
    </row>
    <row r="48" spans="19:32" x14ac:dyDescent="0.25">
      <c r="S48" s="115" t="s">
        <v>40</v>
      </c>
      <c r="T48" s="115"/>
      <c r="U48" s="112"/>
      <c r="V48" s="112">
        <v>72</v>
      </c>
      <c r="W48" s="112">
        <v>94</v>
      </c>
      <c r="X48" s="112">
        <v>52</v>
      </c>
      <c r="Y48" s="112">
        <v>55</v>
      </c>
      <c r="Z48" s="112">
        <v>50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48</v>
      </c>
      <c r="W49" s="112">
        <v>90</v>
      </c>
      <c r="X49" s="112">
        <v>82</v>
      </c>
      <c r="Y49" s="112">
        <v>70</v>
      </c>
      <c r="Z49" s="112">
        <v>88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Cleve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65</v>
      </c>
      <c r="W50" s="112">
        <v>91</v>
      </c>
      <c r="X50" s="112">
        <v>76</v>
      </c>
      <c r="Y50" s="112">
        <v>67</v>
      </c>
      <c r="Z50" s="112">
        <v>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</v>
      </c>
      <c r="W51" s="112">
        <v>35</v>
      </c>
      <c r="X51" s="112">
        <v>51</v>
      </c>
      <c r="Y51" s="112">
        <v>69</v>
      </c>
      <c r="Z51" s="112">
        <v>70</v>
      </c>
    </row>
    <row r="52" spans="1:26" ht="15" customHeight="1" x14ac:dyDescent="0.25">
      <c r="S52" s="115" t="s">
        <v>44</v>
      </c>
      <c r="T52" s="115"/>
      <c r="U52" s="112"/>
      <c r="V52" s="112">
        <v>47</v>
      </c>
      <c r="W52" s="112">
        <v>50</v>
      </c>
      <c r="X52" s="112">
        <v>35</v>
      </c>
      <c r="Y52" s="112">
        <v>59</v>
      </c>
      <c r="Z52" s="112">
        <v>44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65</v>
      </c>
      <c r="W53" s="112">
        <v>82</v>
      </c>
      <c r="X53" s="112">
        <v>68</v>
      </c>
      <c r="Y53" s="112">
        <v>50</v>
      </c>
      <c r="Z53" s="112">
        <v>59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71</v>
      </c>
      <c r="W54" s="112">
        <v>99</v>
      </c>
      <c r="X54" s="112">
        <v>86</v>
      </c>
      <c r="Y54" s="112">
        <v>90</v>
      </c>
      <c r="Z54" s="112">
        <v>81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51</v>
      </c>
      <c r="W55" s="112">
        <v>70</v>
      </c>
      <c r="X55" s="112">
        <v>50</v>
      </c>
      <c r="Y55" s="112">
        <v>59</v>
      </c>
      <c r="Z55" s="112">
        <v>75</v>
      </c>
    </row>
    <row r="56" spans="1:26" ht="15" customHeight="1" x14ac:dyDescent="0.25">
      <c r="S56" s="115" t="s">
        <v>48</v>
      </c>
      <c r="T56" s="115"/>
      <c r="U56" s="112"/>
      <c r="V56" s="112">
        <v>23</v>
      </c>
      <c r="W56" s="112">
        <v>32</v>
      </c>
      <c r="X56" s="112">
        <v>24</v>
      </c>
      <c r="Y56" s="112">
        <v>43</v>
      </c>
      <c r="Z56" s="112">
        <v>42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</v>
      </c>
      <c r="W57" s="112">
        <v>21</v>
      </c>
      <c r="X57" s="112">
        <v>21</v>
      </c>
      <c r="Y57" s="112">
        <v>20</v>
      </c>
      <c r="Z57" s="112">
        <v>19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</v>
      </c>
      <c r="W58" s="112">
        <v>11</v>
      </c>
      <c r="X58" s="112">
        <v>7</v>
      </c>
      <c r="Y58" s="112">
        <v>10</v>
      </c>
      <c r="Z58" s="112">
        <v>15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3</v>
      </c>
      <c r="Z59" s="112">
        <v>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0</v>
      </c>
      <c r="X60" s="112">
        <v>4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610</v>
      </c>
      <c r="W61" s="112">
        <v>823</v>
      </c>
      <c r="X61" s="112">
        <v>711</v>
      </c>
      <c r="Y61" s="112">
        <v>725</v>
      </c>
      <c r="Z61" s="112">
        <v>785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4</v>
      </c>
      <c r="X63" s="112">
        <v>0</v>
      </c>
      <c r="Y63" s="112">
        <v>5</v>
      </c>
      <c r="Z63" s="112">
        <v>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25</v>
      </c>
      <c r="W64" s="112">
        <v>20</v>
      </c>
      <c r="X64" s="112">
        <v>20</v>
      </c>
      <c r="Y64" s="112">
        <v>9</v>
      </c>
      <c r="Z64" s="112">
        <v>20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Cleve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58</v>
      </c>
      <c r="W65" s="112">
        <v>54</v>
      </c>
      <c r="X65" s="112">
        <v>55</v>
      </c>
      <c r="Y65" s="112">
        <v>39</v>
      </c>
      <c r="Z65" s="112">
        <v>36</v>
      </c>
    </row>
    <row r="66" spans="1:26" x14ac:dyDescent="0.25">
      <c r="S66" s="115" t="s">
        <v>39</v>
      </c>
      <c r="T66" s="115"/>
      <c r="U66" s="112"/>
      <c r="V66" s="112">
        <v>60</v>
      </c>
      <c r="W66" s="112">
        <v>70</v>
      </c>
      <c r="X66" s="112">
        <v>45</v>
      </c>
      <c r="Y66" s="112">
        <v>57</v>
      </c>
      <c r="Z66" s="112">
        <v>62</v>
      </c>
    </row>
    <row r="67" spans="1:26" x14ac:dyDescent="0.25">
      <c r="S67" s="115" t="s">
        <v>40</v>
      </c>
      <c r="T67" s="115"/>
      <c r="U67" s="112"/>
      <c r="V67" s="112">
        <v>59</v>
      </c>
      <c r="W67" s="112">
        <v>55</v>
      </c>
      <c r="X67" s="112">
        <v>58</v>
      </c>
      <c r="Y67" s="112">
        <v>60</v>
      </c>
      <c r="Z67" s="112">
        <v>65</v>
      </c>
    </row>
    <row r="68" spans="1:26" x14ac:dyDescent="0.25">
      <c r="S68" s="115" t="s">
        <v>41</v>
      </c>
      <c r="T68" s="115"/>
      <c r="U68" s="112"/>
      <c r="V68" s="112">
        <v>47</v>
      </c>
      <c r="W68" s="112">
        <v>57</v>
      </c>
      <c r="X68" s="112">
        <v>55</v>
      </c>
      <c r="Y68" s="112">
        <v>62</v>
      </c>
      <c r="Z68" s="112">
        <v>56</v>
      </c>
    </row>
    <row r="69" spans="1:26" x14ac:dyDescent="0.25">
      <c r="S69" s="115" t="s">
        <v>42</v>
      </c>
      <c r="T69" s="115"/>
      <c r="U69" s="112"/>
      <c r="V69" s="112">
        <v>44</v>
      </c>
      <c r="W69" s="112">
        <v>45</v>
      </c>
      <c r="X69" s="112">
        <v>51</v>
      </c>
      <c r="Y69" s="112">
        <v>61</v>
      </c>
      <c r="Z69" s="112">
        <v>63</v>
      </c>
    </row>
    <row r="70" spans="1:26" x14ac:dyDescent="0.25">
      <c r="S70" s="115" t="s">
        <v>43</v>
      </c>
      <c r="T70" s="115"/>
      <c r="U70" s="112"/>
      <c r="V70" s="112">
        <v>68</v>
      </c>
      <c r="W70" s="112">
        <v>75</v>
      </c>
      <c r="X70" s="112">
        <v>55</v>
      </c>
      <c r="Y70" s="112">
        <v>56</v>
      </c>
      <c r="Z70" s="112">
        <v>50</v>
      </c>
    </row>
    <row r="71" spans="1:26" x14ac:dyDescent="0.25">
      <c r="S71" s="115" t="s">
        <v>44</v>
      </c>
      <c r="T71" s="115"/>
      <c r="U71" s="112"/>
      <c r="V71" s="112">
        <v>65</v>
      </c>
      <c r="W71" s="112">
        <v>82</v>
      </c>
      <c r="X71" s="112">
        <v>68</v>
      </c>
      <c r="Y71" s="112">
        <v>62</v>
      </c>
      <c r="Z71" s="112">
        <v>66</v>
      </c>
    </row>
    <row r="72" spans="1:26" x14ac:dyDescent="0.25">
      <c r="S72" s="115" t="s">
        <v>45</v>
      </c>
      <c r="T72" s="115"/>
      <c r="U72" s="112"/>
      <c r="V72" s="112">
        <v>63</v>
      </c>
      <c r="W72" s="112">
        <v>71</v>
      </c>
      <c r="X72" s="112">
        <v>60</v>
      </c>
      <c r="Y72" s="112">
        <v>61</v>
      </c>
      <c r="Z72" s="112">
        <v>68</v>
      </c>
    </row>
    <row r="73" spans="1:26" x14ac:dyDescent="0.25">
      <c r="S73" s="115" t="s">
        <v>46</v>
      </c>
      <c r="T73" s="115"/>
      <c r="U73" s="112"/>
      <c r="V73" s="112">
        <v>44</v>
      </c>
      <c r="W73" s="112">
        <v>64</v>
      </c>
      <c r="X73" s="112">
        <v>48</v>
      </c>
      <c r="Y73" s="112">
        <v>57</v>
      </c>
      <c r="Z73" s="112">
        <v>61</v>
      </c>
    </row>
    <row r="74" spans="1:26" x14ac:dyDescent="0.25">
      <c r="S74" s="115" t="s">
        <v>47</v>
      </c>
      <c r="T74" s="115"/>
      <c r="U74" s="112"/>
      <c r="V74" s="112">
        <v>35</v>
      </c>
      <c r="W74" s="112">
        <v>52</v>
      </c>
      <c r="X74" s="112">
        <v>47</v>
      </c>
      <c r="Y74" s="112">
        <v>50</v>
      </c>
      <c r="Z74" s="112">
        <v>59</v>
      </c>
    </row>
    <row r="75" spans="1:26" x14ac:dyDescent="0.25">
      <c r="S75" s="115" t="s">
        <v>48</v>
      </c>
      <c r="T75" s="115"/>
      <c r="U75" s="112"/>
      <c r="V75" s="112">
        <v>28</v>
      </c>
      <c r="W75" s="112">
        <v>31</v>
      </c>
      <c r="X75" s="112">
        <v>22</v>
      </c>
      <c r="Y75" s="112">
        <v>38</v>
      </c>
      <c r="Z75" s="112">
        <v>30</v>
      </c>
    </row>
    <row r="76" spans="1:26" x14ac:dyDescent="0.25">
      <c r="S76" s="115" t="s">
        <v>49</v>
      </c>
      <c r="T76" s="115"/>
      <c r="U76" s="112"/>
      <c r="V76" s="112">
        <v>15</v>
      </c>
      <c r="W76" s="112">
        <v>13</v>
      </c>
      <c r="X76" s="112">
        <v>17</v>
      </c>
      <c r="Y76" s="112">
        <v>13</v>
      </c>
      <c r="Z76" s="112">
        <v>19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4</v>
      </c>
      <c r="X77" s="112">
        <v>7</v>
      </c>
      <c r="Y77" s="112">
        <v>4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3</v>
      </c>
      <c r="X79" s="112">
        <v>3</v>
      </c>
      <c r="Y79" s="112">
        <v>5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610</v>
      </c>
      <c r="W80" s="112">
        <v>708</v>
      </c>
      <c r="X80" s="112">
        <v>614</v>
      </c>
      <c r="Y80" s="112">
        <v>623</v>
      </c>
      <c r="Z80" s="112">
        <v>667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Cleve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41</v>
      </c>
      <c r="W83" s="112">
        <v>43</v>
      </c>
      <c r="X83" s="112">
        <v>47</v>
      </c>
      <c r="Y83" s="112">
        <v>37</v>
      </c>
      <c r="Z83" s="112">
        <v>49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16</v>
      </c>
      <c r="W84" s="112">
        <v>13</v>
      </c>
      <c r="X84" s="112">
        <v>18</v>
      </c>
      <c r="Y84" s="112">
        <v>19</v>
      </c>
      <c r="Z84" s="112">
        <v>18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62</v>
      </c>
      <c r="W85" s="112">
        <v>83</v>
      </c>
      <c r="X85" s="112">
        <v>78</v>
      </c>
      <c r="Y85" s="112">
        <v>87</v>
      </c>
      <c r="Z85" s="112">
        <v>87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1,453</v>
      </c>
      <c r="D86" s="94">
        <f t="shared" ref="D86:D91" si="4">AD4</f>
        <v>7.0744288872512939E-2</v>
      </c>
      <c r="E86" s="95">
        <f t="shared" ref="E86:E91" si="5">AD4</f>
        <v>7.0744288872512939E-2</v>
      </c>
      <c r="F86" s="94">
        <f t="shared" ref="F86:F91" si="6">AF4</f>
        <v>0.18903436988543376</v>
      </c>
      <c r="G86" s="95">
        <f t="shared" ref="G86:G91" si="7">AF4</f>
        <v>0.18903436988543376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9</v>
      </c>
      <c r="W86" s="112">
        <v>7</v>
      </c>
      <c r="X86" s="112">
        <v>3</v>
      </c>
      <c r="Y86" s="112">
        <v>6</v>
      </c>
      <c r="Z86" s="112">
        <v>5</v>
      </c>
    </row>
    <row r="87" spans="1:30" ht="15" customHeight="1" x14ac:dyDescent="0.25">
      <c r="A87" s="96" t="s">
        <v>4</v>
      </c>
      <c r="B87" s="49"/>
      <c r="C87" s="97" t="str">
        <f t="shared" si="3"/>
        <v>785</v>
      </c>
      <c r="D87" s="94">
        <f t="shared" si="4"/>
        <v>7.3871409028727797E-2</v>
      </c>
      <c r="E87" s="95">
        <f t="shared" si="5"/>
        <v>7.3871409028727797E-2</v>
      </c>
      <c r="F87" s="94">
        <f t="shared" si="6"/>
        <v>0.27642276422764223</v>
      </c>
      <c r="G87" s="95">
        <f t="shared" si="7"/>
        <v>0.27642276422764223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</v>
      </c>
      <c r="W87" s="112">
        <v>13</v>
      </c>
      <c r="X87" s="112">
        <v>11</v>
      </c>
      <c r="Y87" s="112">
        <v>11</v>
      </c>
      <c r="Z87" s="112">
        <v>16</v>
      </c>
    </row>
    <row r="88" spans="1:30" ht="15" customHeight="1" x14ac:dyDescent="0.25">
      <c r="A88" s="96" t="s">
        <v>5</v>
      </c>
      <c r="B88" s="49"/>
      <c r="C88" s="97" t="str">
        <f t="shared" si="3"/>
        <v>667</v>
      </c>
      <c r="D88" s="94">
        <f t="shared" si="4"/>
        <v>6.7199999999999926E-2</v>
      </c>
      <c r="E88" s="95">
        <f t="shared" si="5"/>
        <v>6.7199999999999926E-2</v>
      </c>
      <c r="F88" s="94">
        <f t="shared" si="6"/>
        <v>9.8846787479407006E-2</v>
      </c>
      <c r="G88" s="95">
        <f t="shared" si="7"/>
        <v>9.8846787479407006E-2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12</v>
      </c>
      <c r="W88" s="112">
        <v>15</v>
      </c>
      <c r="X88" s="112">
        <v>17</v>
      </c>
      <c r="Y88" s="112">
        <v>14</v>
      </c>
      <c r="Z88" s="112">
        <v>16</v>
      </c>
    </row>
    <row r="89" spans="1:30" ht="15" customHeight="1" x14ac:dyDescent="0.25">
      <c r="A89" s="49" t="s">
        <v>6</v>
      </c>
      <c r="B89" s="49"/>
      <c r="C89" s="97" t="str">
        <f t="shared" si="3"/>
        <v>971</v>
      </c>
      <c r="D89" s="94">
        <f t="shared" si="4"/>
        <v>4.9729729729729666E-2</v>
      </c>
      <c r="E89" s="95">
        <f t="shared" si="5"/>
        <v>4.9729729729729666E-2</v>
      </c>
      <c r="F89" s="94">
        <f t="shared" si="6"/>
        <v>0.22601010101010099</v>
      </c>
      <c r="G89" s="95">
        <f t="shared" si="7"/>
        <v>0.22601010101010099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41</v>
      </c>
      <c r="W89" s="112">
        <v>52</v>
      </c>
      <c r="X89" s="112">
        <v>42</v>
      </c>
      <c r="Y89" s="112">
        <v>50</v>
      </c>
      <c r="Z89" s="112">
        <v>54</v>
      </c>
    </row>
    <row r="90" spans="1:30" ht="15" customHeight="1" x14ac:dyDescent="0.25">
      <c r="A90" s="49" t="s">
        <v>98</v>
      </c>
      <c r="B90" s="49"/>
      <c r="C90" s="97" t="str">
        <f t="shared" si="3"/>
        <v>$28,898</v>
      </c>
      <c r="D90" s="94">
        <f t="shared" si="4"/>
        <v>-9.0610323486810529E-3</v>
      </c>
      <c r="E90" s="95">
        <f t="shared" si="5"/>
        <v>-9.0610323486810529E-3</v>
      </c>
      <c r="F90" s="94">
        <f t="shared" si="6"/>
        <v>1.9917292747462678E-2</v>
      </c>
      <c r="G90" s="95">
        <f t="shared" si="7"/>
        <v>1.9917292747462678E-2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67</v>
      </c>
      <c r="W90" s="112">
        <v>83</v>
      </c>
      <c r="X90" s="112">
        <v>65</v>
      </c>
      <c r="Y90" s="112">
        <v>62</v>
      </c>
      <c r="Z90" s="112">
        <v>72</v>
      </c>
    </row>
    <row r="91" spans="1:30" ht="15" customHeight="1" x14ac:dyDescent="0.25">
      <c r="A91" s="49" t="s">
        <v>7</v>
      </c>
      <c r="B91" s="49"/>
      <c r="C91" s="97" t="str">
        <f t="shared" si="3"/>
        <v>$30.8 mil</v>
      </c>
      <c r="D91" s="94">
        <f t="shared" si="4"/>
        <v>-2.0160960028817065E-2</v>
      </c>
      <c r="E91" s="95">
        <f t="shared" si="5"/>
        <v>-2.0160960028817065E-2</v>
      </c>
      <c r="F91" s="94">
        <f t="shared" si="6"/>
        <v>-0.28863095241118386</v>
      </c>
      <c r="G91" s="95">
        <f t="shared" si="7"/>
        <v>-0.28863095241118386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414</v>
      </c>
      <c r="W91" s="112">
        <v>530</v>
      </c>
      <c r="X91" s="112">
        <v>462</v>
      </c>
      <c r="Y91" s="112">
        <v>496</v>
      </c>
      <c r="Z91" s="112">
        <v>516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19</v>
      </c>
      <c r="W93" s="112">
        <v>18</v>
      </c>
      <c r="X93" s="112">
        <v>19</v>
      </c>
      <c r="Y93" s="112">
        <v>19</v>
      </c>
      <c r="Z93" s="112">
        <v>18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67</v>
      </c>
      <c r="W94" s="112">
        <v>76</v>
      </c>
      <c r="X94" s="112">
        <v>70</v>
      </c>
      <c r="Y94" s="112">
        <v>76</v>
      </c>
      <c r="Z94" s="112">
        <v>77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16</v>
      </c>
      <c r="W95" s="112">
        <v>11</v>
      </c>
      <c r="X95" s="112">
        <v>15</v>
      </c>
      <c r="Y95" s="112">
        <v>12</v>
      </c>
      <c r="Z95" s="112">
        <v>18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59</v>
      </c>
      <c r="W96" s="112">
        <v>68</v>
      </c>
      <c r="X96" s="112">
        <v>66</v>
      </c>
      <c r="Y96" s="112">
        <v>68</v>
      </c>
      <c r="Z96" s="112">
        <v>79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40</v>
      </c>
      <c r="W97" s="112">
        <v>63</v>
      </c>
      <c r="X97" s="112">
        <v>60</v>
      </c>
      <c r="Y97" s="112">
        <v>56</v>
      </c>
      <c r="Z97" s="112">
        <v>60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28</v>
      </c>
      <c r="W98" s="112">
        <v>33</v>
      </c>
      <c r="X98" s="112">
        <v>30</v>
      </c>
      <c r="Y98" s="112">
        <v>32</v>
      </c>
      <c r="Z98" s="112">
        <v>26</v>
      </c>
    </row>
    <row r="99" spans="1:32" ht="15" customHeight="1" x14ac:dyDescent="0.25">
      <c r="S99" s="115" t="s">
        <v>191</v>
      </c>
      <c r="T99" s="115"/>
      <c r="U99" s="112"/>
      <c r="V99" s="112">
        <v>3</v>
      </c>
      <c r="W99" s="112">
        <v>7</v>
      </c>
      <c r="X99" s="112">
        <v>8</v>
      </c>
      <c r="Y99" s="112">
        <v>4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45</v>
      </c>
      <c r="W100" s="112">
        <v>39</v>
      </c>
      <c r="X100" s="112">
        <v>34</v>
      </c>
      <c r="Y100" s="112">
        <v>39</v>
      </c>
      <c r="Z100" s="112">
        <v>36</v>
      </c>
    </row>
    <row r="101" spans="1:32" x14ac:dyDescent="0.25">
      <c r="A101" s="18"/>
      <c r="S101" s="118" t="s">
        <v>53</v>
      </c>
      <c r="T101" s="118"/>
      <c r="U101" s="112"/>
      <c r="V101" s="112">
        <v>382</v>
      </c>
      <c r="W101" s="112">
        <v>462</v>
      </c>
      <c r="X101" s="112">
        <v>411</v>
      </c>
      <c r="Y101" s="112">
        <v>432</v>
      </c>
      <c r="Z101" s="112">
        <v>454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713</v>
      </c>
      <c r="W104" s="112">
        <v>766</v>
      </c>
      <c r="X104" s="112">
        <v>774</v>
      </c>
      <c r="Y104" s="112">
        <v>778</v>
      </c>
      <c r="Z104" s="112">
        <v>778</v>
      </c>
      <c r="AB104" s="109" t="str">
        <f>TEXT(Z104,"###,###")</f>
        <v>778</v>
      </c>
      <c r="AD104" s="130">
        <f>Z104/($Z$4)*100</f>
        <v>53.544390915347563</v>
      </c>
      <c r="AF104" s="109"/>
    </row>
    <row r="105" spans="1:32" x14ac:dyDescent="0.25">
      <c r="S105" s="115" t="s">
        <v>17</v>
      </c>
      <c r="T105" s="115"/>
      <c r="U105" s="112"/>
      <c r="V105" s="112">
        <v>224</v>
      </c>
      <c r="W105" s="112">
        <v>248</v>
      </c>
      <c r="X105" s="112">
        <v>237</v>
      </c>
      <c r="Y105" s="112">
        <v>241</v>
      </c>
      <c r="Z105" s="112">
        <v>251</v>
      </c>
      <c r="AB105" s="109" t="str">
        <f>TEXT(Z105,"###,###")</f>
        <v>251</v>
      </c>
      <c r="AD105" s="130">
        <f>Z105/($Z$4)*100</f>
        <v>17.274604267033723</v>
      </c>
      <c r="AF105" s="109"/>
    </row>
    <row r="106" spans="1:32" x14ac:dyDescent="0.25">
      <c r="S106" s="118" t="s">
        <v>53</v>
      </c>
      <c r="T106" s="118"/>
      <c r="U106" s="120"/>
      <c r="V106" s="120">
        <v>937</v>
      </c>
      <c r="W106" s="120">
        <v>1014</v>
      </c>
      <c r="X106" s="120">
        <v>1011</v>
      </c>
      <c r="Y106" s="120">
        <v>1019</v>
      </c>
      <c r="Z106" s="120">
        <v>1029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253</v>
      </c>
      <c r="W108" s="112">
        <v>304</v>
      </c>
      <c r="X108" s="112">
        <v>216</v>
      </c>
      <c r="Y108" s="112">
        <v>246</v>
      </c>
      <c r="Z108" s="112">
        <v>294</v>
      </c>
      <c r="AB108" s="109" t="str">
        <f>TEXT(Z108,"###,###")</f>
        <v>294</v>
      </c>
      <c r="AD108" s="130">
        <f>Z108/($Z$4)*100</f>
        <v>20.233998623537509</v>
      </c>
      <c r="AF108" s="109"/>
    </row>
    <row r="109" spans="1:32" x14ac:dyDescent="0.25">
      <c r="S109" s="115" t="s">
        <v>20</v>
      </c>
      <c r="T109" s="115"/>
      <c r="U109" s="112"/>
      <c r="V109" s="112">
        <v>174</v>
      </c>
      <c r="W109" s="112">
        <v>214</v>
      </c>
      <c r="X109" s="112">
        <v>219</v>
      </c>
      <c r="Y109" s="112">
        <v>196</v>
      </c>
      <c r="Z109" s="112">
        <v>221</v>
      </c>
      <c r="AB109" s="109" t="str">
        <f>TEXT(Z109,"###,###")</f>
        <v>221</v>
      </c>
      <c r="AD109" s="130">
        <f>Z109/($Z$4)*100</f>
        <v>15.209910529938059</v>
      </c>
      <c r="AF109" s="109"/>
    </row>
    <row r="110" spans="1:32" x14ac:dyDescent="0.25">
      <c r="S110" s="115" t="s">
        <v>21</v>
      </c>
      <c r="T110" s="115"/>
      <c r="U110" s="112"/>
      <c r="V110" s="112">
        <v>187</v>
      </c>
      <c r="W110" s="112">
        <v>221</v>
      </c>
      <c r="X110" s="112">
        <v>226</v>
      </c>
      <c r="Y110" s="112">
        <v>242</v>
      </c>
      <c r="Z110" s="112">
        <v>240</v>
      </c>
      <c r="AB110" s="109" t="str">
        <f>TEXT(Z110,"###,###")</f>
        <v>240</v>
      </c>
      <c r="AD110" s="130">
        <f>Z110/($Z$4)*100</f>
        <v>16.517549896765313</v>
      </c>
      <c r="AF110" s="109"/>
    </row>
    <row r="111" spans="1:32" x14ac:dyDescent="0.25">
      <c r="S111" s="115" t="s">
        <v>22</v>
      </c>
      <c r="T111" s="115"/>
      <c r="U111" s="112"/>
      <c r="V111" s="112">
        <v>301</v>
      </c>
      <c r="W111" s="112">
        <v>318</v>
      </c>
      <c r="X111" s="112">
        <v>327</v>
      </c>
      <c r="Y111" s="112">
        <v>308</v>
      </c>
      <c r="Z111" s="112">
        <v>336</v>
      </c>
      <c r="AB111" s="109" t="str">
        <f>TEXT(Z111,"###,###")</f>
        <v>336</v>
      </c>
      <c r="AD111" s="130">
        <f>Z111/($Z$4)*100</f>
        <v>23.124569855471439</v>
      </c>
      <c r="AF111" s="109"/>
    </row>
    <row r="112" spans="1:32" x14ac:dyDescent="0.25">
      <c r="S112" s="118" t="s">
        <v>53</v>
      </c>
      <c r="T112" s="118"/>
      <c r="U112" s="112"/>
      <c r="V112" s="112">
        <v>1224</v>
      </c>
      <c r="W112" s="112">
        <v>1523</v>
      </c>
      <c r="X112" s="112">
        <v>1321</v>
      </c>
      <c r="Y112" s="112">
        <v>1353</v>
      </c>
      <c r="Z112" s="112">
        <v>1453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43.63</v>
      </c>
      <c r="W118" s="131">
        <v>44.66</v>
      </c>
      <c r="X118" s="131">
        <v>43.43</v>
      </c>
      <c r="Y118" s="131">
        <v>44.35</v>
      </c>
      <c r="Z118" s="131">
        <v>44.3</v>
      </c>
      <c r="AB118" s="109" t="str">
        <f>TEXT(Z118,"##.0")</f>
        <v>44.3</v>
      </c>
    </row>
    <row r="120" spans="19:32" x14ac:dyDescent="0.25">
      <c r="S120" s="101" t="s">
        <v>100</v>
      </c>
      <c r="T120" s="112"/>
      <c r="U120" s="112"/>
      <c r="V120" s="112">
        <v>489</v>
      </c>
      <c r="W120" s="112">
        <v>563</v>
      </c>
      <c r="X120" s="112">
        <v>556</v>
      </c>
      <c r="Y120" s="112">
        <v>549</v>
      </c>
      <c r="Z120" s="112">
        <v>587</v>
      </c>
      <c r="AB120" s="109" t="str">
        <f>TEXT(Z120,"###,###")</f>
        <v>587</v>
      </c>
    </row>
    <row r="121" spans="19:32" x14ac:dyDescent="0.25">
      <c r="S121" s="101" t="s">
        <v>101</v>
      </c>
      <c r="T121" s="112"/>
      <c r="U121" s="112"/>
      <c r="V121" s="112">
        <v>180</v>
      </c>
      <c r="W121" s="112">
        <v>281</v>
      </c>
      <c r="X121" s="112">
        <v>208</v>
      </c>
      <c r="Y121" s="112">
        <v>257</v>
      </c>
      <c r="Z121" s="112">
        <v>253</v>
      </c>
      <c r="AB121" s="109" t="str">
        <f>TEXT(Z121,"###,###")</f>
        <v>253</v>
      </c>
    </row>
    <row r="122" spans="19:32" x14ac:dyDescent="0.25">
      <c r="S122" s="101" t="s">
        <v>102</v>
      </c>
      <c r="T122" s="112"/>
      <c r="U122" s="112"/>
      <c r="V122" s="112">
        <v>118</v>
      </c>
      <c r="W122" s="112">
        <v>149</v>
      </c>
      <c r="X122" s="112">
        <v>112</v>
      </c>
      <c r="Y122" s="112">
        <v>121</v>
      </c>
      <c r="Z122" s="112">
        <v>126</v>
      </c>
      <c r="AB122" s="109" t="str">
        <f>TEXT(Z122,"###,###")</f>
        <v>126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607</v>
      </c>
      <c r="W124" s="112">
        <v>712</v>
      </c>
      <c r="X124" s="112">
        <v>668</v>
      </c>
      <c r="Y124" s="112">
        <v>670</v>
      </c>
      <c r="Z124" s="112">
        <v>713</v>
      </c>
      <c r="AB124" s="109" t="str">
        <f>TEXT(Z124,"###,###")</f>
        <v>713</v>
      </c>
      <c r="AD124" s="127">
        <f>Z124/$Z$7*100</f>
        <v>73.429454170957769</v>
      </c>
    </row>
    <row r="125" spans="19:32" x14ac:dyDescent="0.25">
      <c r="S125" s="101" t="s">
        <v>104</v>
      </c>
      <c r="T125" s="112"/>
      <c r="U125" s="112"/>
      <c r="V125" s="112">
        <v>298</v>
      </c>
      <c r="W125" s="112">
        <v>430</v>
      </c>
      <c r="X125" s="112">
        <v>320</v>
      </c>
      <c r="Y125" s="112">
        <v>378</v>
      </c>
      <c r="Z125" s="112">
        <v>379</v>
      </c>
      <c r="AB125" s="109" t="str">
        <f>TEXT(Z125,"###,###")</f>
        <v>379</v>
      </c>
      <c r="AD125" s="127">
        <f>Z125/$Z$7*100</f>
        <v>39.031925849639549</v>
      </c>
    </row>
    <row r="127" spans="19:32" x14ac:dyDescent="0.25">
      <c r="S127" s="101" t="s">
        <v>105</v>
      </c>
      <c r="T127" s="112"/>
      <c r="U127" s="112"/>
      <c r="V127" s="112">
        <v>410</v>
      </c>
      <c r="W127" s="112">
        <v>532</v>
      </c>
      <c r="X127" s="112">
        <v>468</v>
      </c>
      <c r="Y127" s="112">
        <v>497</v>
      </c>
      <c r="Z127" s="112">
        <v>515</v>
      </c>
      <c r="AB127" s="109" t="str">
        <f>TEXT(Z127,"###,###")</f>
        <v>515</v>
      </c>
      <c r="AD127" s="127">
        <f>Z127/$Z$7*100</f>
        <v>53.038105046343972</v>
      </c>
    </row>
    <row r="128" spans="19:32" x14ac:dyDescent="0.25">
      <c r="S128" s="101" t="s">
        <v>106</v>
      </c>
      <c r="T128" s="112"/>
      <c r="U128" s="112"/>
      <c r="V128" s="112">
        <v>384</v>
      </c>
      <c r="W128" s="112">
        <v>461</v>
      </c>
      <c r="X128" s="112">
        <v>409</v>
      </c>
      <c r="Y128" s="112">
        <v>433</v>
      </c>
      <c r="Z128" s="112">
        <v>455</v>
      </c>
      <c r="AB128" s="109" t="str">
        <f>TEXT(Z128,"###,###")</f>
        <v>455</v>
      </c>
      <c r="AD128" s="127">
        <f>Z128/$Z$7*100</f>
        <v>46.858908341915551</v>
      </c>
    </row>
    <row r="130" spans="19:20" x14ac:dyDescent="0.25">
      <c r="S130" s="101" t="s">
        <v>264</v>
      </c>
      <c r="T130" s="127">
        <v>60.453141091658082</v>
      </c>
    </row>
    <row r="131" spans="19:20" x14ac:dyDescent="0.25">
      <c r="S131" s="101" t="s">
        <v>265</v>
      </c>
      <c r="T131" s="127">
        <v>26.055612770339852</v>
      </c>
    </row>
    <row r="132" spans="19:20" x14ac:dyDescent="0.25">
      <c r="S132" s="101" t="s">
        <v>266</v>
      </c>
      <c r="T132" s="127">
        <v>12.976313079299691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8000EC-85EE-484F-9889-634BA25AEA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0033231-3A2D-437A-B19F-56CB1A3EB1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3A4326-DDA2-48D7-8153-365BE4E561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35F65BA-E27D-4AFD-99C3-5FAC5DCF6D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F4EF0-E9EE-4CDF-99DB-8442546B5B0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10.15 Coober Pedy,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837</v>
      </c>
      <c r="W4" s="108">
        <v>1212</v>
      </c>
      <c r="X4" s="108">
        <v>975</v>
      </c>
      <c r="Y4" s="108">
        <v>1125</v>
      </c>
      <c r="Z4" s="108">
        <v>1268</v>
      </c>
      <c r="AB4" s="109" t="str">
        <f>TEXT(Z4,"###,###")</f>
        <v>1,268</v>
      </c>
      <c r="AD4" s="110">
        <f>Z4/Y4-1</f>
        <v>0.12711111111111117</v>
      </c>
      <c r="AF4" s="110">
        <f>Z4/V4-1</f>
        <v>0.51493428912783745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403</v>
      </c>
      <c r="W5" s="108">
        <v>623</v>
      </c>
      <c r="X5" s="108">
        <v>471</v>
      </c>
      <c r="Y5" s="108">
        <v>562</v>
      </c>
      <c r="Z5" s="108">
        <v>629</v>
      </c>
      <c r="AB5" s="109" t="str">
        <f>TEXT(Z5,"###,###")</f>
        <v>629</v>
      </c>
      <c r="AD5" s="110">
        <f t="shared" ref="AD5:AD9" si="0">Z5/Y5-1</f>
        <v>0.11921708185053381</v>
      </c>
      <c r="AF5" s="110">
        <f t="shared" ref="AF5:AF9" si="1">Z5/V5-1</f>
        <v>0.56079404466501237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433</v>
      </c>
      <c r="W6" s="108">
        <v>587</v>
      </c>
      <c r="X6" s="108">
        <v>498</v>
      </c>
      <c r="Y6" s="108">
        <v>563</v>
      </c>
      <c r="Z6" s="108">
        <v>639</v>
      </c>
      <c r="AB6" s="109" t="str">
        <f>TEXT(Z6,"###,###")</f>
        <v>639</v>
      </c>
      <c r="AD6" s="110">
        <f t="shared" si="0"/>
        <v>0.13499111900532856</v>
      </c>
      <c r="AF6" s="110">
        <f t="shared" si="1"/>
        <v>0.4757505773672055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587</v>
      </c>
      <c r="W7" s="108">
        <v>821</v>
      </c>
      <c r="X7" s="108">
        <v>667</v>
      </c>
      <c r="Y7" s="108">
        <v>790</v>
      </c>
      <c r="Z7" s="108">
        <v>808</v>
      </c>
      <c r="AB7" s="109" t="str">
        <f>TEXT(Z7,"###,###")</f>
        <v>808</v>
      </c>
      <c r="AD7" s="110">
        <f t="shared" si="0"/>
        <v>2.2784810126582178E-2</v>
      </c>
      <c r="AF7" s="110">
        <f t="shared" si="1"/>
        <v>0.37649063032367969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1,268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808</v>
      </c>
      <c r="P8" s="65"/>
      <c r="S8" s="107" t="s">
        <v>84</v>
      </c>
      <c r="T8" s="108"/>
      <c r="U8" s="108"/>
      <c r="V8" s="108">
        <v>36980</v>
      </c>
      <c r="W8" s="108">
        <v>38046.550000000003</v>
      </c>
      <c r="X8" s="108">
        <v>39263.57</v>
      </c>
      <c r="Y8" s="108">
        <v>42057.77</v>
      </c>
      <c r="Z8" s="108">
        <v>40473.5</v>
      </c>
      <c r="AB8" s="109" t="str">
        <f>TEXT(Z8,"$###,###")</f>
        <v>$40,474</v>
      </c>
      <c r="AD8" s="110">
        <f t="shared" si="0"/>
        <v>-3.7668901608430394E-2</v>
      </c>
      <c r="AF8" s="110">
        <f t="shared" si="1"/>
        <v>9.4469983775013588E-2</v>
      </c>
    </row>
    <row r="9" spans="1:32" x14ac:dyDescent="0.25">
      <c r="A9" s="30" t="s">
        <v>14</v>
      </c>
      <c r="B9" s="69"/>
      <c r="C9" s="70"/>
      <c r="D9" s="71">
        <f>AD104</f>
        <v>66.403785488958988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50.618811881188122</v>
      </c>
      <c r="P9" s="72" t="s">
        <v>85</v>
      </c>
      <c r="S9" s="107" t="s">
        <v>7</v>
      </c>
      <c r="T9" s="108"/>
      <c r="U9" s="108"/>
      <c r="V9" s="108">
        <v>26083605</v>
      </c>
      <c r="W9" s="108">
        <v>35513372</v>
      </c>
      <c r="X9" s="108">
        <v>31274350</v>
      </c>
      <c r="Y9" s="108">
        <v>36325289</v>
      </c>
      <c r="Z9" s="108">
        <v>40733015</v>
      </c>
      <c r="AB9" s="109" t="str">
        <f>TEXT(Z9/1000000,"$#,###.0")&amp;" mil"</f>
        <v>$40.7 mil</v>
      </c>
      <c r="AD9" s="110">
        <f t="shared" si="0"/>
        <v>0.12134042484837493</v>
      </c>
      <c r="AF9" s="110">
        <f t="shared" si="1"/>
        <v>0.56163287244995463</v>
      </c>
    </row>
    <row r="10" spans="1:32" x14ac:dyDescent="0.25">
      <c r="A10" s="30" t="s">
        <v>17</v>
      </c>
      <c r="B10" s="69"/>
      <c r="C10" s="70"/>
      <c r="D10" s="71">
        <f>AD105</f>
        <v>25.86750788643533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49.257425742574256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80.693069306930695</v>
      </c>
      <c r="P11" s="72" t="s">
        <v>85</v>
      </c>
      <c r="S11" s="107" t="s">
        <v>29</v>
      </c>
      <c r="T11" s="112"/>
      <c r="U11" s="112"/>
      <c r="V11" s="112">
        <v>724</v>
      </c>
      <c r="W11" s="112">
        <v>1042</v>
      </c>
      <c r="X11" s="112">
        <v>857</v>
      </c>
      <c r="Y11" s="112">
        <v>960</v>
      </c>
      <c r="Z11" s="112">
        <v>1110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11.138613861386139</v>
      </c>
      <c r="P12" s="72" t="s">
        <v>85</v>
      </c>
      <c r="S12" s="107" t="s">
        <v>30</v>
      </c>
      <c r="T12" s="112"/>
      <c r="U12" s="112"/>
      <c r="V12" s="112">
        <v>114</v>
      </c>
      <c r="W12" s="112">
        <v>168</v>
      </c>
      <c r="X12" s="112">
        <v>116</v>
      </c>
      <c r="Y12" s="112">
        <v>165</v>
      </c>
      <c r="Z12" s="112">
        <v>158</v>
      </c>
    </row>
    <row r="13" spans="1:32" ht="15" customHeight="1" x14ac:dyDescent="0.25">
      <c r="A13" s="30" t="s">
        <v>19</v>
      </c>
      <c r="B13" s="70"/>
      <c r="C13" s="70"/>
      <c r="D13" s="71">
        <f>AD108</f>
        <v>21.845425867507888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8.6633663366336631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12.77602523659306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35.01577287066246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20.44334975369458</v>
      </c>
      <c r="P15" s="72" t="s">
        <v>85</v>
      </c>
      <c r="S15" s="115" t="s">
        <v>61</v>
      </c>
      <c r="T15" s="115"/>
      <c r="U15" s="116"/>
      <c r="V15" s="116">
        <v>6</v>
      </c>
      <c r="W15" s="116">
        <v>40</v>
      </c>
      <c r="X15" s="116">
        <v>14</v>
      </c>
      <c r="Y15" s="112">
        <v>26</v>
      </c>
      <c r="Z15" s="112">
        <v>26</v>
      </c>
      <c r="AB15" s="117">
        <f t="shared" ref="AB15:AB34" si="2">IF(Z15="np",0,Z15/$Z$34)</f>
        <v>2.0504731861198739E-2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21.766561514195583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79.556650246305409</v>
      </c>
      <c r="P16" s="37" t="s">
        <v>85</v>
      </c>
      <c r="S16" s="115" t="s">
        <v>62</v>
      </c>
      <c r="T16" s="115"/>
      <c r="U16" s="116"/>
      <c r="V16" s="116">
        <v>17</v>
      </c>
      <c r="W16" s="116">
        <v>32</v>
      </c>
      <c r="X16" s="116">
        <v>27</v>
      </c>
      <c r="Y16" s="112">
        <v>42</v>
      </c>
      <c r="Z16" s="112">
        <v>62</v>
      </c>
      <c r="AB16" s="117">
        <f t="shared" si="2"/>
        <v>4.8895899053627762E-2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</v>
      </c>
      <c r="W17" s="116">
        <v>14</v>
      </c>
      <c r="X17" s="116">
        <v>10</v>
      </c>
      <c r="Y17" s="112">
        <v>8</v>
      </c>
      <c r="Z17" s="112">
        <v>11</v>
      </c>
      <c r="AB17" s="117">
        <f t="shared" si="2"/>
        <v>8.6750788643533121E-3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7</v>
      </c>
      <c r="W18" s="116">
        <v>9</v>
      </c>
      <c r="X18" s="116">
        <v>10</v>
      </c>
      <c r="Y18" s="112">
        <v>4</v>
      </c>
      <c r="Z18" s="112">
        <v>3</v>
      </c>
      <c r="AB18" s="117">
        <f t="shared" si="2"/>
        <v>2.3659305993690852E-3</v>
      </c>
    </row>
    <row r="19" spans="1:28" x14ac:dyDescent="0.25">
      <c r="A19" s="61" t="str">
        <f>$S$1&amp;" ("&amp;$V$2&amp;" to "&amp;$Z$2&amp;")"</f>
        <v>Coober Pedy (2016-17 to 2020-21)</v>
      </c>
      <c r="B19" s="61"/>
      <c r="C19" s="61"/>
      <c r="D19" s="61"/>
      <c r="E19" s="61"/>
      <c r="F19" s="61"/>
      <c r="G19" s="61" t="str">
        <f>$S$1&amp;" ("&amp;$V$2&amp;" to "&amp;$Z$2&amp;")"</f>
        <v>Coober Pedy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35</v>
      </c>
      <c r="W19" s="116">
        <v>72</v>
      </c>
      <c r="X19" s="116">
        <v>55</v>
      </c>
      <c r="Y19" s="112">
        <v>64</v>
      </c>
      <c r="Z19" s="112">
        <v>53</v>
      </c>
      <c r="AB19" s="117">
        <f t="shared" si="2"/>
        <v>4.1798107255520502E-2</v>
      </c>
    </row>
    <row r="20" spans="1:28" x14ac:dyDescent="0.25">
      <c r="S20" s="115" t="s">
        <v>66</v>
      </c>
      <c r="T20" s="115"/>
      <c r="U20" s="116"/>
      <c r="V20" s="116">
        <v>21</v>
      </c>
      <c r="W20" s="116">
        <v>27</v>
      </c>
      <c r="X20" s="116">
        <v>40</v>
      </c>
      <c r="Y20" s="112">
        <v>17</v>
      </c>
      <c r="Z20" s="112">
        <v>17</v>
      </c>
      <c r="AB20" s="117">
        <f t="shared" si="2"/>
        <v>1.3406940063091483E-2</v>
      </c>
    </row>
    <row r="21" spans="1:28" x14ac:dyDescent="0.25">
      <c r="S21" s="115" t="s">
        <v>67</v>
      </c>
      <c r="T21" s="115"/>
      <c r="U21" s="116"/>
      <c r="V21" s="116">
        <v>94</v>
      </c>
      <c r="W21" s="116">
        <v>140</v>
      </c>
      <c r="X21" s="116">
        <v>101</v>
      </c>
      <c r="Y21" s="112">
        <v>128</v>
      </c>
      <c r="Z21" s="112">
        <v>144</v>
      </c>
      <c r="AB21" s="117">
        <f t="shared" si="2"/>
        <v>0.11356466876971609</v>
      </c>
    </row>
    <row r="22" spans="1:28" x14ac:dyDescent="0.25">
      <c r="S22" s="115" t="s">
        <v>68</v>
      </c>
      <c r="T22" s="115"/>
      <c r="U22" s="116"/>
      <c r="V22" s="116">
        <v>117</v>
      </c>
      <c r="W22" s="116">
        <v>237</v>
      </c>
      <c r="X22" s="116">
        <v>187</v>
      </c>
      <c r="Y22" s="112">
        <v>188</v>
      </c>
      <c r="Z22" s="112">
        <v>224</v>
      </c>
      <c r="AB22" s="117">
        <f t="shared" si="2"/>
        <v>0.17665615141955837</v>
      </c>
    </row>
    <row r="23" spans="1:28" x14ac:dyDescent="0.25">
      <c r="S23" s="115" t="s">
        <v>69</v>
      </c>
      <c r="T23" s="115"/>
      <c r="U23" s="116"/>
      <c r="V23" s="116">
        <v>24</v>
      </c>
      <c r="W23" s="116">
        <v>38</v>
      </c>
      <c r="X23" s="116">
        <v>24</v>
      </c>
      <c r="Y23" s="112">
        <v>33</v>
      </c>
      <c r="Z23" s="112">
        <v>37</v>
      </c>
      <c r="AB23" s="117">
        <f t="shared" si="2"/>
        <v>2.9179810725552049E-2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19</v>
      </c>
      <c r="Z24" s="112">
        <v>15</v>
      </c>
      <c r="AB24" s="117">
        <f t="shared" si="2"/>
        <v>1.1829652996845425E-2</v>
      </c>
    </row>
    <row r="25" spans="1:28" x14ac:dyDescent="0.25">
      <c r="S25" s="115" t="s">
        <v>71</v>
      </c>
      <c r="T25" s="115"/>
      <c r="U25" s="116"/>
      <c r="V25" s="116">
        <v>15</v>
      </c>
      <c r="W25" s="116">
        <v>19</v>
      </c>
      <c r="X25" s="116">
        <v>12</v>
      </c>
      <c r="Y25" s="112">
        <v>13</v>
      </c>
      <c r="Z25" s="112">
        <v>20</v>
      </c>
      <c r="AB25" s="117">
        <f t="shared" si="2"/>
        <v>1.5772870662460567E-2</v>
      </c>
    </row>
    <row r="26" spans="1:28" x14ac:dyDescent="0.25">
      <c r="S26" s="115" t="s">
        <v>72</v>
      </c>
      <c r="T26" s="115"/>
      <c r="U26" s="116"/>
      <c r="V26" s="116">
        <v>4</v>
      </c>
      <c r="W26" s="116">
        <v>7</v>
      </c>
      <c r="X26" s="116">
        <v>16</v>
      </c>
      <c r="Y26" s="112">
        <v>23</v>
      </c>
      <c r="Z26" s="112">
        <v>21</v>
      </c>
      <c r="AB26" s="117">
        <f t="shared" si="2"/>
        <v>1.6561514195583597E-2</v>
      </c>
    </row>
    <row r="27" spans="1:28" x14ac:dyDescent="0.25">
      <c r="S27" s="115" t="s">
        <v>73</v>
      </c>
      <c r="T27" s="115"/>
      <c r="U27" s="116"/>
      <c r="V27" s="116">
        <v>19</v>
      </c>
      <c r="W27" s="116">
        <v>22</v>
      </c>
      <c r="X27" s="116">
        <v>17</v>
      </c>
      <c r="Y27" s="112">
        <v>18</v>
      </c>
      <c r="Z27" s="112">
        <v>31</v>
      </c>
      <c r="AB27" s="117">
        <f t="shared" si="2"/>
        <v>2.4447949526813881E-2</v>
      </c>
    </row>
    <row r="28" spans="1:28" x14ac:dyDescent="0.25">
      <c r="S28" s="115" t="s">
        <v>74</v>
      </c>
      <c r="T28" s="115"/>
      <c r="U28" s="116"/>
      <c r="V28" s="116">
        <v>42</v>
      </c>
      <c r="W28" s="116">
        <v>55</v>
      </c>
      <c r="X28" s="116">
        <v>53</v>
      </c>
      <c r="Y28" s="112">
        <v>101</v>
      </c>
      <c r="Z28" s="112">
        <v>109</v>
      </c>
      <c r="AB28" s="117">
        <f t="shared" si="2"/>
        <v>8.5962145110410101E-2</v>
      </c>
    </row>
    <row r="29" spans="1:28" x14ac:dyDescent="0.25">
      <c r="S29" s="115" t="s">
        <v>75</v>
      </c>
      <c r="T29" s="115"/>
      <c r="U29" s="116"/>
      <c r="V29" s="116">
        <v>97</v>
      </c>
      <c r="W29" s="116">
        <v>127</v>
      </c>
      <c r="X29" s="116">
        <v>120</v>
      </c>
      <c r="Y29" s="112">
        <v>118</v>
      </c>
      <c r="Z29" s="112">
        <v>116</v>
      </c>
      <c r="AB29" s="117">
        <f t="shared" si="2"/>
        <v>9.1482649842271294E-2</v>
      </c>
    </row>
    <row r="30" spans="1:28" x14ac:dyDescent="0.25">
      <c r="S30" s="115" t="s">
        <v>76</v>
      </c>
      <c r="T30" s="115"/>
      <c r="U30" s="116"/>
      <c r="V30" s="116">
        <v>56</v>
      </c>
      <c r="W30" s="116">
        <v>77</v>
      </c>
      <c r="X30" s="116">
        <v>62</v>
      </c>
      <c r="Y30" s="112">
        <v>67</v>
      </c>
      <c r="Z30" s="112">
        <v>79</v>
      </c>
      <c r="AB30" s="117">
        <f t="shared" si="2"/>
        <v>6.2302839116719244E-2</v>
      </c>
    </row>
    <row r="31" spans="1:28" x14ac:dyDescent="0.25">
      <c r="S31" s="115" t="s">
        <v>77</v>
      </c>
      <c r="T31" s="115"/>
      <c r="U31" s="116"/>
      <c r="V31" s="116">
        <v>163</v>
      </c>
      <c r="W31" s="116">
        <v>201</v>
      </c>
      <c r="X31" s="116">
        <v>139</v>
      </c>
      <c r="Y31" s="112">
        <v>171</v>
      </c>
      <c r="Z31" s="112">
        <v>219</v>
      </c>
      <c r="AB31" s="117">
        <f t="shared" si="2"/>
        <v>0.17271293375394323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0</v>
      </c>
      <c r="W32" s="116">
        <v>6</v>
      </c>
      <c r="X32" s="116">
        <v>8</v>
      </c>
      <c r="Y32" s="112">
        <v>3</v>
      </c>
      <c r="Z32" s="112">
        <v>4</v>
      </c>
      <c r="AB32" s="117">
        <f t="shared" si="2"/>
        <v>3.1545741324921135E-3</v>
      </c>
    </row>
    <row r="33" spans="19:32" x14ac:dyDescent="0.25">
      <c r="S33" s="115" t="s">
        <v>79</v>
      </c>
      <c r="T33" s="115"/>
      <c r="U33" s="116"/>
      <c r="V33" s="116">
        <v>17</v>
      </c>
      <c r="W33" s="116">
        <v>20</v>
      </c>
      <c r="X33" s="116">
        <v>26</v>
      </c>
      <c r="Y33" s="112">
        <v>28</v>
      </c>
      <c r="Z33" s="112">
        <v>25</v>
      </c>
      <c r="AB33" s="117">
        <f t="shared" si="2"/>
        <v>1.9716088328075709E-2</v>
      </c>
    </row>
    <row r="34" spans="19:32" x14ac:dyDescent="0.25">
      <c r="S34" s="118" t="s">
        <v>53</v>
      </c>
      <c r="T34" s="118"/>
      <c r="U34" s="119"/>
      <c r="V34" s="119">
        <v>837</v>
      </c>
      <c r="W34" s="119">
        <v>1214</v>
      </c>
      <c r="X34" s="119">
        <v>972</v>
      </c>
      <c r="Y34" s="120">
        <v>1128</v>
      </c>
      <c r="Z34" s="120">
        <v>1268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477</v>
      </c>
      <c r="W37" s="112">
        <v>659</v>
      </c>
      <c r="X37" s="112">
        <v>546</v>
      </c>
      <c r="Y37" s="112">
        <v>664</v>
      </c>
      <c r="Z37" s="112">
        <v>646</v>
      </c>
      <c r="AB37" s="132">
        <f>Z37/Z40*100</f>
        <v>79.556650246305409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111</v>
      </c>
      <c r="W38" s="112">
        <v>156</v>
      </c>
      <c r="X38" s="112">
        <v>124</v>
      </c>
      <c r="Y38" s="112">
        <v>131</v>
      </c>
      <c r="Z38" s="112">
        <v>166</v>
      </c>
      <c r="AB38" s="132">
        <f>Z38/Z40*100</f>
        <v>20.44334975369458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588</v>
      </c>
      <c r="W40" s="112">
        <v>815</v>
      </c>
      <c r="X40" s="112">
        <v>670</v>
      </c>
      <c r="Y40" s="112">
        <v>795</v>
      </c>
      <c r="Z40" s="112">
        <v>812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0</v>
      </c>
      <c r="Y44" s="112">
        <v>0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10</v>
      </c>
      <c r="X45" s="112">
        <v>3</v>
      </c>
      <c r="Y45" s="112">
        <v>8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19</v>
      </c>
      <c r="W46" s="112">
        <v>24</v>
      </c>
      <c r="X46" s="112">
        <v>22</v>
      </c>
      <c r="Y46" s="112">
        <v>21</v>
      </c>
      <c r="Z46" s="112">
        <v>21</v>
      </c>
    </row>
    <row r="47" spans="19:32" x14ac:dyDescent="0.25">
      <c r="S47" s="115" t="s">
        <v>39</v>
      </c>
      <c r="T47" s="115"/>
      <c r="U47" s="112"/>
      <c r="V47" s="112">
        <v>26</v>
      </c>
      <c r="W47" s="112">
        <v>63</v>
      </c>
      <c r="X47" s="112">
        <v>43</v>
      </c>
      <c r="Y47" s="112">
        <v>31</v>
      </c>
      <c r="Z47" s="112">
        <v>33</v>
      </c>
    </row>
    <row r="48" spans="19:32" x14ac:dyDescent="0.25">
      <c r="S48" s="115" t="s">
        <v>40</v>
      </c>
      <c r="T48" s="115"/>
      <c r="U48" s="112"/>
      <c r="V48" s="112">
        <v>56</v>
      </c>
      <c r="W48" s="112">
        <v>67</v>
      </c>
      <c r="X48" s="112">
        <v>52</v>
      </c>
      <c r="Y48" s="112">
        <v>59</v>
      </c>
      <c r="Z48" s="112">
        <v>73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45</v>
      </c>
      <c r="W49" s="112">
        <v>61</v>
      </c>
      <c r="X49" s="112">
        <v>55</v>
      </c>
      <c r="Y49" s="112">
        <v>86</v>
      </c>
      <c r="Z49" s="112">
        <v>118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Coober Pedy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54</v>
      </c>
      <c r="W50" s="112">
        <v>65</v>
      </c>
      <c r="X50" s="112">
        <v>49</v>
      </c>
      <c r="Y50" s="112">
        <v>59</v>
      </c>
      <c r="Z50" s="112">
        <v>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33</v>
      </c>
      <c r="W51" s="112">
        <v>60</v>
      </c>
      <c r="X51" s="112">
        <v>53</v>
      </c>
      <c r="Y51" s="112">
        <v>49</v>
      </c>
      <c r="Z51" s="112">
        <v>48</v>
      </c>
    </row>
    <row r="52" spans="1:26" ht="15" customHeight="1" x14ac:dyDescent="0.25">
      <c r="S52" s="115" t="s">
        <v>44</v>
      </c>
      <c r="T52" s="115"/>
      <c r="U52" s="112"/>
      <c r="V52" s="112">
        <v>39</v>
      </c>
      <c r="W52" s="112">
        <v>54</v>
      </c>
      <c r="X52" s="112">
        <v>42</v>
      </c>
      <c r="Y52" s="112">
        <v>48</v>
      </c>
      <c r="Z52" s="112">
        <v>45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</v>
      </c>
      <c r="W53" s="112">
        <v>48</v>
      </c>
      <c r="X53" s="112">
        <v>46</v>
      </c>
      <c r="Y53" s="112">
        <v>44</v>
      </c>
      <c r="Z53" s="112">
        <v>57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35</v>
      </c>
      <c r="W54" s="112">
        <v>68</v>
      </c>
      <c r="X54" s="112">
        <v>50</v>
      </c>
      <c r="Y54" s="112">
        <v>68</v>
      </c>
      <c r="Z54" s="112">
        <v>67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39</v>
      </c>
      <c r="W55" s="112">
        <v>52</v>
      </c>
      <c r="X55" s="112">
        <v>38</v>
      </c>
      <c r="Y55" s="112">
        <v>49</v>
      </c>
      <c r="Z55" s="112">
        <v>33</v>
      </c>
    </row>
    <row r="56" spans="1:26" ht="15" customHeight="1" x14ac:dyDescent="0.25">
      <c r="S56" s="115" t="s">
        <v>48</v>
      </c>
      <c r="T56" s="115"/>
      <c r="U56" s="112"/>
      <c r="V56" s="112">
        <v>11</v>
      </c>
      <c r="W56" s="112">
        <v>13</v>
      </c>
      <c r="X56" s="112">
        <v>9</v>
      </c>
      <c r="Y56" s="112">
        <v>15</v>
      </c>
      <c r="Z56" s="112">
        <v>27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</v>
      </c>
      <c r="W57" s="112">
        <v>18</v>
      </c>
      <c r="X57" s="112">
        <v>15</v>
      </c>
      <c r="Y57" s="112">
        <v>12</v>
      </c>
      <c r="Z57" s="112">
        <v>10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</v>
      </c>
      <c r="W58" s="112">
        <v>4</v>
      </c>
      <c r="X58" s="112">
        <v>7</v>
      </c>
      <c r="Y58" s="112">
        <v>10</v>
      </c>
      <c r="Z58" s="112">
        <v>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6</v>
      </c>
      <c r="Z59" s="112">
        <v>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409</v>
      </c>
      <c r="W61" s="112">
        <v>624</v>
      </c>
      <c r="X61" s="112">
        <v>476</v>
      </c>
      <c r="Y61" s="112">
        <v>561</v>
      </c>
      <c r="Z61" s="112">
        <v>629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</v>
      </c>
      <c r="W64" s="112">
        <v>7</v>
      </c>
      <c r="X64" s="112">
        <v>7</v>
      </c>
      <c r="Y64" s="112">
        <v>6</v>
      </c>
      <c r="Z64" s="112">
        <v>17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Coober Pedy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11</v>
      </c>
      <c r="W65" s="112">
        <v>25</v>
      </c>
      <c r="X65" s="112">
        <v>20</v>
      </c>
      <c r="Y65" s="112">
        <v>29</v>
      </c>
      <c r="Z65" s="112">
        <v>41</v>
      </c>
    </row>
    <row r="66" spans="1:26" x14ac:dyDescent="0.25">
      <c r="S66" s="115" t="s">
        <v>39</v>
      </c>
      <c r="T66" s="115"/>
      <c r="U66" s="112"/>
      <c r="V66" s="112">
        <v>33</v>
      </c>
      <c r="W66" s="112">
        <v>41</v>
      </c>
      <c r="X66" s="112">
        <v>32</v>
      </c>
      <c r="Y66" s="112">
        <v>24</v>
      </c>
      <c r="Z66" s="112">
        <v>32</v>
      </c>
    </row>
    <row r="67" spans="1:26" x14ac:dyDescent="0.25">
      <c r="S67" s="115" t="s">
        <v>40</v>
      </c>
      <c r="T67" s="115"/>
      <c r="U67" s="112"/>
      <c r="V67" s="112">
        <v>67</v>
      </c>
      <c r="W67" s="112">
        <v>86</v>
      </c>
      <c r="X67" s="112">
        <v>47</v>
      </c>
      <c r="Y67" s="112">
        <v>71</v>
      </c>
      <c r="Z67" s="112">
        <v>83</v>
      </c>
    </row>
    <row r="68" spans="1:26" x14ac:dyDescent="0.25">
      <c r="S68" s="115" t="s">
        <v>41</v>
      </c>
      <c r="T68" s="115"/>
      <c r="U68" s="112"/>
      <c r="V68" s="112">
        <v>62</v>
      </c>
      <c r="W68" s="112">
        <v>84</v>
      </c>
      <c r="X68" s="112">
        <v>65</v>
      </c>
      <c r="Y68" s="112">
        <v>88</v>
      </c>
      <c r="Z68" s="112">
        <v>93</v>
      </c>
    </row>
    <row r="69" spans="1:26" x14ac:dyDescent="0.25">
      <c r="S69" s="115" t="s">
        <v>42</v>
      </c>
      <c r="T69" s="115"/>
      <c r="U69" s="112"/>
      <c r="V69" s="112">
        <v>33</v>
      </c>
      <c r="W69" s="112">
        <v>38</v>
      </c>
      <c r="X69" s="112">
        <v>58</v>
      </c>
      <c r="Y69" s="112">
        <v>30</v>
      </c>
      <c r="Z69" s="112">
        <v>56</v>
      </c>
    </row>
    <row r="70" spans="1:26" x14ac:dyDescent="0.25">
      <c r="S70" s="115" t="s">
        <v>43</v>
      </c>
      <c r="T70" s="115"/>
      <c r="U70" s="112"/>
      <c r="V70" s="112">
        <v>40</v>
      </c>
      <c r="W70" s="112">
        <v>55</v>
      </c>
      <c r="X70" s="112">
        <v>51</v>
      </c>
      <c r="Y70" s="112">
        <v>60</v>
      </c>
      <c r="Z70" s="112">
        <v>61</v>
      </c>
    </row>
    <row r="71" spans="1:26" x14ac:dyDescent="0.25">
      <c r="S71" s="115" t="s">
        <v>44</v>
      </c>
      <c r="T71" s="115"/>
      <c r="U71" s="112"/>
      <c r="V71" s="112">
        <v>40</v>
      </c>
      <c r="W71" s="112">
        <v>40</v>
      </c>
      <c r="X71" s="112">
        <v>36</v>
      </c>
      <c r="Y71" s="112">
        <v>37</v>
      </c>
      <c r="Z71" s="112">
        <v>41</v>
      </c>
    </row>
    <row r="72" spans="1:26" x14ac:dyDescent="0.25">
      <c r="S72" s="115" t="s">
        <v>45</v>
      </c>
      <c r="T72" s="115"/>
      <c r="U72" s="112"/>
      <c r="V72" s="112">
        <v>50</v>
      </c>
      <c r="W72" s="112">
        <v>66</v>
      </c>
      <c r="X72" s="112">
        <v>47</v>
      </c>
      <c r="Y72" s="112">
        <v>63</v>
      </c>
      <c r="Z72" s="112">
        <v>64</v>
      </c>
    </row>
    <row r="73" spans="1:26" x14ac:dyDescent="0.25">
      <c r="S73" s="115" t="s">
        <v>46</v>
      </c>
      <c r="T73" s="115"/>
      <c r="U73" s="112"/>
      <c r="V73" s="112">
        <v>31</v>
      </c>
      <c r="W73" s="112">
        <v>64</v>
      </c>
      <c r="X73" s="112">
        <v>58</v>
      </c>
      <c r="Y73" s="112">
        <v>64</v>
      </c>
      <c r="Z73" s="112">
        <v>55</v>
      </c>
    </row>
    <row r="74" spans="1:26" x14ac:dyDescent="0.25">
      <c r="S74" s="115" t="s">
        <v>47</v>
      </c>
      <c r="T74" s="115"/>
      <c r="U74" s="112"/>
      <c r="V74" s="112">
        <v>20</v>
      </c>
      <c r="W74" s="112">
        <v>32</v>
      </c>
      <c r="X74" s="112">
        <v>34</v>
      </c>
      <c r="Y74" s="112">
        <v>37</v>
      </c>
      <c r="Z74" s="112">
        <v>49</v>
      </c>
    </row>
    <row r="75" spans="1:26" x14ac:dyDescent="0.25">
      <c r="S75" s="115" t="s">
        <v>48</v>
      </c>
      <c r="T75" s="115"/>
      <c r="U75" s="112"/>
      <c r="V75" s="112">
        <v>20</v>
      </c>
      <c r="W75" s="112">
        <v>34</v>
      </c>
      <c r="X75" s="112">
        <v>31</v>
      </c>
      <c r="Y75" s="112">
        <v>22</v>
      </c>
      <c r="Z75" s="112">
        <v>30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12</v>
      </c>
      <c r="X76" s="112">
        <v>4</v>
      </c>
      <c r="Y76" s="112">
        <v>11</v>
      </c>
      <c r="Z76" s="112">
        <v>10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4</v>
      </c>
      <c r="X77" s="112">
        <v>0</v>
      </c>
      <c r="Y77" s="112">
        <v>4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4</v>
      </c>
      <c r="Z78" s="112">
        <v>1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428</v>
      </c>
      <c r="W80" s="112">
        <v>586</v>
      </c>
      <c r="X80" s="112">
        <v>501</v>
      </c>
      <c r="Y80" s="112">
        <v>562</v>
      </c>
      <c r="Z80" s="112">
        <v>639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Coober Pedy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23</v>
      </c>
      <c r="W83" s="112">
        <v>40</v>
      </c>
      <c r="X83" s="112">
        <v>24</v>
      </c>
      <c r="Y83" s="112">
        <v>38</v>
      </c>
      <c r="Z83" s="112">
        <v>37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24</v>
      </c>
      <c r="W84" s="112">
        <v>30</v>
      </c>
      <c r="X84" s="112">
        <v>24</v>
      </c>
      <c r="Y84" s="112">
        <v>21</v>
      </c>
      <c r="Z84" s="112">
        <v>17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33</v>
      </c>
      <c r="W85" s="112">
        <v>46</v>
      </c>
      <c r="X85" s="112">
        <v>42</v>
      </c>
      <c r="Y85" s="112">
        <v>50</v>
      </c>
      <c r="Z85" s="112">
        <v>47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1,268</v>
      </c>
      <c r="D86" s="94">
        <f t="shared" ref="D86:D91" si="4">AD4</f>
        <v>0.12711111111111117</v>
      </c>
      <c r="E86" s="95">
        <f t="shared" ref="E86:E91" si="5">AD4</f>
        <v>0.12711111111111117</v>
      </c>
      <c r="F86" s="94">
        <f t="shared" ref="F86:F91" si="6">AF4</f>
        <v>0.51493428912783745</v>
      </c>
      <c r="G86" s="95">
        <f t="shared" ref="G86:G91" si="7">AF4</f>
        <v>0.51493428912783745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30</v>
      </c>
      <c r="W86" s="112">
        <v>37</v>
      </c>
      <c r="X86" s="112">
        <v>33</v>
      </c>
      <c r="Y86" s="112">
        <v>40</v>
      </c>
      <c r="Z86" s="112">
        <v>39</v>
      </c>
    </row>
    <row r="87" spans="1:30" ht="15" customHeight="1" x14ac:dyDescent="0.25">
      <c r="A87" s="96" t="s">
        <v>4</v>
      </c>
      <c r="B87" s="49"/>
      <c r="C87" s="97" t="str">
        <f t="shared" si="3"/>
        <v>629</v>
      </c>
      <c r="D87" s="94">
        <f t="shared" si="4"/>
        <v>0.11921708185053381</v>
      </c>
      <c r="E87" s="95">
        <f t="shared" si="5"/>
        <v>0.11921708185053381</v>
      </c>
      <c r="F87" s="94">
        <f t="shared" si="6"/>
        <v>0.56079404466501237</v>
      </c>
      <c r="G87" s="95">
        <f t="shared" si="7"/>
        <v>0.56079404466501237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</v>
      </c>
      <c r="W87" s="112">
        <v>17</v>
      </c>
      <c r="X87" s="112">
        <v>14</v>
      </c>
      <c r="Y87" s="112">
        <v>15</v>
      </c>
      <c r="Z87" s="112">
        <v>12</v>
      </c>
    </row>
    <row r="88" spans="1:30" ht="15" customHeight="1" x14ac:dyDescent="0.25">
      <c r="A88" s="96" t="s">
        <v>5</v>
      </c>
      <c r="B88" s="49"/>
      <c r="C88" s="97" t="str">
        <f t="shared" si="3"/>
        <v>639</v>
      </c>
      <c r="D88" s="94">
        <f t="shared" si="4"/>
        <v>0.13499111900532856</v>
      </c>
      <c r="E88" s="95">
        <f t="shared" si="5"/>
        <v>0.13499111900532856</v>
      </c>
      <c r="F88" s="94">
        <f t="shared" si="6"/>
        <v>0.4757505773672055</v>
      </c>
      <c r="G88" s="95">
        <f t="shared" si="7"/>
        <v>0.4757505773672055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11</v>
      </c>
      <c r="W88" s="112">
        <v>11</v>
      </c>
      <c r="X88" s="112">
        <v>11</v>
      </c>
      <c r="Y88" s="112">
        <v>14</v>
      </c>
      <c r="Z88" s="112">
        <v>18</v>
      </c>
    </row>
    <row r="89" spans="1:30" ht="15" customHeight="1" x14ac:dyDescent="0.25">
      <c r="A89" s="49" t="s">
        <v>6</v>
      </c>
      <c r="B89" s="49"/>
      <c r="C89" s="97" t="str">
        <f t="shared" si="3"/>
        <v>808</v>
      </c>
      <c r="D89" s="94">
        <f t="shared" si="4"/>
        <v>2.2784810126582178E-2</v>
      </c>
      <c r="E89" s="95">
        <f t="shared" si="5"/>
        <v>2.2784810126582178E-2</v>
      </c>
      <c r="F89" s="94">
        <f t="shared" si="6"/>
        <v>0.37649063032367969</v>
      </c>
      <c r="G89" s="95">
        <f t="shared" si="7"/>
        <v>0.37649063032367969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24</v>
      </c>
      <c r="W89" s="112">
        <v>40</v>
      </c>
      <c r="X89" s="112">
        <v>30</v>
      </c>
      <c r="Y89" s="112">
        <v>36</v>
      </c>
      <c r="Z89" s="112">
        <v>45</v>
      </c>
    </row>
    <row r="90" spans="1:30" ht="15" customHeight="1" x14ac:dyDescent="0.25">
      <c r="A90" s="49" t="s">
        <v>98</v>
      </c>
      <c r="B90" s="49"/>
      <c r="C90" s="97" t="str">
        <f t="shared" si="3"/>
        <v>$40,474</v>
      </c>
      <c r="D90" s="94">
        <f t="shared" si="4"/>
        <v>-3.7668901608430394E-2</v>
      </c>
      <c r="E90" s="95">
        <f t="shared" si="5"/>
        <v>-3.7668901608430394E-2</v>
      </c>
      <c r="F90" s="94">
        <f t="shared" si="6"/>
        <v>9.4469983775013588E-2</v>
      </c>
      <c r="G90" s="95">
        <f t="shared" si="7"/>
        <v>9.4469983775013588E-2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32</v>
      </c>
      <c r="W90" s="112">
        <v>50</v>
      </c>
      <c r="X90" s="112">
        <v>39</v>
      </c>
      <c r="Y90" s="112">
        <v>48</v>
      </c>
      <c r="Z90" s="112">
        <v>48</v>
      </c>
    </row>
    <row r="91" spans="1:30" ht="15" customHeight="1" x14ac:dyDescent="0.25">
      <c r="A91" s="49" t="s">
        <v>7</v>
      </c>
      <c r="B91" s="49"/>
      <c r="C91" s="97" t="str">
        <f t="shared" si="3"/>
        <v>$40.7 mil</v>
      </c>
      <c r="D91" s="94">
        <f t="shared" si="4"/>
        <v>0.12134042484837493</v>
      </c>
      <c r="E91" s="95">
        <f t="shared" si="5"/>
        <v>0.12134042484837493</v>
      </c>
      <c r="F91" s="94">
        <f t="shared" si="6"/>
        <v>0.56163287244995463</v>
      </c>
      <c r="G91" s="95">
        <f t="shared" si="7"/>
        <v>0.56163287244995463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298</v>
      </c>
      <c r="W91" s="112">
        <v>424</v>
      </c>
      <c r="X91" s="112">
        <v>330</v>
      </c>
      <c r="Y91" s="112">
        <v>406</v>
      </c>
      <c r="Z91" s="112">
        <v>412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20</v>
      </c>
      <c r="W93" s="112">
        <v>29</v>
      </c>
      <c r="X93" s="112">
        <v>29</v>
      </c>
      <c r="Y93" s="112">
        <v>26</v>
      </c>
      <c r="Z93" s="112">
        <v>24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45</v>
      </c>
      <c r="W94" s="112">
        <v>48</v>
      </c>
      <c r="X94" s="112">
        <v>49</v>
      </c>
      <c r="Y94" s="112">
        <v>46</v>
      </c>
      <c r="Z94" s="112">
        <v>68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</v>
      </c>
      <c r="W95" s="112">
        <v>7</v>
      </c>
      <c r="X95" s="112">
        <v>5</v>
      </c>
      <c r="Y95" s="112">
        <v>11</v>
      </c>
      <c r="Z95" s="112">
        <v>7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62</v>
      </c>
      <c r="W96" s="112">
        <v>82</v>
      </c>
      <c r="X96" s="112">
        <v>74</v>
      </c>
      <c r="Y96" s="112">
        <v>82</v>
      </c>
      <c r="Z96" s="112">
        <v>90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42</v>
      </c>
      <c r="W97" s="112">
        <v>66</v>
      </c>
      <c r="X97" s="112">
        <v>60</v>
      </c>
      <c r="Y97" s="112">
        <v>67</v>
      </c>
      <c r="Z97" s="112">
        <v>65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20</v>
      </c>
      <c r="W98" s="112">
        <v>34</v>
      </c>
      <c r="X98" s="112">
        <v>31</v>
      </c>
      <c r="Y98" s="112">
        <v>25</v>
      </c>
      <c r="Z98" s="112">
        <v>25</v>
      </c>
    </row>
    <row r="99" spans="1:32" ht="15" customHeight="1" x14ac:dyDescent="0.25">
      <c r="S99" s="115" t="s">
        <v>191</v>
      </c>
      <c r="T99" s="115"/>
      <c r="U99" s="112"/>
      <c r="V99" s="112">
        <v>0</v>
      </c>
      <c r="W99" s="112">
        <v>0</v>
      </c>
      <c r="X99" s="112">
        <v>7</v>
      </c>
      <c r="Y99" s="112">
        <v>7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18</v>
      </c>
      <c r="W100" s="112">
        <v>43</v>
      </c>
      <c r="X100" s="112">
        <v>23</v>
      </c>
      <c r="Y100" s="112">
        <v>32</v>
      </c>
      <c r="Z100" s="112">
        <v>29</v>
      </c>
    </row>
    <row r="101" spans="1:32" x14ac:dyDescent="0.25">
      <c r="A101" s="18"/>
      <c r="S101" s="118" t="s">
        <v>53</v>
      </c>
      <c r="T101" s="118"/>
      <c r="U101" s="112"/>
      <c r="V101" s="112">
        <v>294</v>
      </c>
      <c r="W101" s="112">
        <v>391</v>
      </c>
      <c r="X101" s="112">
        <v>334</v>
      </c>
      <c r="Y101" s="112">
        <v>379</v>
      </c>
      <c r="Z101" s="112">
        <v>401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614</v>
      </c>
      <c r="W104" s="112">
        <v>703</v>
      </c>
      <c r="X104" s="112">
        <v>612</v>
      </c>
      <c r="Y104" s="112">
        <v>842</v>
      </c>
      <c r="Z104" s="112">
        <v>842</v>
      </c>
      <c r="AB104" s="109" t="str">
        <f>TEXT(Z104,"###,###")</f>
        <v>842</v>
      </c>
      <c r="AD104" s="130">
        <f>Z104/($Z$4)*100</f>
        <v>66.403785488958988</v>
      </c>
      <c r="AF104" s="109"/>
    </row>
    <row r="105" spans="1:32" x14ac:dyDescent="0.25">
      <c r="S105" s="115" t="s">
        <v>17</v>
      </c>
      <c r="T105" s="115"/>
      <c r="U105" s="112"/>
      <c r="V105" s="112">
        <v>269</v>
      </c>
      <c r="W105" s="112">
        <v>343</v>
      </c>
      <c r="X105" s="112">
        <v>312</v>
      </c>
      <c r="Y105" s="112">
        <v>298</v>
      </c>
      <c r="Z105" s="112">
        <v>328</v>
      </c>
      <c r="AB105" s="109" t="str">
        <f>TEXT(Z105,"###,###")</f>
        <v>328</v>
      </c>
      <c r="AD105" s="130">
        <f>Z105/($Z$4)*100</f>
        <v>25.86750788643533</v>
      </c>
      <c r="AF105" s="109"/>
    </row>
    <row r="106" spans="1:32" x14ac:dyDescent="0.25">
      <c r="S106" s="118" t="s">
        <v>53</v>
      </c>
      <c r="T106" s="118"/>
      <c r="U106" s="120"/>
      <c r="V106" s="120">
        <v>883</v>
      </c>
      <c r="W106" s="120">
        <v>1046</v>
      </c>
      <c r="X106" s="120">
        <v>924</v>
      </c>
      <c r="Y106" s="120">
        <v>1140</v>
      </c>
      <c r="Z106" s="120">
        <v>1170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135</v>
      </c>
      <c r="W108" s="112">
        <v>260</v>
      </c>
      <c r="X108" s="112">
        <v>175</v>
      </c>
      <c r="Y108" s="112">
        <v>192</v>
      </c>
      <c r="Z108" s="112">
        <v>277</v>
      </c>
      <c r="AB108" s="109" t="str">
        <f>TEXT(Z108,"###,###")</f>
        <v>277</v>
      </c>
      <c r="AD108" s="130">
        <f>Z108/($Z$4)*100</f>
        <v>21.845425867507888</v>
      </c>
      <c r="AF108" s="109"/>
    </row>
    <row r="109" spans="1:32" x14ac:dyDescent="0.25">
      <c r="S109" s="115" t="s">
        <v>20</v>
      </c>
      <c r="T109" s="115"/>
      <c r="U109" s="112"/>
      <c r="V109" s="112">
        <v>97</v>
      </c>
      <c r="W109" s="112">
        <v>197</v>
      </c>
      <c r="X109" s="112">
        <v>180</v>
      </c>
      <c r="Y109" s="112">
        <v>173</v>
      </c>
      <c r="Z109" s="112">
        <v>162</v>
      </c>
      <c r="AB109" s="109" t="str">
        <f>TEXT(Z109,"###,###")</f>
        <v>162</v>
      </c>
      <c r="AD109" s="130">
        <f>Z109/($Z$4)*100</f>
        <v>12.77602523659306</v>
      </c>
      <c r="AF109" s="109"/>
    </row>
    <row r="110" spans="1:32" x14ac:dyDescent="0.25">
      <c r="S110" s="115" t="s">
        <v>21</v>
      </c>
      <c r="T110" s="115"/>
      <c r="U110" s="112"/>
      <c r="V110" s="112">
        <v>308</v>
      </c>
      <c r="W110" s="112">
        <v>418</v>
      </c>
      <c r="X110" s="112">
        <v>293</v>
      </c>
      <c r="Y110" s="112">
        <v>407</v>
      </c>
      <c r="Z110" s="112">
        <v>444</v>
      </c>
      <c r="AB110" s="109" t="str">
        <f>TEXT(Z110,"###,###")</f>
        <v>444</v>
      </c>
      <c r="AD110" s="130">
        <f>Z110/($Z$4)*100</f>
        <v>35.01577287066246</v>
      </c>
      <c r="AF110" s="109"/>
    </row>
    <row r="111" spans="1:32" x14ac:dyDescent="0.25">
      <c r="S111" s="115" t="s">
        <v>22</v>
      </c>
      <c r="T111" s="115"/>
      <c r="U111" s="112"/>
      <c r="V111" s="112">
        <v>207</v>
      </c>
      <c r="W111" s="112">
        <v>226</v>
      </c>
      <c r="X111" s="112">
        <v>243</v>
      </c>
      <c r="Y111" s="112">
        <v>250</v>
      </c>
      <c r="Z111" s="112">
        <v>276</v>
      </c>
      <c r="AB111" s="109" t="str">
        <f>TEXT(Z111,"###,###")</f>
        <v>276</v>
      </c>
      <c r="AD111" s="130">
        <f>Z111/($Z$4)*100</f>
        <v>21.766561514195583</v>
      </c>
      <c r="AF111" s="109"/>
    </row>
    <row r="112" spans="1:32" x14ac:dyDescent="0.25">
      <c r="S112" s="118" t="s">
        <v>53</v>
      </c>
      <c r="T112" s="118"/>
      <c r="U112" s="112"/>
      <c r="V112" s="112">
        <v>837</v>
      </c>
      <c r="W112" s="112">
        <v>1214</v>
      </c>
      <c r="X112" s="112">
        <v>971</v>
      </c>
      <c r="Y112" s="112">
        <v>1129</v>
      </c>
      <c r="Z112" s="112">
        <v>1268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42.07</v>
      </c>
      <c r="W118" s="131">
        <v>42.87</v>
      </c>
      <c r="X118" s="131">
        <v>42.38</v>
      </c>
      <c r="Y118" s="131">
        <v>43.99</v>
      </c>
      <c r="Z118" s="131">
        <v>43.37</v>
      </c>
      <c r="AB118" s="109" t="str">
        <f>TEXT(Z118,"##.0")</f>
        <v>43.4</v>
      </c>
    </row>
    <row r="120" spans="19:32" x14ac:dyDescent="0.25">
      <c r="S120" s="101" t="s">
        <v>100</v>
      </c>
      <c r="T120" s="112"/>
      <c r="U120" s="112"/>
      <c r="V120" s="112">
        <v>482</v>
      </c>
      <c r="W120" s="112">
        <v>650</v>
      </c>
      <c r="X120" s="112">
        <v>551</v>
      </c>
      <c r="Y120" s="112">
        <v>624</v>
      </c>
      <c r="Z120" s="112">
        <v>652</v>
      </c>
      <c r="AB120" s="109" t="str">
        <f>TEXT(Z120,"###,###")</f>
        <v>652</v>
      </c>
    </row>
    <row r="121" spans="19:32" x14ac:dyDescent="0.25">
      <c r="S121" s="101" t="s">
        <v>101</v>
      </c>
      <c r="T121" s="112"/>
      <c r="U121" s="112"/>
      <c r="V121" s="112">
        <v>68</v>
      </c>
      <c r="W121" s="112">
        <v>98</v>
      </c>
      <c r="X121" s="112">
        <v>63</v>
      </c>
      <c r="Y121" s="112">
        <v>96</v>
      </c>
      <c r="Z121" s="112">
        <v>90</v>
      </c>
      <c r="AB121" s="109" t="str">
        <f>TEXT(Z121,"###,###")</f>
        <v>90</v>
      </c>
    </row>
    <row r="122" spans="19:32" x14ac:dyDescent="0.25">
      <c r="S122" s="101" t="s">
        <v>102</v>
      </c>
      <c r="T122" s="112"/>
      <c r="U122" s="112"/>
      <c r="V122" s="112">
        <v>44</v>
      </c>
      <c r="W122" s="112">
        <v>70</v>
      </c>
      <c r="X122" s="112">
        <v>56</v>
      </c>
      <c r="Y122" s="112">
        <v>66</v>
      </c>
      <c r="Z122" s="112">
        <v>70</v>
      </c>
      <c r="AB122" s="109" t="str">
        <f>TEXT(Z122,"###,###")</f>
        <v>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526</v>
      </c>
      <c r="W124" s="112">
        <v>720</v>
      </c>
      <c r="X124" s="112">
        <v>607</v>
      </c>
      <c r="Y124" s="112">
        <v>690</v>
      </c>
      <c r="Z124" s="112">
        <v>722</v>
      </c>
      <c r="AB124" s="109" t="str">
        <f>TEXT(Z124,"###,###")</f>
        <v>722</v>
      </c>
      <c r="AD124" s="127">
        <f>Z124/$Z$7*100</f>
        <v>89.356435643564353</v>
      </c>
    </row>
    <row r="125" spans="19:32" x14ac:dyDescent="0.25">
      <c r="S125" s="101" t="s">
        <v>104</v>
      </c>
      <c r="T125" s="112"/>
      <c r="U125" s="112"/>
      <c r="V125" s="112">
        <v>112</v>
      </c>
      <c r="W125" s="112">
        <v>168</v>
      </c>
      <c r="X125" s="112">
        <v>119</v>
      </c>
      <c r="Y125" s="112">
        <v>162</v>
      </c>
      <c r="Z125" s="112">
        <v>160</v>
      </c>
      <c r="AB125" s="109" t="str">
        <f>TEXT(Z125,"###,###")</f>
        <v>160</v>
      </c>
      <c r="AD125" s="127">
        <f>Z125/$Z$7*100</f>
        <v>19.801980198019802</v>
      </c>
    </row>
    <row r="127" spans="19:32" x14ac:dyDescent="0.25">
      <c r="S127" s="101" t="s">
        <v>105</v>
      </c>
      <c r="T127" s="112"/>
      <c r="U127" s="112"/>
      <c r="V127" s="112">
        <v>299</v>
      </c>
      <c r="W127" s="112">
        <v>428</v>
      </c>
      <c r="X127" s="112">
        <v>329</v>
      </c>
      <c r="Y127" s="112">
        <v>407</v>
      </c>
      <c r="Z127" s="112">
        <v>409</v>
      </c>
      <c r="AB127" s="109" t="str">
        <f>TEXT(Z127,"###,###")</f>
        <v>409</v>
      </c>
      <c r="AD127" s="127">
        <f>Z127/$Z$7*100</f>
        <v>50.618811881188122</v>
      </c>
    </row>
    <row r="128" spans="19:32" x14ac:dyDescent="0.25">
      <c r="S128" s="101" t="s">
        <v>106</v>
      </c>
      <c r="T128" s="112"/>
      <c r="U128" s="112"/>
      <c r="V128" s="112">
        <v>293</v>
      </c>
      <c r="W128" s="112">
        <v>391</v>
      </c>
      <c r="X128" s="112">
        <v>334</v>
      </c>
      <c r="Y128" s="112">
        <v>381</v>
      </c>
      <c r="Z128" s="112">
        <v>398</v>
      </c>
      <c r="AB128" s="109" t="str">
        <f>TEXT(Z128,"###,###")</f>
        <v>398</v>
      </c>
      <c r="AD128" s="127">
        <f>Z128/$Z$7*100</f>
        <v>49.257425742574256</v>
      </c>
    </row>
    <row r="130" spans="19:20" x14ac:dyDescent="0.25">
      <c r="S130" s="101" t="s">
        <v>264</v>
      </c>
      <c r="T130" s="127">
        <v>80.693069306930695</v>
      </c>
    </row>
    <row r="131" spans="19:20" x14ac:dyDescent="0.25">
      <c r="S131" s="101" t="s">
        <v>265</v>
      </c>
      <c r="T131" s="127">
        <v>11.138613861386139</v>
      </c>
    </row>
    <row r="132" spans="19:20" x14ac:dyDescent="0.25">
      <c r="S132" s="101" t="s">
        <v>266</v>
      </c>
      <c r="T132" s="127">
        <v>8.6633663366336631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20538-AEF4-43C2-85CC-1A33E017A8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1A5664-0CA9-4B0A-9FE2-EB380A460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40A6751-E32A-4818-8EEC-D23D5CEA74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F9FA8B-8E3F-48B7-B651-63289A2B1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1A54F-4AAA-4EF9-900F-A7C50C49BD78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10.16 Copper Coast,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8100</v>
      </c>
      <c r="W4" s="108">
        <v>8527</v>
      </c>
      <c r="X4" s="108">
        <v>8356</v>
      </c>
      <c r="Y4" s="108">
        <v>8493</v>
      </c>
      <c r="Z4" s="108">
        <v>9104</v>
      </c>
      <c r="AB4" s="109" t="str">
        <f>TEXT(Z4,"###,###")</f>
        <v>9,104</v>
      </c>
      <c r="AD4" s="110">
        <f>Z4/Y4-1</f>
        <v>7.1941598963852549E-2</v>
      </c>
      <c r="AF4" s="110">
        <f>Z4/V4-1</f>
        <v>0.12395061728395063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4121</v>
      </c>
      <c r="W5" s="108">
        <v>4392</v>
      </c>
      <c r="X5" s="108">
        <v>4199</v>
      </c>
      <c r="Y5" s="108">
        <v>4275</v>
      </c>
      <c r="Z5" s="108">
        <v>4556</v>
      </c>
      <c r="AB5" s="109" t="str">
        <f>TEXT(Z5,"###,###")</f>
        <v>4,556</v>
      </c>
      <c r="AD5" s="110">
        <f t="shared" ref="AD5:AD9" si="0">Z5/Y5-1</f>
        <v>6.5730994152046751E-2</v>
      </c>
      <c r="AF5" s="110">
        <f t="shared" ref="AF5:AF9" si="1">Z5/V5-1</f>
        <v>0.10555690366415926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3983</v>
      </c>
      <c r="W6" s="108">
        <v>4136</v>
      </c>
      <c r="X6" s="108">
        <v>4159</v>
      </c>
      <c r="Y6" s="108">
        <v>4217</v>
      </c>
      <c r="Z6" s="108">
        <v>4537</v>
      </c>
      <c r="AB6" s="109" t="str">
        <f>TEXT(Z6,"###,###")</f>
        <v>4,537</v>
      </c>
      <c r="AD6" s="110">
        <f t="shared" si="0"/>
        <v>7.5883329381076559E-2</v>
      </c>
      <c r="AF6" s="110">
        <f t="shared" si="1"/>
        <v>0.13909113733366807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6095</v>
      </c>
      <c r="W7" s="108">
        <v>6410</v>
      </c>
      <c r="X7" s="108">
        <v>6200</v>
      </c>
      <c r="Y7" s="108">
        <v>6401</v>
      </c>
      <c r="Z7" s="108">
        <v>6678</v>
      </c>
      <c r="AB7" s="109" t="str">
        <f>TEXT(Z7,"###,###")</f>
        <v>6,678</v>
      </c>
      <c r="AD7" s="110">
        <f t="shared" si="0"/>
        <v>4.3274488361193519E-2</v>
      </c>
      <c r="AF7" s="110">
        <f t="shared" si="1"/>
        <v>9.565217391304337E-2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9,104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6,678</v>
      </c>
      <c r="P8" s="65"/>
      <c r="S8" s="107" t="s">
        <v>84</v>
      </c>
      <c r="T8" s="108"/>
      <c r="U8" s="108"/>
      <c r="V8" s="108">
        <v>35139.550000000003</v>
      </c>
      <c r="W8" s="108">
        <v>36007.5</v>
      </c>
      <c r="X8" s="108">
        <v>37747</v>
      </c>
      <c r="Y8" s="108">
        <v>37695.79</v>
      </c>
      <c r="Z8" s="108">
        <v>40253.67</v>
      </c>
      <c r="AB8" s="109" t="str">
        <f>TEXT(Z8,"$###,###")</f>
        <v>$40,254</v>
      </c>
      <c r="AD8" s="110">
        <f t="shared" si="0"/>
        <v>6.7855853399013455E-2</v>
      </c>
      <c r="AF8" s="110">
        <f t="shared" si="1"/>
        <v>0.14553743573836297</v>
      </c>
    </row>
    <row r="9" spans="1:32" x14ac:dyDescent="0.25">
      <c r="A9" s="30" t="s">
        <v>14</v>
      </c>
      <c r="B9" s="69"/>
      <c r="C9" s="70"/>
      <c r="D9" s="71">
        <f>AD104</f>
        <v>70.804042179261856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50.524109014675055</v>
      </c>
      <c r="P9" s="72" t="s">
        <v>85</v>
      </c>
      <c r="S9" s="107" t="s">
        <v>7</v>
      </c>
      <c r="T9" s="108"/>
      <c r="U9" s="108"/>
      <c r="V9" s="108">
        <v>288424792</v>
      </c>
      <c r="W9" s="108">
        <v>291940349</v>
      </c>
      <c r="X9" s="108">
        <v>292339920</v>
      </c>
      <c r="Y9" s="108">
        <v>308933462</v>
      </c>
      <c r="Z9" s="108">
        <v>331617913</v>
      </c>
      <c r="AB9" s="109" t="str">
        <f>TEXT(Z9/1000000,"$#,###.0")&amp;" mil"</f>
        <v>$331.6 mil</v>
      </c>
      <c r="AD9" s="110">
        <f t="shared" si="0"/>
        <v>7.3428274338245725E-2</v>
      </c>
      <c r="AF9" s="110">
        <f t="shared" si="1"/>
        <v>0.14975522977927636</v>
      </c>
    </row>
    <row r="10" spans="1:32" x14ac:dyDescent="0.25">
      <c r="A10" s="30" t="s">
        <v>17</v>
      </c>
      <c r="B10" s="69"/>
      <c r="C10" s="70"/>
      <c r="D10" s="71">
        <f>AD105</f>
        <v>14.641915641476274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49.281221922731355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79.54477388439652</v>
      </c>
      <c r="P11" s="72" t="s">
        <v>85</v>
      </c>
      <c r="S11" s="107" t="s">
        <v>29</v>
      </c>
      <c r="T11" s="112"/>
      <c r="U11" s="112"/>
      <c r="V11" s="112">
        <v>6824</v>
      </c>
      <c r="W11" s="112">
        <v>7110</v>
      </c>
      <c r="X11" s="112">
        <v>7112</v>
      </c>
      <c r="Y11" s="112">
        <v>7169</v>
      </c>
      <c r="Z11" s="112">
        <v>7740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13.19257262653489</v>
      </c>
      <c r="P12" s="72" t="s">
        <v>85</v>
      </c>
      <c r="S12" s="107" t="s">
        <v>30</v>
      </c>
      <c r="T12" s="112"/>
      <c r="U12" s="112"/>
      <c r="V12" s="112">
        <v>1275</v>
      </c>
      <c r="W12" s="112">
        <v>1419</v>
      </c>
      <c r="X12" s="112">
        <v>1243</v>
      </c>
      <c r="Y12" s="112">
        <v>1324</v>
      </c>
      <c r="Z12" s="112">
        <v>1364</v>
      </c>
    </row>
    <row r="13" spans="1:32" ht="15" customHeight="1" x14ac:dyDescent="0.25">
      <c r="A13" s="30" t="s">
        <v>19</v>
      </c>
      <c r="B13" s="70"/>
      <c r="C13" s="70"/>
      <c r="D13" s="71">
        <f>AD108</f>
        <v>16.652021089630932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7.2626534890685841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16.212653778558874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44.4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19.13444639718805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14.98800959232614</v>
      </c>
      <c r="P15" s="72" t="s">
        <v>85</v>
      </c>
      <c r="S15" s="115" t="s">
        <v>61</v>
      </c>
      <c r="T15" s="115"/>
      <c r="U15" s="116"/>
      <c r="V15" s="116">
        <v>302</v>
      </c>
      <c r="W15" s="116">
        <v>327</v>
      </c>
      <c r="X15" s="116">
        <v>319</v>
      </c>
      <c r="Y15" s="112">
        <v>361</v>
      </c>
      <c r="Z15" s="112">
        <v>331</v>
      </c>
      <c r="AB15" s="117">
        <f t="shared" ref="AB15:AB34" si="2">IF(Z15="np",0,Z15/$Z$34)</f>
        <v>3.6357644991212655E-2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36.7311072056239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85.011990407673864</v>
      </c>
      <c r="P16" s="37" t="s">
        <v>85</v>
      </c>
      <c r="S16" s="115" t="s">
        <v>62</v>
      </c>
      <c r="T16" s="115"/>
      <c r="U16" s="116"/>
      <c r="V16" s="116">
        <v>115</v>
      </c>
      <c r="W16" s="116">
        <v>125</v>
      </c>
      <c r="X16" s="116">
        <v>150</v>
      </c>
      <c r="Y16" s="112">
        <v>187</v>
      </c>
      <c r="Z16" s="112">
        <v>194</v>
      </c>
      <c r="AB16" s="117">
        <f t="shared" si="2"/>
        <v>2.1309314586994726E-2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397</v>
      </c>
      <c r="W17" s="116">
        <v>444</v>
      </c>
      <c r="X17" s="116">
        <v>412</v>
      </c>
      <c r="Y17" s="112">
        <v>366</v>
      </c>
      <c r="Z17" s="112">
        <v>395</v>
      </c>
      <c r="AB17" s="117">
        <f t="shared" si="2"/>
        <v>4.3387521968365553E-2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53</v>
      </c>
      <c r="W18" s="116">
        <v>54</v>
      </c>
      <c r="X18" s="116">
        <v>62</v>
      </c>
      <c r="Y18" s="112">
        <v>44</v>
      </c>
      <c r="Z18" s="112">
        <v>77</v>
      </c>
      <c r="AB18" s="117">
        <f t="shared" si="2"/>
        <v>8.4578207381370823E-3</v>
      </c>
    </row>
    <row r="19" spans="1:28" x14ac:dyDescent="0.25">
      <c r="A19" s="61" t="str">
        <f>$S$1&amp;" ("&amp;$V$2&amp;" to "&amp;$Z$2&amp;")"</f>
        <v>Copper Coast (2016-17 to 2020-21)</v>
      </c>
      <c r="B19" s="61"/>
      <c r="C19" s="61"/>
      <c r="D19" s="61"/>
      <c r="E19" s="61"/>
      <c r="F19" s="61"/>
      <c r="G19" s="61" t="str">
        <f>$S$1&amp;" ("&amp;$V$2&amp;" to "&amp;$Z$2&amp;")"</f>
        <v>Copper Coast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426</v>
      </c>
      <c r="W19" s="116">
        <v>567</v>
      </c>
      <c r="X19" s="116">
        <v>557</v>
      </c>
      <c r="Y19" s="112">
        <v>565</v>
      </c>
      <c r="Z19" s="112">
        <v>605</v>
      </c>
      <c r="AB19" s="117">
        <f t="shared" si="2"/>
        <v>6.6454305799648505E-2</v>
      </c>
    </row>
    <row r="20" spans="1:28" x14ac:dyDescent="0.25">
      <c r="S20" s="115" t="s">
        <v>66</v>
      </c>
      <c r="T20" s="115"/>
      <c r="U20" s="116"/>
      <c r="V20" s="116">
        <v>268</v>
      </c>
      <c r="W20" s="116">
        <v>242</v>
      </c>
      <c r="X20" s="116">
        <v>291</v>
      </c>
      <c r="Y20" s="112">
        <v>293</v>
      </c>
      <c r="Z20" s="112">
        <v>292</v>
      </c>
      <c r="AB20" s="117">
        <f t="shared" si="2"/>
        <v>3.2073813708260103E-2</v>
      </c>
    </row>
    <row r="21" spans="1:28" x14ac:dyDescent="0.25">
      <c r="S21" s="115" t="s">
        <v>67</v>
      </c>
      <c r="T21" s="115"/>
      <c r="U21" s="116"/>
      <c r="V21" s="116">
        <v>958</v>
      </c>
      <c r="W21" s="116">
        <v>976</v>
      </c>
      <c r="X21" s="116">
        <v>924</v>
      </c>
      <c r="Y21" s="112">
        <v>938</v>
      </c>
      <c r="Z21" s="112">
        <v>1048</v>
      </c>
      <c r="AB21" s="117">
        <f t="shared" si="2"/>
        <v>0.11511423550087874</v>
      </c>
    </row>
    <row r="22" spans="1:28" x14ac:dyDescent="0.25">
      <c r="S22" s="115" t="s">
        <v>68</v>
      </c>
      <c r="T22" s="115"/>
      <c r="U22" s="116"/>
      <c r="V22" s="116">
        <v>587</v>
      </c>
      <c r="W22" s="116">
        <v>551</v>
      </c>
      <c r="X22" s="116">
        <v>561</v>
      </c>
      <c r="Y22" s="112">
        <v>617</v>
      </c>
      <c r="Z22" s="112">
        <v>830</v>
      </c>
      <c r="AB22" s="117">
        <f t="shared" si="2"/>
        <v>9.1168717047451664E-2</v>
      </c>
    </row>
    <row r="23" spans="1:28" x14ac:dyDescent="0.25">
      <c r="S23" s="115" t="s">
        <v>69</v>
      </c>
      <c r="T23" s="115"/>
      <c r="U23" s="116"/>
      <c r="V23" s="116">
        <v>404</v>
      </c>
      <c r="W23" s="116">
        <v>413</v>
      </c>
      <c r="X23" s="116">
        <v>471</v>
      </c>
      <c r="Y23" s="112">
        <v>424</v>
      </c>
      <c r="Z23" s="112">
        <v>444</v>
      </c>
      <c r="AB23" s="117">
        <f t="shared" si="2"/>
        <v>4.8769771528998244E-2</v>
      </c>
    </row>
    <row r="24" spans="1:28" x14ac:dyDescent="0.25">
      <c r="S24" s="115" t="s">
        <v>70</v>
      </c>
      <c r="T24" s="115"/>
      <c r="U24" s="116"/>
      <c r="V24" s="116">
        <v>35</v>
      </c>
      <c r="W24" s="116">
        <v>36</v>
      </c>
      <c r="X24" s="116">
        <v>8</v>
      </c>
      <c r="Y24" s="112">
        <v>14</v>
      </c>
      <c r="Z24" s="112">
        <v>13</v>
      </c>
      <c r="AB24" s="117">
        <f t="shared" si="2"/>
        <v>1.4279437609841829E-3</v>
      </c>
    </row>
    <row r="25" spans="1:28" x14ac:dyDescent="0.25">
      <c r="S25" s="115" t="s">
        <v>71</v>
      </c>
      <c r="T25" s="115"/>
      <c r="U25" s="116"/>
      <c r="V25" s="116">
        <v>218</v>
      </c>
      <c r="W25" s="116">
        <v>234</v>
      </c>
      <c r="X25" s="116">
        <v>215</v>
      </c>
      <c r="Y25" s="112">
        <v>260</v>
      </c>
      <c r="Z25" s="112">
        <v>268</v>
      </c>
      <c r="AB25" s="117">
        <f t="shared" si="2"/>
        <v>2.9437609841827767E-2</v>
      </c>
    </row>
    <row r="26" spans="1:28" x14ac:dyDescent="0.25">
      <c r="S26" s="115" t="s">
        <v>72</v>
      </c>
      <c r="T26" s="115"/>
      <c r="U26" s="116"/>
      <c r="V26" s="116">
        <v>121</v>
      </c>
      <c r="W26" s="116">
        <v>128</v>
      </c>
      <c r="X26" s="116">
        <v>144</v>
      </c>
      <c r="Y26" s="112">
        <v>164</v>
      </c>
      <c r="Z26" s="112">
        <v>163</v>
      </c>
      <c r="AB26" s="117">
        <f t="shared" si="2"/>
        <v>1.7904217926186291E-2</v>
      </c>
    </row>
    <row r="27" spans="1:28" x14ac:dyDescent="0.25">
      <c r="S27" s="115" t="s">
        <v>73</v>
      </c>
      <c r="T27" s="115"/>
      <c r="U27" s="116"/>
      <c r="V27" s="116">
        <v>265</v>
      </c>
      <c r="W27" s="116">
        <v>281</v>
      </c>
      <c r="X27" s="116">
        <v>308</v>
      </c>
      <c r="Y27" s="112">
        <v>338</v>
      </c>
      <c r="Z27" s="112">
        <v>355</v>
      </c>
      <c r="AB27" s="117">
        <f t="shared" si="2"/>
        <v>3.8993848857644994E-2</v>
      </c>
    </row>
    <row r="28" spans="1:28" x14ac:dyDescent="0.25">
      <c r="S28" s="115" t="s">
        <v>74</v>
      </c>
      <c r="T28" s="115"/>
      <c r="U28" s="116"/>
      <c r="V28" s="116">
        <v>565</v>
      </c>
      <c r="W28" s="116">
        <v>677</v>
      </c>
      <c r="X28" s="116">
        <v>621</v>
      </c>
      <c r="Y28" s="112">
        <v>601</v>
      </c>
      <c r="Z28" s="112">
        <v>614</v>
      </c>
      <c r="AB28" s="117">
        <f t="shared" si="2"/>
        <v>6.7442882249560632E-2</v>
      </c>
    </row>
    <row r="29" spans="1:28" x14ac:dyDescent="0.25">
      <c r="S29" s="115" t="s">
        <v>75</v>
      </c>
      <c r="T29" s="115"/>
      <c r="U29" s="116"/>
      <c r="V29" s="116">
        <v>410</v>
      </c>
      <c r="W29" s="116">
        <v>421</v>
      </c>
      <c r="X29" s="116">
        <v>459</v>
      </c>
      <c r="Y29" s="112">
        <v>370</v>
      </c>
      <c r="Z29" s="112">
        <v>393</v>
      </c>
      <c r="AB29" s="117">
        <f t="shared" si="2"/>
        <v>4.3167838312829526E-2</v>
      </c>
    </row>
    <row r="30" spans="1:28" x14ac:dyDescent="0.25">
      <c r="S30" s="115" t="s">
        <v>76</v>
      </c>
      <c r="T30" s="115"/>
      <c r="U30" s="116"/>
      <c r="V30" s="116">
        <v>613</v>
      </c>
      <c r="W30" s="116">
        <v>666</v>
      </c>
      <c r="X30" s="116">
        <v>633</v>
      </c>
      <c r="Y30" s="112">
        <v>681</v>
      </c>
      <c r="Z30" s="112">
        <v>714</v>
      </c>
      <c r="AB30" s="117">
        <f t="shared" si="2"/>
        <v>7.8427065026362042E-2</v>
      </c>
    </row>
    <row r="31" spans="1:28" x14ac:dyDescent="0.25">
      <c r="S31" s="115" t="s">
        <v>77</v>
      </c>
      <c r="T31" s="115"/>
      <c r="U31" s="116"/>
      <c r="V31" s="116">
        <v>918</v>
      </c>
      <c r="W31" s="116">
        <v>1058</v>
      </c>
      <c r="X31" s="116">
        <v>1146</v>
      </c>
      <c r="Y31" s="112">
        <v>1170</v>
      </c>
      <c r="Z31" s="112">
        <v>1271</v>
      </c>
      <c r="AB31" s="117">
        <f t="shared" si="2"/>
        <v>0.13960896309314588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87</v>
      </c>
      <c r="W32" s="116">
        <v>86</v>
      </c>
      <c r="X32" s="116">
        <v>64</v>
      </c>
      <c r="Y32" s="112">
        <v>78</v>
      </c>
      <c r="Z32" s="112">
        <v>80</v>
      </c>
      <c r="AB32" s="117">
        <f t="shared" si="2"/>
        <v>8.7873462214411256E-3</v>
      </c>
    </row>
    <row r="33" spans="19:32" x14ac:dyDescent="0.25">
      <c r="S33" s="115" t="s">
        <v>79</v>
      </c>
      <c r="T33" s="115"/>
      <c r="U33" s="116"/>
      <c r="V33" s="116">
        <v>295</v>
      </c>
      <c r="W33" s="116">
        <v>305</v>
      </c>
      <c r="X33" s="116">
        <v>285</v>
      </c>
      <c r="Y33" s="112">
        <v>329</v>
      </c>
      <c r="Z33" s="112">
        <v>360</v>
      </c>
      <c r="AB33" s="117">
        <f t="shared" si="2"/>
        <v>3.9543057996485061E-2</v>
      </c>
    </row>
    <row r="34" spans="19:32" x14ac:dyDescent="0.25">
      <c r="S34" s="118" t="s">
        <v>53</v>
      </c>
      <c r="T34" s="118"/>
      <c r="U34" s="119"/>
      <c r="V34" s="119">
        <v>8101</v>
      </c>
      <c r="W34" s="119">
        <v>8530</v>
      </c>
      <c r="X34" s="119">
        <v>8360</v>
      </c>
      <c r="Y34" s="120">
        <v>8495</v>
      </c>
      <c r="Z34" s="120">
        <v>9104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5263</v>
      </c>
      <c r="W37" s="112">
        <v>5559</v>
      </c>
      <c r="X37" s="112">
        <v>5325</v>
      </c>
      <c r="Y37" s="112">
        <v>5469</v>
      </c>
      <c r="Z37" s="112">
        <v>5672</v>
      </c>
      <c r="AB37" s="132">
        <f>Z37/Z40*100</f>
        <v>85.011990407673864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834</v>
      </c>
      <c r="W38" s="112">
        <v>853</v>
      </c>
      <c r="X38" s="112">
        <v>873</v>
      </c>
      <c r="Y38" s="112">
        <v>932</v>
      </c>
      <c r="Z38" s="112">
        <v>1000</v>
      </c>
      <c r="AB38" s="132">
        <f>Z38/Z40*100</f>
        <v>14.98800959232614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6097</v>
      </c>
      <c r="W40" s="112">
        <v>6412</v>
      </c>
      <c r="X40" s="112">
        <v>6198</v>
      </c>
      <c r="Y40" s="112">
        <v>6401</v>
      </c>
      <c r="Z40" s="112">
        <v>6672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5</v>
      </c>
      <c r="X44" s="112">
        <v>0</v>
      </c>
      <c r="Y44" s="112">
        <v>4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135</v>
      </c>
      <c r="W45" s="112">
        <v>127</v>
      </c>
      <c r="X45" s="112">
        <v>109</v>
      </c>
      <c r="Y45" s="112">
        <v>93</v>
      </c>
      <c r="Z45" s="112">
        <v>152</v>
      </c>
    </row>
    <row r="46" spans="19:32" x14ac:dyDescent="0.25">
      <c r="S46" s="115" t="s">
        <v>38</v>
      </c>
      <c r="T46" s="115"/>
      <c r="U46" s="112"/>
      <c r="V46" s="112">
        <v>270</v>
      </c>
      <c r="W46" s="112">
        <v>310</v>
      </c>
      <c r="X46" s="112">
        <v>282</v>
      </c>
      <c r="Y46" s="112">
        <v>243</v>
      </c>
      <c r="Z46" s="112">
        <v>294</v>
      </c>
    </row>
    <row r="47" spans="19:32" x14ac:dyDescent="0.25">
      <c r="S47" s="115" t="s">
        <v>39</v>
      </c>
      <c r="T47" s="115"/>
      <c r="U47" s="112"/>
      <c r="V47" s="112">
        <v>268</v>
      </c>
      <c r="W47" s="112">
        <v>321</v>
      </c>
      <c r="X47" s="112">
        <v>313</v>
      </c>
      <c r="Y47" s="112">
        <v>362</v>
      </c>
      <c r="Z47" s="112">
        <v>365</v>
      </c>
    </row>
    <row r="48" spans="19:32" x14ac:dyDescent="0.25">
      <c r="S48" s="115" t="s">
        <v>40</v>
      </c>
      <c r="T48" s="115"/>
      <c r="U48" s="112"/>
      <c r="V48" s="112">
        <v>410</v>
      </c>
      <c r="W48" s="112">
        <v>407</v>
      </c>
      <c r="X48" s="112">
        <v>383</v>
      </c>
      <c r="Y48" s="112">
        <v>395</v>
      </c>
      <c r="Z48" s="112">
        <v>417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349</v>
      </c>
      <c r="W49" s="112">
        <v>386</v>
      </c>
      <c r="X49" s="112">
        <v>359</v>
      </c>
      <c r="Y49" s="112">
        <v>364</v>
      </c>
      <c r="Z49" s="112">
        <v>395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Copper Coast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352</v>
      </c>
      <c r="W50" s="112">
        <v>370</v>
      </c>
      <c r="X50" s="112">
        <v>355</v>
      </c>
      <c r="Y50" s="112">
        <v>360</v>
      </c>
      <c r="Z50" s="112">
        <v>373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310</v>
      </c>
      <c r="W51" s="112">
        <v>352</v>
      </c>
      <c r="X51" s="112">
        <v>330</v>
      </c>
      <c r="Y51" s="112">
        <v>350</v>
      </c>
      <c r="Z51" s="112">
        <v>388</v>
      </c>
    </row>
    <row r="52" spans="1:26" ht="15" customHeight="1" x14ac:dyDescent="0.25">
      <c r="S52" s="115" t="s">
        <v>44</v>
      </c>
      <c r="T52" s="115"/>
      <c r="U52" s="112"/>
      <c r="V52" s="112">
        <v>432</v>
      </c>
      <c r="W52" s="112">
        <v>406</v>
      </c>
      <c r="X52" s="112">
        <v>382</v>
      </c>
      <c r="Y52" s="112">
        <v>328</v>
      </c>
      <c r="Z52" s="112">
        <v>337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415</v>
      </c>
      <c r="W53" s="112">
        <v>442</v>
      </c>
      <c r="X53" s="112">
        <v>452</v>
      </c>
      <c r="Y53" s="112">
        <v>456</v>
      </c>
      <c r="Z53" s="112">
        <v>452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448</v>
      </c>
      <c r="W54" s="112">
        <v>503</v>
      </c>
      <c r="X54" s="112">
        <v>464</v>
      </c>
      <c r="Y54" s="112">
        <v>464</v>
      </c>
      <c r="Z54" s="112">
        <v>475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372</v>
      </c>
      <c r="W55" s="112">
        <v>366</v>
      </c>
      <c r="X55" s="112">
        <v>389</v>
      </c>
      <c r="Y55" s="112">
        <v>441</v>
      </c>
      <c r="Z55" s="112">
        <v>444</v>
      </c>
    </row>
    <row r="56" spans="1:26" ht="15" customHeight="1" x14ac:dyDescent="0.25">
      <c r="S56" s="115" t="s">
        <v>48</v>
      </c>
      <c r="T56" s="115"/>
      <c r="U56" s="112"/>
      <c r="V56" s="112">
        <v>212</v>
      </c>
      <c r="W56" s="112">
        <v>227</v>
      </c>
      <c r="X56" s="112">
        <v>225</v>
      </c>
      <c r="Y56" s="112">
        <v>237</v>
      </c>
      <c r="Z56" s="112">
        <v>264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73</v>
      </c>
      <c r="W57" s="112">
        <v>88</v>
      </c>
      <c r="X57" s="112">
        <v>91</v>
      </c>
      <c r="Y57" s="112">
        <v>113</v>
      </c>
      <c r="Z57" s="112">
        <v>115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50</v>
      </c>
      <c r="W58" s="112">
        <v>44</v>
      </c>
      <c r="X58" s="112">
        <v>31</v>
      </c>
      <c r="Y58" s="112">
        <v>30</v>
      </c>
      <c r="Z58" s="112">
        <v>32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16</v>
      </c>
      <c r="W59" s="112">
        <v>16</v>
      </c>
      <c r="X59" s="112">
        <v>19</v>
      </c>
      <c r="Y59" s="112">
        <v>31</v>
      </c>
      <c r="Z59" s="112">
        <v>31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10</v>
      </c>
      <c r="X60" s="112">
        <v>8</v>
      </c>
      <c r="Y60" s="112">
        <v>11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4119</v>
      </c>
      <c r="W61" s="112">
        <v>4390</v>
      </c>
      <c r="X61" s="112">
        <v>4199</v>
      </c>
      <c r="Y61" s="112">
        <v>4277</v>
      </c>
      <c r="Z61" s="112">
        <v>4556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3</v>
      </c>
      <c r="X63" s="112">
        <v>10</v>
      </c>
      <c r="Y63" s="112">
        <v>11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129</v>
      </c>
      <c r="W64" s="112">
        <v>146</v>
      </c>
      <c r="X64" s="112">
        <v>121</v>
      </c>
      <c r="Y64" s="112">
        <v>107</v>
      </c>
      <c r="Z64" s="112">
        <v>169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Copper Coast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249</v>
      </c>
      <c r="W65" s="112">
        <v>286</v>
      </c>
      <c r="X65" s="112">
        <v>294</v>
      </c>
      <c r="Y65" s="112">
        <v>283</v>
      </c>
      <c r="Z65" s="112">
        <v>297</v>
      </c>
    </row>
    <row r="66" spans="1:26" x14ac:dyDescent="0.25">
      <c r="S66" s="115" t="s">
        <v>39</v>
      </c>
      <c r="T66" s="115"/>
      <c r="U66" s="112"/>
      <c r="V66" s="112">
        <v>303</v>
      </c>
      <c r="W66" s="112">
        <v>303</v>
      </c>
      <c r="X66" s="112">
        <v>317</v>
      </c>
      <c r="Y66" s="112">
        <v>308</v>
      </c>
      <c r="Z66" s="112">
        <v>330</v>
      </c>
    </row>
    <row r="67" spans="1:26" x14ac:dyDescent="0.25">
      <c r="S67" s="115" t="s">
        <v>40</v>
      </c>
      <c r="T67" s="115"/>
      <c r="U67" s="112"/>
      <c r="V67" s="112">
        <v>343</v>
      </c>
      <c r="W67" s="112">
        <v>323</v>
      </c>
      <c r="X67" s="112">
        <v>353</v>
      </c>
      <c r="Y67" s="112">
        <v>389</v>
      </c>
      <c r="Z67" s="112">
        <v>406</v>
      </c>
    </row>
    <row r="68" spans="1:26" x14ac:dyDescent="0.25">
      <c r="S68" s="115" t="s">
        <v>41</v>
      </c>
      <c r="T68" s="115"/>
      <c r="U68" s="112"/>
      <c r="V68" s="112">
        <v>310</v>
      </c>
      <c r="W68" s="112">
        <v>310</v>
      </c>
      <c r="X68" s="112">
        <v>341</v>
      </c>
      <c r="Y68" s="112">
        <v>318</v>
      </c>
      <c r="Z68" s="112">
        <v>341</v>
      </c>
    </row>
    <row r="69" spans="1:26" x14ac:dyDescent="0.25">
      <c r="S69" s="115" t="s">
        <v>42</v>
      </c>
      <c r="T69" s="115"/>
      <c r="U69" s="112"/>
      <c r="V69" s="112">
        <v>294</v>
      </c>
      <c r="W69" s="112">
        <v>286</v>
      </c>
      <c r="X69" s="112">
        <v>304</v>
      </c>
      <c r="Y69" s="112">
        <v>347</v>
      </c>
      <c r="Z69" s="112">
        <v>382</v>
      </c>
    </row>
    <row r="70" spans="1:26" x14ac:dyDescent="0.25">
      <c r="S70" s="115" t="s">
        <v>43</v>
      </c>
      <c r="T70" s="115"/>
      <c r="U70" s="112"/>
      <c r="V70" s="112">
        <v>321</v>
      </c>
      <c r="W70" s="112">
        <v>328</v>
      </c>
      <c r="X70" s="112">
        <v>327</v>
      </c>
      <c r="Y70" s="112">
        <v>330</v>
      </c>
      <c r="Z70" s="112">
        <v>340</v>
      </c>
    </row>
    <row r="71" spans="1:26" x14ac:dyDescent="0.25">
      <c r="S71" s="115" t="s">
        <v>44</v>
      </c>
      <c r="T71" s="115"/>
      <c r="U71" s="112"/>
      <c r="V71" s="112">
        <v>452</v>
      </c>
      <c r="W71" s="112">
        <v>489</v>
      </c>
      <c r="X71" s="112">
        <v>489</v>
      </c>
      <c r="Y71" s="112">
        <v>450</v>
      </c>
      <c r="Z71" s="112">
        <v>425</v>
      </c>
    </row>
    <row r="72" spans="1:26" x14ac:dyDescent="0.25">
      <c r="S72" s="115" t="s">
        <v>45</v>
      </c>
      <c r="T72" s="115"/>
      <c r="U72" s="112"/>
      <c r="V72" s="112">
        <v>514</v>
      </c>
      <c r="W72" s="112">
        <v>499</v>
      </c>
      <c r="X72" s="112">
        <v>437</v>
      </c>
      <c r="Y72" s="112">
        <v>461</v>
      </c>
      <c r="Z72" s="112">
        <v>533</v>
      </c>
    </row>
    <row r="73" spans="1:26" x14ac:dyDescent="0.25">
      <c r="S73" s="115" t="s">
        <v>46</v>
      </c>
      <c r="T73" s="115"/>
      <c r="U73" s="112"/>
      <c r="V73" s="112">
        <v>419</v>
      </c>
      <c r="W73" s="112">
        <v>484</v>
      </c>
      <c r="X73" s="112">
        <v>522</v>
      </c>
      <c r="Y73" s="112">
        <v>495</v>
      </c>
      <c r="Z73" s="112">
        <v>540</v>
      </c>
    </row>
    <row r="74" spans="1:26" x14ac:dyDescent="0.25">
      <c r="S74" s="115" t="s">
        <v>47</v>
      </c>
      <c r="T74" s="115"/>
      <c r="U74" s="112"/>
      <c r="V74" s="112">
        <v>360</v>
      </c>
      <c r="W74" s="112">
        <v>345</v>
      </c>
      <c r="X74" s="112">
        <v>349</v>
      </c>
      <c r="Y74" s="112">
        <v>374</v>
      </c>
      <c r="Z74" s="112">
        <v>394</v>
      </c>
    </row>
    <row r="75" spans="1:26" x14ac:dyDescent="0.25">
      <c r="S75" s="115" t="s">
        <v>48</v>
      </c>
      <c r="T75" s="115"/>
      <c r="U75" s="112"/>
      <c r="V75" s="112">
        <v>165</v>
      </c>
      <c r="W75" s="112">
        <v>189</v>
      </c>
      <c r="X75" s="112">
        <v>175</v>
      </c>
      <c r="Y75" s="112">
        <v>200</v>
      </c>
      <c r="Z75" s="112">
        <v>225</v>
      </c>
    </row>
    <row r="76" spans="1:26" x14ac:dyDescent="0.25">
      <c r="S76" s="115" t="s">
        <v>49</v>
      </c>
      <c r="T76" s="115"/>
      <c r="U76" s="112"/>
      <c r="V76" s="112">
        <v>57</v>
      </c>
      <c r="W76" s="112">
        <v>71</v>
      </c>
      <c r="X76" s="112">
        <v>59</v>
      </c>
      <c r="Y76" s="112">
        <v>69</v>
      </c>
      <c r="Z76" s="112">
        <v>72</v>
      </c>
    </row>
    <row r="77" spans="1:26" x14ac:dyDescent="0.25">
      <c r="S77" s="115" t="s">
        <v>50</v>
      </c>
      <c r="T77" s="115"/>
      <c r="U77" s="112"/>
      <c r="V77" s="112">
        <v>41</v>
      </c>
      <c r="W77" s="112">
        <v>45</v>
      </c>
      <c r="X77" s="112">
        <v>38</v>
      </c>
      <c r="Y77" s="112">
        <v>41</v>
      </c>
      <c r="Z77" s="112">
        <v>30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21</v>
      </c>
      <c r="X78" s="112">
        <v>11</v>
      </c>
      <c r="Y78" s="112">
        <v>18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13</v>
      </c>
      <c r="X79" s="112">
        <v>10</v>
      </c>
      <c r="Y79" s="112">
        <v>12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3983</v>
      </c>
      <c r="W80" s="112">
        <v>4141</v>
      </c>
      <c r="X80" s="112">
        <v>4159</v>
      </c>
      <c r="Y80" s="112">
        <v>4216</v>
      </c>
      <c r="Z80" s="112">
        <v>4537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Copper Coast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219</v>
      </c>
      <c r="W83" s="112">
        <v>221</v>
      </c>
      <c r="X83" s="112">
        <v>227</v>
      </c>
      <c r="Y83" s="112">
        <v>245</v>
      </c>
      <c r="Z83" s="112">
        <v>265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203</v>
      </c>
      <c r="W84" s="112">
        <v>212</v>
      </c>
      <c r="X84" s="112">
        <v>218</v>
      </c>
      <c r="Y84" s="112">
        <v>215</v>
      </c>
      <c r="Z84" s="112">
        <v>228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528</v>
      </c>
      <c r="W85" s="112">
        <v>562</v>
      </c>
      <c r="X85" s="112">
        <v>566</v>
      </c>
      <c r="Y85" s="112">
        <v>579</v>
      </c>
      <c r="Z85" s="112">
        <v>573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9,104</v>
      </c>
      <c r="D86" s="94">
        <f t="shared" ref="D86:D91" si="4">AD4</f>
        <v>7.1941598963852549E-2</v>
      </c>
      <c r="E86" s="95">
        <f t="shared" ref="E86:E91" si="5">AD4</f>
        <v>7.1941598963852549E-2</v>
      </c>
      <c r="F86" s="94">
        <f t="shared" ref="F86:F91" si="6">AF4</f>
        <v>0.12395061728395063</v>
      </c>
      <c r="G86" s="95">
        <f t="shared" ref="G86:G91" si="7">AF4</f>
        <v>0.12395061728395063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134</v>
      </c>
      <c r="W86" s="112">
        <v>161</v>
      </c>
      <c r="X86" s="112">
        <v>175</v>
      </c>
      <c r="Y86" s="112">
        <v>178</v>
      </c>
      <c r="Z86" s="112">
        <v>183</v>
      </c>
    </row>
    <row r="87" spans="1:30" ht="15" customHeight="1" x14ac:dyDescent="0.25">
      <c r="A87" s="96" t="s">
        <v>4</v>
      </c>
      <c r="B87" s="49"/>
      <c r="C87" s="97" t="str">
        <f t="shared" si="3"/>
        <v>4,556</v>
      </c>
      <c r="D87" s="94">
        <f t="shared" si="4"/>
        <v>6.5730994152046751E-2</v>
      </c>
      <c r="E87" s="95">
        <f t="shared" si="5"/>
        <v>6.5730994152046751E-2</v>
      </c>
      <c r="F87" s="94">
        <f t="shared" si="6"/>
        <v>0.10555690366415926</v>
      </c>
      <c r="G87" s="95">
        <f t="shared" si="7"/>
        <v>0.10555690366415926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95</v>
      </c>
      <c r="W87" s="112">
        <v>97</v>
      </c>
      <c r="X87" s="112">
        <v>106</v>
      </c>
      <c r="Y87" s="112">
        <v>99</v>
      </c>
      <c r="Z87" s="112">
        <v>107</v>
      </c>
    </row>
    <row r="88" spans="1:30" ht="15" customHeight="1" x14ac:dyDescent="0.25">
      <c r="A88" s="96" t="s">
        <v>5</v>
      </c>
      <c r="B88" s="49"/>
      <c r="C88" s="97" t="str">
        <f t="shared" si="3"/>
        <v>4,537</v>
      </c>
      <c r="D88" s="94">
        <f t="shared" si="4"/>
        <v>7.5883329381076559E-2</v>
      </c>
      <c r="E88" s="95">
        <f t="shared" si="5"/>
        <v>7.5883329381076559E-2</v>
      </c>
      <c r="F88" s="94">
        <f t="shared" si="6"/>
        <v>0.13909113733366807</v>
      </c>
      <c r="G88" s="95">
        <f t="shared" si="7"/>
        <v>0.13909113733366807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200</v>
      </c>
      <c r="W88" s="112">
        <v>206</v>
      </c>
      <c r="X88" s="112">
        <v>205</v>
      </c>
      <c r="Y88" s="112">
        <v>203</v>
      </c>
      <c r="Z88" s="112">
        <v>214</v>
      </c>
    </row>
    <row r="89" spans="1:30" ht="15" customHeight="1" x14ac:dyDescent="0.25">
      <c r="A89" s="49" t="s">
        <v>6</v>
      </c>
      <c r="B89" s="49"/>
      <c r="C89" s="97" t="str">
        <f t="shared" si="3"/>
        <v>6,678</v>
      </c>
      <c r="D89" s="94">
        <f t="shared" si="4"/>
        <v>4.3274488361193519E-2</v>
      </c>
      <c r="E89" s="95">
        <f t="shared" si="5"/>
        <v>4.3274488361193519E-2</v>
      </c>
      <c r="F89" s="94">
        <f t="shared" si="6"/>
        <v>9.565217391304337E-2</v>
      </c>
      <c r="G89" s="95">
        <f t="shared" si="7"/>
        <v>9.565217391304337E-2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377</v>
      </c>
      <c r="W89" s="112">
        <v>420</v>
      </c>
      <c r="X89" s="112">
        <v>446</v>
      </c>
      <c r="Y89" s="112">
        <v>419</v>
      </c>
      <c r="Z89" s="112">
        <v>423</v>
      </c>
    </row>
    <row r="90" spans="1:30" ht="15" customHeight="1" x14ac:dyDescent="0.25">
      <c r="A90" s="49" t="s">
        <v>98</v>
      </c>
      <c r="B90" s="49"/>
      <c r="C90" s="97" t="str">
        <f t="shared" si="3"/>
        <v>$40,254</v>
      </c>
      <c r="D90" s="94">
        <f t="shared" si="4"/>
        <v>6.7855853399013455E-2</v>
      </c>
      <c r="E90" s="95">
        <f t="shared" si="5"/>
        <v>6.7855853399013455E-2</v>
      </c>
      <c r="F90" s="94">
        <f t="shared" si="6"/>
        <v>0.14553743573836297</v>
      </c>
      <c r="G90" s="95">
        <f t="shared" si="7"/>
        <v>0.14553743573836297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526</v>
      </c>
      <c r="W90" s="112">
        <v>553</v>
      </c>
      <c r="X90" s="112">
        <v>505</v>
      </c>
      <c r="Y90" s="112">
        <v>531</v>
      </c>
      <c r="Z90" s="112">
        <v>544</v>
      </c>
    </row>
    <row r="91" spans="1:30" ht="15" customHeight="1" x14ac:dyDescent="0.25">
      <c r="A91" s="49" t="s">
        <v>7</v>
      </c>
      <c r="B91" s="49"/>
      <c r="C91" s="97" t="str">
        <f t="shared" si="3"/>
        <v>$331.6 mil</v>
      </c>
      <c r="D91" s="94">
        <f t="shared" si="4"/>
        <v>7.3428274338245725E-2</v>
      </c>
      <c r="E91" s="95">
        <f t="shared" si="5"/>
        <v>7.3428274338245725E-2</v>
      </c>
      <c r="F91" s="94">
        <f t="shared" si="6"/>
        <v>0.14975522977927636</v>
      </c>
      <c r="G91" s="95">
        <f t="shared" si="7"/>
        <v>0.14975522977927636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3161</v>
      </c>
      <c r="W91" s="112">
        <v>3330</v>
      </c>
      <c r="X91" s="112">
        <v>3163</v>
      </c>
      <c r="Y91" s="112">
        <v>3271</v>
      </c>
      <c r="Z91" s="112">
        <v>3373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154</v>
      </c>
      <c r="W93" s="112">
        <v>167</v>
      </c>
      <c r="X93" s="112">
        <v>165</v>
      </c>
      <c r="Y93" s="112">
        <v>178</v>
      </c>
      <c r="Z93" s="112">
        <v>174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456</v>
      </c>
      <c r="W94" s="112">
        <v>491</v>
      </c>
      <c r="X94" s="112">
        <v>480</v>
      </c>
      <c r="Y94" s="112">
        <v>493</v>
      </c>
      <c r="Z94" s="112">
        <v>506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95</v>
      </c>
      <c r="W95" s="112">
        <v>92</v>
      </c>
      <c r="X95" s="112">
        <v>92</v>
      </c>
      <c r="Y95" s="112">
        <v>102</v>
      </c>
      <c r="Z95" s="112">
        <v>108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538</v>
      </c>
      <c r="W96" s="112">
        <v>576</v>
      </c>
      <c r="X96" s="112">
        <v>633</v>
      </c>
      <c r="Y96" s="112">
        <v>660</v>
      </c>
      <c r="Z96" s="112">
        <v>726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423</v>
      </c>
      <c r="W97" s="112">
        <v>444</v>
      </c>
      <c r="X97" s="112">
        <v>433</v>
      </c>
      <c r="Y97" s="112">
        <v>438</v>
      </c>
      <c r="Z97" s="112">
        <v>448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361</v>
      </c>
      <c r="W98" s="112">
        <v>396</v>
      </c>
      <c r="X98" s="112">
        <v>386</v>
      </c>
      <c r="Y98" s="112">
        <v>381</v>
      </c>
      <c r="Z98" s="112">
        <v>404</v>
      </c>
    </row>
    <row r="99" spans="1:32" ht="15" customHeight="1" x14ac:dyDescent="0.25">
      <c r="S99" s="115" t="s">
        <v>191</v>
      </c>
      <c r="T99" s="115"/>
      <c r="U99" s="112"/>
      <c r="V99" s="112">
        <v>23</v>
      </c>
      <c r="W99" s="112">
        <v>32</v>
      </c>
      <c r="X99" s="112">
        <v>30</v>
      </c>
      <c r="Y99" s="112">
        <v>21</v>
      </c>
      <c r="Z99" s="112">
        <v>25</v>
      </c>
    </row>
    <row r="100" spans="1:32" ht="15" customHeight="1" x14ac:dyDescent="0.25">
      <c r="S100" s="115" t="s">
        <v>58</v>
      </c>
      <c r="T100" s="115"/>
      <c r="U100" s="112"/>
      <c r="V100" s="112">
        <v>228</v>
      </c>
      <c r="W100" s="112">
        <v>223</v>
      </c>
      <c r="X100" s="112">
        <v>258</v>
      </c>
      <c r="Y100" s="112">
        <v>227</v>
      </c>
      <c r="Z100" s="112">
        <v>254</v>
      </c>
    </row>
    <row r="101" spans="1:32" x14ac:dyDescent="0.25">
      <c r="A101" s="18"/>
      <c r="S101" s="118" t="s">
        <v>53</v>
      </c>
      <c r="T101" s="118"/>
      <c r="U101" s="112"/>
      <c r="V101" s="112">
        <v>2936</v>
      </c>
      <c r="W101" s="112">
        <v>3078</v>
      </c>
      <c r="X101" s="112">
        <v>3036</v>
      </c>
      <c r="Y101" s="112">
        <v>3129</v>
      </c>
      <c r="Z101" s="112">
        <v>3291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5874</v>
      </c>
      <c r="W104" s="112">
        <v>6115</v>
      </c>
      <c r="X104" s="112">
        <v>6108</v>
      </c>
      <c r="Y104" s="112">
        <v>6446</v>
      </c>
      <c r="Z104" s="112">
        <v>6446</v>
      </c>
      <c r="AB104" s="109" t="str">
        <f>TEXT(Z104,"###,###")</f>
        <v>6,446</v>
      </c>
      <c r="AD104" s="130">
        <f>Z104/($Z$4)*100</f>
        <v>70.804042179261856</v>
      </c>
      <c r="AF104" s="109"/>
    </row>
    <row r="105" spans="1:32" x14ac:dyDescent="0.25">
      <c r="S105" s="115" t="s">
        <v>17</v>
      </c>
      <c r="T105" s="115"/>
      <c r="U105" s="112"/>
      <c r="V105" s="112">
        <v>1259</v>
      </c>
      <c r="W105" s="112">
        <v>1288</v>
      </c>
      <c r="X105" s="112">
        <v>1290</v>
      </c>
      <c r="Y105" s="112">
        <v>1303</v>
      </c>
      <c r="Z105" s="112">
        <v>1333</v>
      </c>
      <c r="AB105" s="109" t="str">
        <f>TEXT(Z105,"###,###")</f>
        <v>1,333</v>
      </c>
      <c r="AD105" s="130">
        <f>Z105/($Z$4)*100</f>
        <v>14.641915641476274</v>
      </c>
      <c r="AF105" s="109"/>
    </row>
    <row r="106" spans="1:32" x14ac:dyDescent="0.25">
      <c r="S106" s="118" t="s">
        <v>53</v>
      </c>
      <c r="T106" s="118"/>
      <c r="U106" s="120"/>
      <c r="V106" s="120">
        <v>7133</v>
      </c>
      <c r="W106" s="120">
        <v>7403</v>
      </c>
      <c r="X106" s="120">
        <v>7398</v>
      </c>
      <c r="Y106" s="120">
        <v>7749</v>
      </c>
      <c r="Z106" s="120">
        <v>7779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1247</v>
      </c>
      <c r="W108" s="112">
        <v>1482</v>
      </c>
      <c r="X108" s="112">
        <v>1263</v>
      </c>
      <c r="Y108" s="112">
        <v>1367</v>
      </c>
      <c r="Z108" s="112">
        <v>1516</v>
      </c>
      <c r="AB108" s="109" t="str">
        <f>TEXT(Z108,"###,###")</f>
        <v>1,516</v>
      </c>
      <c r="AD108" s="130">
        <f>Z108/($Z$4)*100</f>
        <v>16.652021089630932</v>
      </c>
      <c r="AF108" s="109"/>
    </row>
    <row r="109" spans="1:32" x14ac:dyDescent="0.25">
      <c r="S109" s="115" t="s">
        <v>20</v>
      </c>
      <c r="T109" s="115"/>
      <c r="U109" s="112"/>
      <c r="V109" s="112">
        <v>1406</v>
      </c>
      <c r="W109" s="112">
        <v>1359</v>
      </c>
      <c r="X109" s="112">
        <v>1219</v>
      </c>
      <c r="Y109" s="112">
        <v>1320</v>
      </c>
      <c r="Z109" s="112">
        <v>1476</v>
      </c>
      <c r="AB109" s="109" t="str">
        <f>TEXT(Z109,"###,###")</f>
        <v>1,476</v>
      </c>
      <c r="AD109" s="130">
        <f>Z109/($Z$4)*100</f>
        <v>16.212653778558874</v>
      </c>
      <c r="AF109" s="109"/>
    </row>
    <row r="110" spans="1:32" x14ac:dyDescent="0.25">
      <c r="S110" s="115" t="s">
        <v>21</v>
      </c>
      <c r="T110" s="115"/>
      <c r="U110" s="112"/>
      <c r="V110" s="112">
        <v>1505</v>
      </c>
      <c r="W110" s="112">
        <v>1499</v>
      </c>
      <c r="X110" s="112">
        <v>1673</v>
      </c>
      <c r="Y110" s="112">
        <v>1640</v>
      </c>
      <c r="Z110" s="112">
        <v>1742</v>
      </c>
      <c r="AB110" s="109" t="str">
        <f>TEXT(Z110,"###,###")</f>
        <v>1,742</v>
      </c>
      <c r="AD110" s="130">
        <f>Z110/($Z$4)*100</f>
        <v>19.13444639718805</v>
      </c>
      <c r="AF110" s="109"/>
    </row>
    <row r="111" spans="1:32" x14ac:dyDescent="0.25">
      <c r="S111" s="115" t="s">
        <v>22</v>
      </c>
      <c r="T111" s="115"/>
      <c r="U111" s="112"/>
      <c r="V111" s="112">
        <v>2925</v>
      </c>
      <c r="W111" s="112">
        <v>2948</v>
      </c>
      <c r="X111" s="112">
        <v>3150</v>
      </c>
      <c r="Y111" s="112">
        <v>3094</v>
      </c>
      <c r="Z111" s="112">
        <v>3344</v>
      </c>
      <c r="AB111" s="109" t="str">
        <f>TEXT(Z111,"###,###")</f>
        <v>3,344</v>
      </c>
      <c r="AD111" s="130">
        <f>Z111/($Z$4)*100</f>
        <v>36.7311072056239</v>
      </c>
      <c r="AF111" s="109"/>
    </row>
    <row r="112" spans="1:32" x14ac:dyDescent="0.25">
      <c r="S112" s="118" t="s">
        <v>53</v>
      </c>
      <c r="T112" s="118"/>
      <c r="U112" s="112"/>
      <c r="V112" s="112">
        <v>8105</v>
      </c>
      <c r="W112" s="112">
        <v>8529</v>
      </c>
      <c r="X112" s="112">
        <v>8359</v>
      </c>
      <c r="Y112" s="112">
        <v>8491</v>
      </c>
      <c r="Z112" s="112">
        <v>9104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43.98</v>
      </c>
      <c r="W118" s="131">
        <v>44.28</v>
      </c>
      <c r="X118" s="131">
        <v>44.01</v>
      </c>
      <c r="Y118" s="131">
        <v>44.65</v>
      </c>
      <c r="Z118" s="131">
        <v>44.44</v>
      </c>
      <c r="AB118" s="109" t="str">
        <f>TEXT(Z118,"##.0")</f>
        <v>44.4</v>
      </c>
    </row>
    <row r="120" spans="19:32" x14ac:dyDescent="0.25">
      <c r="S120" s="101" t="s">
        <v>100</v>
      </c>
      <c r="T120" s="112"/>
      <c r="U120" s="112"/>
      <c r="V120" s="112">
        <v>4816</v>
      </c>
      <c r="W120" s="112">
        <v>4989</v>
      </c>
      <c r="X120" s="112">
        <v>4952</v>
      </c>
      <c r="Y120" s="112">
        <v>5072</v>
      </c>
      <c r="Z120" s="112">
        <v>5312</v>
      </c>
      <c r="AB120" s="109" t="str">
        <f>TEXT(Z120,"###,###")</f>
        <v>5,312</v>
      </c>
    </row>
    <row r="121" spans="19:32" x14ac:dyDescent="0.25">
      <c r="S121" s="101" t="s">
        <v>101</v>
      </c>
      <c r="T121" s="112"/>
      <c r="U121" s="112"/>
      <c r="V121" s="112">
        <v>823</v>
      </c>
      <c r="W121" s="112">
        <v>935</v>
      </c>
      <c r="X121" s="112">
        <v>779</v>
      </c>
      <c r="Y121" s="112">
        <v>874</v>
      </c>
      <c r="Z121" s="112">
        <v>881</v>
      </c>
      <c r="AB121" s="109" t="str">
        <f>TEXT(Z121,"###,###")</f>
        <v>881</v>
      </c>
    </row>
    <row r="122" spans="19:32" x14ac:dyDescent="0.25">
      <c r="S122" s="101" t="s">
        <v>102</v>
      </c>
      <c r="T122" s="112"/>
      <c r="U122" s="112"/>
      <c r="V122" s="112">
        <v>453</v>
      </c>
      <c r="W122" s="112">
        <v>484</v>
      </c>
      <c r="X122" s="112">
        <v>467</v>
      </c>
      <c r="Y122" s="112">
        <v>448</v>
      </c>
      <c r="Z122" s="112">
        <v>485</v>
      </c>
      <c r="AB122" s="109" t="str">
        <f>TEXT(Z122,"###,###")</f>
        <v>485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5269</v>
      </c>
      <c r="W124" s="112">
        <v>5473</v>
      </c>
      <c r="X124" s="112">
        <v>5419</v>
      </c>
      <c r="Y124" s="112">
        <v>5520</v>
      </c>
      <c r="Z124" s="112">
        <v>5797</v>
      </c>
      <c r="AB124" s="109" t="str">
        <f>TEXT(Z124,"###,###")</f>
        <v>5,797</v>
      </c>
      <c r="AD124" s="127">
        <f>Z124/$Z$7*100</f>
        <v>86.807427373465103</v>
      </c>
    </row>
    <row r="125" spans="19:32" x14ac:dyDescent="0.25">
      <c r="S125" s="101" t="s">
        <v>104</v>
      </c>
      <c r="T125" s="112"/>
      <c r="U125" s="112"/>
      <c r="V125" s="112">
        <v>1276</v>
      </c>
      <c r="W125" s="112">
        <v>1419</v>
      </c>
      <c r="X125" s="112">
        <v>1246</v>
      </c>
      <c r="Y125" s="112">
        <v>1322</v>
      </c>
      <c r="Z125" s="112">
        <v>1366</v>
      </c>
      <c r="AB125" s="109" t="str">
        <f>TEXT(Z125,"###,###")</f>
        <v>1,366</v>
      </c>
      <c r="AD125" s="127">
        <f>Z125/$Z$7*100</f>
        <v>20.455226115603477</v>
      </c>
    </row>
    <row r="127" spans="19:32" x14ac:dyDescent="0.25">
      <c r="S127" s="101" t="s">
        <v>105</v>
      </c>
      <c r="T127" s="112"/>
      <c r="U127" s="112"/>
      <c r="V127" s="112">
        <v>3156</v>
      </c>
      <c r="W127" s="112">
        <v>3332</v>
      </c>
      <c r="X127" s="112">
        <v>3163</v>
      </c>
      <c r="Y127" s="112">
        <v>3266</v>
      </c>
      <c r="Z127" s="112">
        <v>3374</v>
      </c>
      <c r="AB127" s="109" t="str">
        <f>TEXT(Z127,"###,###")</f>
        <v>3,374</v>
      </c>
      <c r="AD127" s="127">
        <f>Z127/$Z$7*100</f>
        <v>50.524109014675055</v>
      </c>
    </row>
    <row r="128" spans="19:32" x14ac:dyDescent="0.25">
      <c r="S128" s="101" t="s">
        <v>106</v>
      </c>
      <c r="T128" s="112"/>
      <c r="U128" s="112"/>
      <c r="V128" s="112">
        <v>2939</v>
      </c>
      <c r="W128" s="112">
        <v>3077</v>
      </c>
      <c r="X128" s="112">
        <v>3038</v>
      </c>
      <c r="Y128" s="112">
        <v>3129</v>
      </c>
      <c r="Z128" s="112">
        <v>3291</v>
      </c>
      <c r="AB128" s="109" t="str">
        <f>TEXT(Z128,"###,###")</f>
        <v>3,291</v>
      </c>
      <c r="AD128" s="127">
        <f>Z128/$Z$7*100</f>
        <v>49.281221922731355</v>
      </c>
    </row>
    <row r="130" spans="19:20" x14ac:dyDescent="0.25">
      <c r="S130" s="101" t="s">
        <v>264</v>
      </c>
      <c r="T130" s="127">
        <v>79.54477388439652</v>
      </c>
    </row>
    <row r="131" spans="19:20" x14ac:dyDescent="0.25">
      <c r="S131" s="101" t="s">
        <v>265</v>
      </c>
      <c r="T131" s="127">
        <v>13.19257262653489</v>
      </c>
    </row>
    <row r="132" spans="19:20" x14ac:dyDescent="0.25">
      <c r="S132" s="101" t="s">
        <v>266</v>
      </c>
      <c r="T132" s="127">
        <v>7.2626534890685841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35C614-E865-40F4-81D6-F7F507088B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8F6B8B2-9EBA-488F-8E89-435816925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4782385-2EAA-40CC-9EB3-13F8BAF204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B0E9059-CE38-4E7E-993A-A3170F750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59DB-09EE-48D9-9DF6-D923B09D8AD9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10.17 Elliston,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749</v>
      </c>
      <c r="W4" s="108">
        <v>918</v>
      </c>
      <c r="X4" s="108">
        <v>756</v>
      </c>
      <c r="Y4" s="108">
        <v>873</v>
      </c>
      <c r="Z4" s="108">
        <v>876</v>
      </c>
      <c r="AB4" s="109" t="str">
        <f>TEXT(Z4,"###,###")</f>
        <v>876</v>
      </c>
      <c r="AD4" s="110">
        <f>Z4/Y4-1</f>
        <v>3.4364261168384758E-3</v>
      </c>
      <c r="AF4" s="110">
        <f>Z4/V4-1</f>
        <v>0.16955941255006679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373</v>
      </c>
      <c r="W5" s="108">
        <v>492</v>
      </c>
      <c r="X5" s="108">
        <v>402</v>
      </c>
      <c r="Y5" s="108">
        <v>495</v>
      </c>
      <c r="Z5" s="108">
        <v>461</v>
      </c>
      <c r="AB5" s="109" t="str">
        <f>TEXT(Z5,"###,###")</f>
        <v>461</v>
      </c>
      <c r="AD5" s="110">
        <f t="shared" ref="AD5:AD9" si="0">Z5/Y5-1</f>
        <v>-6.8686868686868685E-2</v>
      </c>
      <c r="AF5" s="110">
        <f t="shared" ref="AF5:AF9" si="1">Z5/V5-1</f>
        <v>0.23592493297587125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372</v>
      </c>
      <c r="W6" s="108">
        <v>431</v>
      </c>
      <c r="X6" s="108">
        <v>352</v>
      </c>
      <c r="Y6" s="108">
        <v>381</v>
      </c>
      <c r="Z6" s="108">
        <v>415</v>
      </c>
      <c r="AB6" s="109" t="str">
        <f>TEXT(Z6,"###,###")</f>
        <v>415</v>
      </c>
      <c r="AD6" s="110">
        <f t="shared" si="0"/>
        <v>8.9238845144356871E-2</v>
      </c>
      <c r="AF6" s="110">
        <f t="shared" si="1"/>
        <v>0.11559139784946226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434</v>
      </c>
      <c r="W7" s="108">
        <v>570</v>
      </c>
      <c r="X7" s="108">
        <v>461</v>
      </c>
      <c r="Y7" s="108">
        <v>578</v>
      </c>
      <c r="Z7" s="108">
        <v>561</v>
      </c>
      <c r="AB7" s="109" t="str">
        <f>TEXT(Z7,"###,###")</f>
        <v>561</v>
      </c>
      <c r="AD7" s="110">
        <f t="shared" si="0"/>
        <v>-2.9411764705882359E-2</v>
      </c>
      <c r="AF7" s="110">
        <f t="shared" si="1"/>
        <v>0.29262672811059898</v>
      </c>
    </row>
    <row r="8" spans="1:32" ht="17.25" customHeight="1" x14ac:dyDescent="0.25">
      <c r="A8" s="62" t="s">
        <v>12</v>
      </c>
      <c r="B8" s="63"/>
      <c r="C8" s="29"/>
      <c r="D8" s="64" t="str">
        <f>AB4</f>
        <v>876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561</v>
      </c>
      <c r="P8" s="65"/>
      <c r="S8" s="107" t="s">
        <v>84</v>
      </c>
      <c r="T8" s="108"/>
      <c r="U8" s="108"/>
      <c r="V8" s="108">
        <v>21836.57</v>
      </c>
      <c r="W8" s="108">
        <v>22353.48</v>
      </c>
      <c r="X8" s="108">
        <v>22878.81</v>
      </c>
      <c r="Y8" s="108">
        <v>21457.49</v>
      </c>
      <c r="Z8" s="108">
        <v>23411.22</v>
      </c>
      <c r="AB8" s="109" t="str">
        <f>TEXT(Z8,"$###,###")</f>
        <v>$23,411</v>
      </c>
      <c r="AD8" s="110">
        <f t="shared" si="0"/>
        <v>9.1051190050653652E-2</v>
      </c>
      <c r="AF8" s="110">
        <f t="shared" si="1"/>
        <v>7.2110684049738749E-2</v>
      </c>
    </row>
    <row r="9" spans="1:32" x14ac:dyDescent="0.25">
      <c r="A9" s="30" t="s">
        <v>14</v>
      </c>
      <c r="B9" s="69"/>
      <c r="C9" s="70"/>
      <c r="D9" s="71">
        <f>AD104</f>
        <v>60.273972602739725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53.832442067736189</v>
      </c>
      <c r="P9" s="72" t="s">
        <v>85</v>
      </c>
      <c r="S9" s="107" t="s">
        <v>7</v>
      </c>
      <c r="T9" s="108"/>
      <c r="U9" s="108"/>
      <c r="V9" s="108">
        <v>20118254</v>
      </c>
      <c r="W9" s="108">
        <v>22533314</v>
      </c>
      <c r="X9" s="108">
        <v>24802256</v>
      </c>
      <c r="Y9" s="108">
        <v>26064694</v>
      </c>
      <c r="Z9" s="108">
        <v>19669787</v>
      </c>
      <c r="AB9" s="109" t="str">
        <f>TEXT(Z9/1000000,"$#,###.0")&amp;" mil"</f>
        <v>$19.7 mil</v>
      </c>
      <c r="AD9" s="110">
        <f t="shared" si="0"/>
        <v>-0.24534748038860532</v>
      </c>
      <c r="AF9" s="110">
        <f t="shared" si="1"/>
        <v>-2.2291546771404769E-2</v>
      </c>
    </row>
    <row r="10" spans="1:32" x14ac:dyDescent="0.25">
      <c r="A10" s="30" t="s">
        <v>17</v>
      </c>
      <c r="B10" s="69"/>
      <c r="C10" s="70"/>
      <c r="D10" s="71">
        <f>AD105</f>
        <v>18.835616438356166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45.811051693404636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56.149732620320862</v>
      </c>
      <c r="P11" s="72" t="s">
        <v>85</v>
      </c>
      <c r="S11" s="107" t="s">
        <v>29</v>
      </c>
      <c r="T11" s="112"/>
      <c r="U11" s="112"/>
      <c r="V11" s="112">
        <v>581</v>
      </c>
      <c r="W11" s="112">
        <v>649</v>
      </c>
      <c r="X11" s="112">
        <v>546</v>
      </c>
      <c r="Y11" s="112">
        <v>604</v>
      </c>
      <c r="Z11" s="112">
        <v>628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28.163992869875219</v>
      </c>
      <c r="P12" s="72" t="s">
        <v>85</v>
      </c>
      <c r="S12" s="107" t="s">
        <v>30</v>
      </c>
      <c r="T12" s="112"/>
      <c r="U12" s="112"/>
      <c r="V12" s="112">
        <v>170</v>
      </c>
      <c r="W12" s="112">
        <v>267</v>
      </c>
      <c r="X12" s="112">
        <v>203</v>
      </c>
      <c r="Y12" s="112">
        <v>275</v>
      </c>
      <c r="Z12" s="112">
        <v>248</v>
      </c>
    </row>
    <row r="13" spans="1:32" ht="15" customHeight="1" x14ac:dyDescent="0.25">
      <c r="A13" s="30" t="s">
        <v>19</v>
      </c>
      <c r="B13" s="70"/>
      <c r="C13" s="70"/>
      <c r="D13" s="71">
        <f>AD108</f>
        <v>21.917808219178081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15.508021390374333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23.173515981735161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45.7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6.0502283105022832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20.105820105820104</v>
      </c>
      <c r="P15" s="72" t="s">
        <v>85</v>
      </c>
      <c r="S15" s="115" t="s">
        <v>61</v>
      </c>
      <c r="T15" s="115"/>
      <c r="U15" s="116"/>
      <c r="V15" s="116">
        <v>225</v>
      </c>
      <c r="W15" s="116">
        <v>271</v>
      </c>
      <c r="X15" s="116">
        <v>211</v>
      </c>
      <c r="Y15" s="112">
        <v>242</v>
      </c>
      <c r="Z15" s="112">
        <v>212</v>
      </c>
      <c r="AB15" s="117">
        <f t="shared" ref="AB15:AB34" si="2">IF(Z15="np",0,Z15/$Z$34)</f>
        <v>0.24200913242009131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23.972602739726025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79.894179894179899</v>
      </c>
      <c r="P16" s="37" t="s">
        <v>85</v>
      </c>
      <c r="S16" s="115" t="s">
        <v>62</v>
      </c>
      <c r="T16" s="115"/>
      <c r="U16" s="116"/>
      <c r="V16" s="116">
        <v>9</v>
      </c>
      <c r="W16" s="116">
        <v>11</v>
      </c>
      <c r="X16" s="116">
        <v>4</v>
      </c>
      <c r="Y16" s="112">
        <v>7</v>
      </c>
      <c r="Z16" s="112">
        <v>3</v>
      </c>
      <c r="AB16" s="117">
        <f t="shared" si="2"/>
        <v>3.4246575342465752E-3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14</v>
      </c>
      <c r="W17" s="116">
        <v>36</v>
      </c>
      <c r="X17" s="116">
        <v>13</v>
      </c>
      <c r="Y17" s="112">
        <v>13</v>
      </c>
      <c r="Z17" s="112">
        <v>16</v>
      </c>
      <c r="AB17" s="117">
        <f t="shared" si="2"/>
        <v>1.8264840182648401E-2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4</v>
      </c>
      <c r="W18" s="116">
        <v>4</v>
      </c>
      <c r="X18" s="116">
        <v>4</v>
      </c>
      <c r="Y18" s="112">
        <v>0</v>
      </c>
      <c r="Z18" s="112">
        <v>3</v>
      </c>
      <c r="AB18" s="117">
        <f t="shared" si="2"/>
        <v>3.4246575342465752E-3</v>
      </c>
    </row>
    <row r="19" spans="1:28" x14ac:dyDescent="0.25">
      <c r="A19" s="61" t="str">
        <f>$S$1&amp;" ("&amp;$V$2&amp;" to "&amp;$Z$2&amp;")"</f>
        <v>Elliston (2016-17 to 2020-21)</v>
      </c>
      <c r="B19" s="61"/>
      <c r="C19" s="61"/>
      <c r="D19" s="61"/>
      <c r="E19" s="61"/>
      <c r="F19" s="61"/>
      <c r="G19" s="61" t="str">
        <f>$S$1&amp;" ("&amp;$V$2&amp;" to "&amp;$Z$2&amp;")"</f>
        <v>Elliston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11</v>
      </c>
      <c r="W19" s="116">
        <v>20</v>
      </c>
      <c r="X19" s="116">
        <v>34</v>
      </c>
      <c r="Y19" s="112">
        <v>37</v>
      </c>
      <c r="Z19" s="112">
        <v>40</v>
      </c>
      <c r="AB19" s="117">
        <f t="shared" si="2"/>
        <v>4.5662100456621002E-2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8</v>
      </c>
      <c r="X20" s="116">
        <v>4</v>
      </c>
      <c r="Y20" s="112">
        <v>9</v>
      </c>
      <c r="Z20" s="112">
        <v>6</v>
      </c>
      <c r="AB20" s="117">
        <f t="shared" si="2"/>
        <v>6.8493150684931503E-3</v>
      </c>
    </row>
    <row r="21" spans="1:28" x14ac:dyDescent="0.25">
      <c r="S21" s="115" t="s">
        <v>67</v>
      </c>
      <c r="T21" s="115"/>
      <c r="U21" s="116"/>
      <c r="V21" s="116">
        <v>32</v>
      </c>
      <c r="W21" s="116">
        <v>52</v>
      </c>
      <c r="X21" s="116">
        <v>33</v>
      </c>
      <c r="Y21" s="112">
        <v>45</v>
      </c>
      <c r="Z21" s="112">
        <v>52</v>
      </c>
      <c r="AB21" s="117">
        <f t="shared" si="2"/>
        <v>5.9360730593607303E-2</v>
      </c>
    </row>
    <row r="22" spans="1:28" x14ac:dyDescent="0.25">
      <c r="S22" s="115" t="s">
        <v>68</v>
      </c>
      <c r="T22" s="115"/>
      <c r="U22" s="116"/>
      <c r="V22" s="116">
        <v>51</v>
      </c>
      <c r="W22" s="116">
        <v>37</v>
      </c>
      <c r="X22" s="116">
        <v>42</v>
      </c>
      <c r="Y22" s="112">
        <v>28</v>
      </c>
      <c r="Z22" s="112">
        <v>71</v>
      </c>
      <c r="AB22" s="117">
        <f t="shared" si="2"/>
        <v>8.1050228310502279E-2</v>
      </c>
    </row>
    <row r="23" spans="1:28" x14ac:dyDescent="0.25">
      <c r="S23" s="115" t="s">
        <v>69</v>
      </c>
      <c r="T23" s="115"/>
      <c r="U23" s="116"/>
      <c r="V23" s="116">
        <v>33</v>
      </c>
      <c r="W23" s="116">
        <v>44</v>
      </c>
      <c r="X23" s="116">
        <v>28</v>
      </c>
      <c r="Y23" s="112">
        <v>42</v>
      </c>
      <c r="Z23" s="112">
        <v>36</v>
      </c>
      <c r="AB23" s="117">
        <f t="shared" si="2"/>
        <v>4.1095890410958902E-2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8</v>
      </c>
      <c r="W25" s="116">
        <v>8</v>
      </c>
      <c r="X25" s="116">
        <v>11</v>
      </c>
      <c r="Y25" s="112">
        <v>9</v>
      </c>
      <c r="Z25" s="112">
        <v>15</v>
      </c>
      <c r="AB25" s="117">
        <f t="shared" si="2"/>
        <v>1.7123287671232876E-2</v>
      </c>
    </row>
    <row r="26" spans="1:28" x14ac:dyDescent="0.25">
      <c r="S26" s="115" t="s">
        <v>72</v>
      </c>
      <c r="T26" s="115"/>
      <c r="U26" s="116"/>
      <c r="V26" s="116">
        <v>7</v>
      </c>
      <c r="W26" s="116">
        <v>6</v>
      </c>
      <c r="X26" s="116">
        <v>5</v>
      </c>
      <c r="Y26" s="112">
        <v>8</v>
      </c>
      <c r="Z26" s="112">
        <v>14</v>
      </c>
      <c r="AB26" s="117">
        <f t="shared" si="2"/>
        <v>1.5981735159817351E-2</v>
      </c>
    </row>
    <row r="27" spans="1:28" x14ac:dyDescent="0.25">
      <c r="S27" s="115" t="s">
        <v>73</v>
      </c>
      <c r="T27" s="115"/>
      <c r="U27" s="116"/>
      <c r="V27" s="116">
        <v>14</v>
      </c>
      <c r="W27" s="116">
        <v>10</v>
      </c>
      <c r="X27" s="116">
        <v>10</v>
      </c>
      <c r="Y27" s="112">
        <v>10</v>
      </c>
      <c r="Z27" s="112">
        <v>15</v>
      </c>
      <c r="AB27" s="117">
        <f t="shared" si="2"/>
        <v>1.7123287671232876E-2</v>
      </c>
    </row>
    <row r="28" spans="1:28" x14ac:dyDescent="0.25">
      <c r="S28" s="115" t="s">
        <v>74</v>
      </c>
      <c r="T28" s="115"/>
      <c r="U28" s="116"/>
      <c r="V28" s="116">
        <v>26</v>
      </c>
      <c r="W28" s="116">
        <v>25</v>
      </c>
      <c r="X28" s="116">
        <v>27</v>
      </c>
      <c r="Y28" s="112">
        <v>34</v>
      </c>
      <c r="Z28" s="112">
        <v>44</v>
      </c>
      <c r="AB28" s="117">
        <f t="shared" si="2"/>
        <v>5.0228310502283102E-2</v>
      </c>
    </row>
    <row r="29" spans="1:28" x14ac:dyDescent="0.25">
      <c r="S29" s="115" t="s">
        <v>75</v>
      </c>
      <c r="T29" s="115"/>
      <c r="U29" s="116"/>
      <c r="V29" s="116">
        <v>46</v>
      </c>
      <c r="W29" s="116">
        <v>44</v>
      </c>
      <c r="X29" s="116">
        <v>35</v>
      </c>
      <c r="Y29" s="112">
        <v>31</v>
      </c>
      <c r="Z29" s="112">
        <v>27</v>
      </c>
      <c r="AB29" s="117">
        <f t="shared" si="2"/>
        <v>3.0821917808219176E-2</v>
      </c>
    </row>
    <row r="30" spans="1:28" x14ac:dyDescent="0.25">
      <c r="S30" s="115" t="s">
        <v>76</v>
      </c>
      <c r="T30" s="115"/>
      <c r="U30" s="116"/>
      <c r="V30" s="116">
        <v>61</v>
      </c>
      <c r="W30" s="116">
        <v>64</v>
      </c>
      <c r="X30" s="116">
        <v>58</v>
      </c>
      <c r="Y30" s="112">
        <v>66</v>
      </c>
      <c r="Z30" s="112">
        <v>64</v>
      </c>
      <c r="AB30" s="117">
        <f t="shared" si="2"/>
        <v>7.3059360730593603E-2</v>
      </c>
    </row>
    <row r="31" spans="1:28" x14ac:dyDescent="0.25">
      <c r="S31" s="115" t="s">
        <v>77</v>
      </c>
      <c r="T31" s="115"/>
      <c r="U31" s="116"/>
      <c r="V31" s="116">
        <v>38</v>
      </c>
      <c r="W31" s="116">
        <v>70</v>
      </c>
      <c r="X31" s="116">
        <v>70</v>
      </c>
      <c r="Y31" s="112">
        <v>82</v>
      </c>
      <c r="Z31" s="112">
        <v>80</v>
      </c>
      <c r="AB31" s="117">
        <f t="shared" si="2"/>
        <v>9.1324200913242004E-2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6</v>
      </c>
      <c r="W32" s="116">
        <v>6</v>
      </c>
      <c r="X32" s="116">
        <v>4</v>
      </c>
      <c r="Y32" s="112">
        <v>9</v>
      </c>
      <c r="Z32" s="112">
        <v>7</v>
      </c>
      <c r="AB32" s="117">
        <f t="shared" si="2"/>
        <v>7.9908675799086754E-3</v>
      </c>
    </row>
    <row r="33" spans="19:32" x14ac:dyDescent="0.25">
      <c r="S33" s="115" t="s">
        <v>79</v>
      </c>
      <c r="T33" s="115"/>
      <c r="U33" s="116"/>
      <c r="V33" s="116">
        <v>10</v>
      </c>
      <c r="W33" s="116">
        <v>24</v>
      </c>
      <c r="X33" s="116">
        <v>21</v>
      </c>
      <c r="Y33" s="112">
        <v>27</v>
      </c>
      <c r="Z33" s="112">
        <v>23</v>
      </c>
      <c r="AB33" s="117">
        <f t="shared" si="2"/>
        <v>2.6255707762557076E-2</v>
      </c>
    </row>
    <row r="34" spans="19:32" x14ac:dyDescent="0.25">
      <c r="S34" s="118" t="s">
        <v>53</v>
      </c>
      <c r="T34" s="118"/>
      <c r="U34" s="119"/>
      <c r="V34" s="119">
        <v>748</v>
      </c>
      <c r="W34" s="119">
        <v>918</v>
      </c>
      <c r="X34" s="119">
        <v>750</v>
      </c>
      <c r="Y34" s="120">
        <v>877</v>
      </c>
      <c r="Z34" s="120">
        <v>876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329</v>
      </c>
      <c r="W37" s="112">
        <v>473</v>
      </c>
      <c r="X37" s="112">
        <v>375</v>
      </c>
      <c r="Y37" s="112">
        <v>479</v>
      </c>
      <c r="Z37" s="112">
        <v>453</v>
      </c>
      <c r="AB37" s="132">
        <f>Z37/Z40*100</f>
        <v>79.894179894179899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105</v>
      </c>
      <c r="W38" s="112">
        <v>94</v>
      </c>
      <c r="X38" s="112">
        <v>84</v>
      </c>
      <c r="Y38" s="112">
        <v>98</v>
      </c>
      <c r="Z38" s="112">
        <v>114</v>
      </c>
      <c r="AB38" s="132">
        <f>Z38/Z40*100</f>
        <v>20.105820105820104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434</v>
      </c>
      <c r="W40" s="112">
        <v>567</v>
      </c>
      <c r="X40" s="112">
        <v>459</v>
      </c>
      <c r="Y40" s="112">
        <v>577</v>
      </c>
      <c r="Z40" s="112">
        <v>567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0</v>
      </c>
      <c r="X44" s="112">
        <v>0</v>
      </c>
      <c r="Y44" s="112">
        <v>0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7</v>
      </c>
      <c r="W45" s="112">
        <v>12</v>
      </c>
      <c r="X45" s="112">
        <v>10</v>
      </c>
      <c r="Y45" s="112">
        <v>13</v>
      </c>
      <c r="Z45" s="112">
        <v>12</v>
      </c>
    </row>
    <row r="46" spans="19:32" x14ac:dyDescent="0.25">
      <c r="S46" s="115" t="s">
        <v>38</v>
      </c>
      <c r="T46" s="115"/>
      <c r="U46" s="112"/>
      <c r="V46" s="112">
        <v>38</v>
      </c>
      <c r="W46" s="112">
        <v>32</v>
      </c>
      <c r="X46" s="112">
        <v>24</v>
      </c>
      <c r="Y46" s="112">
        <v>25</v>
      </c>
      <c r="Z46" s="112">
        <v>31</v>
      </c>
    </row>
    <row r="47" spans="19:32" x14ac:dyDescent="0.25">
      <c r="S47" s="115" t="s">
        <v>39</v>
      </c>
      <c r="T47" s="115"/>
      <c r="U47" s="112"/>
      <c r="V47" s="112">
        <v>28</v>
      </c>
      <c r="W47" s="112">
        <v>38</v>
      </c>
      <c r="X47" s="112">
        <v>39</v>
      </c>
      <c r="Y47" s="112">
        <v>45</v>
      </c>
      <c r="Z47" s="112">
        <v>33</v>
      </c>
    </row>
    <row r="48" spans="19:32" x14ac:dyDescent="0.25">
      <c r="S48" s="115" t="s">
        <v>40</v>
      </c>
      <c r="T48" s="115"/>
      <c r="U48" s="112"/>
      <c r="V48" s="112">
        <v>46</v>
      </c>
      <c r="W48" s="112">
        <v>57</v>
      </c>
      <c r="X48" s="112">
        <v>42</v>
      </c>
      <c r="Y48" s="112">
        <v>51</v>
      </c>
      <c r="Z48" s="112">
        <v>34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41</v>
      </c>
      <c r="W49" s="112">
        <v>33</v>
      </c>
      <c r="X49" s="112">
        <v>28</v>
      </c>
      <c r="Y49" s="112">
        <v>46</v>
      </c>
      <c r="Z49" s="112">
        <v>37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Elliston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</v>
      </c>
      <c r="W50" s="112">
        <v>35</v>
      </c>
      <c r="X50" s="112">
        <v>33</v>
      </c>
      <c r="Y50" s="112">
        <v>29</v>
      </c>
      <c r="Z50" s="112">
        <v>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</v>
      </c>
      <c r="W51" s="112">
        <v>33</v>
      </c>
      <c r="X51" s="112">
        <v>27</v>
      </c>
      <c r="Y51" s="112">
        <v>42</v>
      </c>
      <c r="Z51" s="112">
        <v>47</v>
      </c>
    </row>
    <row r="52" spans="1:26" ht="15" customHeight="1" x14ac:dyDescent="0.25">
      <c r="S52" s="115" t="s">
        <v>44</v>
      </c>
      <c r="T52" s="115"/>
      <c r="U52" s="112"/>
      <c r="V52" s="112">
        <v>38</v>
      </c>
      <c r="W52" s="112">
        <v>46</v>
      </c>
      <c r="X52" s="112">
        <v>42</v>
      </c>
      <c r="Y52" s="112">
        <v>36</v>
      </c>
      <c r="Z52" s="112">
        <v>36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</v>
      </c>
      <c r="W53" s="112">
        <v>55</v>
      </c>
      <c r="X53" s="112">
        <v>19</v>
      </c>
      <c r="Y53" s="112">
        <v>36</v>
      </c>
      <c r="Z53" s="112">
        <v>48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41</v>
      </c>
      <c r="W54" s="112">
        <v>51</v>
      </c>
      <c r="X54" s="112">
        <v>59</v>
      </c>
      <c r="Y54" s="112">
        <v>67</v>
      </c>
      <c r="Z54" s="112">
        <v>48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47</v>
      </c>
      <c r="W55" s="112">
        <v>59</v>
      </c>
      <c r="X55" s="112">
        <v>32</v>
      </c>
      <c r="Y55" s="112">
        <v>46</v>
      </c>
      <c r="Z55" s="112">
        <v>50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22</v>
      </c>
      <c r="X56" s="112">
        <v>29</v>
      </c>
      <c r="Y56" s="112">
        <v>35</v>
      </c>
      <c r="Z56" s="112">
        <v>41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6</v>
      </c>
      <c r="X57" s="112">
        <v>0</v>
      </c>
      <c r="Y57" s="112">
        <v>11</v>
      </c>
      <c r="Z57" s="112">
        <v>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</v>
      </c>
      <c r="W58" s="112">
        <v>5</v>
      </c>
      <c r="X58" s="112">
        <v>10</v>
      </c>
      <c r="Y58" s="112">
        <v>4</v>
      </c>
      <c r="Z58" s="112">
        <v>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375</v>
      </c>
      <c r="W61" s="112">
        <v>493</v>
      </c>
      <c r="X61" s="112">
        <v>402</v>
      </c>
      <c r="Y61" s="112">
        <v>490</v>
      </c>
      <c r="Z61" s="112">
        <v>461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19</v>
      </c>
      <c r="W64" s="112">
        <v>8</v>
      </c>
      <c r="X64" s="112">
        <v>11</v>
      </c>
      <c r="Y64" s="112">
        <v>13</v>
      </c>
      <c r="Z64" s="112">
        <v>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Elliston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</v>
      </c>
      <c r="W65" s="112">
        <v>40</v>
      </c>
      <c r="X65" s="112">
        <v>21</v>
      </c>
      <c r="Y65" s="112">
        <v>23</v>
      </c>
      <c r="Z65" s="112">
        <v>39</v>
      </c>
    </row>
    <row r="66" spans="1:26" x14ac:dyDescent="0.25">
      <c r="S66" s="115" t="s">
        <v>39</v>
      </c>
      <c r="T66" s="115"/>
      <c r="U66" s="112"/>
      <c r="V66" s="112">
        <v>64</v>
      </c>
      <c r="W66" s="112">
        <v>37</v>
      </c>
      <c r="X66" s="112">
        <v>21</v>
      </c>
      <c r="Y66" s="112">
        <v>20</v>
      </c>
      <c r="Z66" s="112">
        <v>11</v>
      </c>
    </row>
    <row r="67" spans="1:26" x14ac:dyDescent="0.25">
      <c r="S67" s="115" t="s">
        <v>40</v>
      </c>
      <c r="T67" s="115"/>
      <c r="U67" s="112"/>
      <c r="V67" s="112">
        <v>41</v>
      </c>
      <c r="W67" s="112">
        <v>40</v>
      </c>
      <c r="X67" s="112">
        <v>39</v>
      </c>
      <c r="Y67" s="112">
        <v>34</v>
      </c>
      <c r="Z67" s="112">
        <v>36</v>
      </c>
    </row>
    <row r="68" spans="1:26" x14ac:dyDescent="0.25">
      <c r="S68" s="115" t="s">
        <v>41</v>
      </c>
      <c r="T68" s="115"/>
      <c r="U68" s="112"/>
      <c r="V68" s="112">
        <v>25</v>
      </c>
      <c r="W68" s="112">
        <v>42</v>
      </c>
      <c r="X68" s="112">
        <v>36</v>
      </c>
      <c r="Y68" s="112">
        <v>40</v>
      </c>
      <c r="Z68" s="112">
        <v>61</v>
      </c>
    </row>
    <row r="69" spans="1:26" x14ac:dyDescent="0.25">
      <c r="S69" s="115" t="s">
        <v>42</v>
      </c>
      <c r="T69" s="115"/>
      <c r="U69" s="112"/>
      <c r="V69" s="112">
        <v>24</v>
      </c>
      <c r="W69" s="112">
        <v>30</v>
      </c>
      <c r="X69" s="112">
        <v>26</v>
      </c>
      <c r="Y69" s="112">
        <v>38</v>
      </c>
      <c r="Z69" s="112">
        <v>33</v>
      </c>
    </row>
    <row r="70" spans="1:26" x14ac:dyDescent="0.25">
      <c r="S70" s="115" t="s">
        <v>43</v>
      </c>
      <c r="T70" s="115"/>
      <c r="U70" s="112"/>
      <c r="V70" s="112">
        <v>33</v>
      </c>
      <c r="W70" s="112">
        <v>33</v>
      </c>
      <c r="X70" s="112">
        <v>26</v>
      </c>
      <c r="Y70" s="112">
        <v>25</v>
      </c>
      <c r="Z70" s="112">
        <v>36</v>
      </c>
    </row>
    <row r="71" spans="1:26" x14ac:dyDescent="0.25">
      <c r="S71" s="115" t="s">
        <v>44</v>
      </c>
      <c r="T71" s="115"/>
      <c r="U71" s="112"/>
      <c r="V71" s="112">
        <v>40</v>
      </c>
      <c r="W71" s="112">
        <v>46</v>
      </c>
      <c r="X71" s="112">
        <v>31</v>
      </c>
      <c r="Y71" s="112">
        <v>31</v>
      </c>
      <c r="Z71" s="112">
        <v>26</v>
      </c>
    </row>
    <row r="72" spans="1:26" x14ac:dyDescent="0.25">
      <c r="S72" s="115" t="s">
        <v>45</v>
      </c>
      <c r="T72" s="115"/>
      <c r="U72" s="112"/>
      <c r="V72" s="112">
        <v>40</v>
      </c>
      <c r="W72" s="112">
        <v>34</v>
      </c>
      <c r="X72" s="112">
        <v>32</v>
      </c>
      <c r="Y72" s="112">
        <v>31</v>
      </c>
      <c r="Z72" s="112">
        <v>39</v>
      </c>
    </row>
    <row r="73" spans="1:26" x14ac:dyDescent="0.25">
      <c r="S73" s="115" t="s">
        <v>46</v>
      </c>
      <c r="T73" s="115"/>
      <c r="U73" s="112"/>
      <c r="V73" s="112">
        <v>36</v>
      </c>
      <c r="W73" s="112">
        <v>65</v>
      </c>
      <c r="X73" s="112">
        <v>52</v>
      </c>
      <c r="Y73" s="112">
        <v>55</v>
      </c>
      <c r="Z73" s="112">
        <v>48</v>
      </c>
    </row>
    <row r="74" spans="1:26" x14ac:dyDescent="0.25">
      <c r="S74" s="115" t="s">
        <v>47</v>
      </c>
      <c r="T74" s="115"/>
      <c r="U74" s="112"/>
      <c r="V74" s="112">
        <v>31</v>
      </c>
      <c r="W74" s="112">
        <v>40</v>
      </c>
      <c r="X74" s="112">
        <v>32</v>
      </c>
      <c r="Y74" s="112">
        <v>43</v>
      </c>
      <c r="Z74" s="112">
        <v>53</v>
      </c>
    </row>
    <row r="75" spans="1:26" x14ac:dyDescent="0.25">
      <c r="S75" s="115" t="s">
        <v>48</v>
      </c>
      <c r="T75" s="115"/>
      <c r="U75" s="112"/>
      <c r="V75" s="112">
        <v>14</v>
      </c>
      <c r="W75" s="112">
        <v>17</v>
      </c>
      <c r="X75" s="112">
        <v>16</v>
      </c>
      <c r="Y75" s="112">
        <v>18</v>
      </c>
      <c r="Z75" s="112">
        <v>18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4</v>
      </c>
      <c r="X76" s="112">
        <v>9</v>
      </c>
      <c r="Y76" s="112">
        <v>4</v>
      </c>
      <c r="Z76" s="112">
        <v>5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376</v>
      </c>
      <c r="W80" s="112">
        <v>430</v>
      </c>
      <c r="X80" s="112">
        <v>351</v>
      </c>
      <c r="Y80" s="112">
        <v>382</v>
      </c>
      <c r="Z80" s="112">
        <v>415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Elliston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</v>
      </c>
      <c r="W83" s="112">
        <v>19</v>
      </c>
      <c r="X83" s="112">
        <v>14</v>
      </c>
      <c r="Y83" s="112">
        <v>17</v>
      </c>
      <c r="Z83" s="112">
        <v>26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11</v>
      </c>
      <c r="W84" s="112">
        <v>12</v>
      </c>
      <c r="X84" s="112">
        <v>15</v>
      </c>
      <c r="Y84" s="112">
        <v>13</v>
      </c>
      <c r="Z84" s="112">
        <v>12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23</v>
      </c>
      <c r="W85" s="112">
        <v>29</v>
      </c>
      <c r="X85" s="112">
        <v>20</v>
      </c>
      <c r="Y85" s="112">
        <v>36</v>
      </c>
      <c r="Z85" s="112">
        <v>32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876</v>
      </c>
      <c r="D86" s="94">
        <f t="shared" ref="D86:D91" si="4">AD4</f>
        <v>3.4364261168384758E-3</v>
      </c>
      <c r="E86" s="95">
        <f t="shared" ref="E86:E91" si="5">AD4</f>
        <v>3.4364261168384758E-3</v>
      </c>
      <c r="F86" s="94">
        <f t="shared" ref="F86:F91" si="6">AF4</f>
        <v>0.16955941255006679</v>
      </c>
      <c r="G86" s="95">
        <f t="shared" ref="G86:G91" si="7">AF4</f>
        <v>0.16955941255006679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5</v>
      </c>
      <c r="W86" s="112">
        <v>8</v>
      </c>
      <c r="X86" s="112">
        <v>8</v>
      </c>
      <c r="Y86" s="112">
        <v>9</v>
      </c>
      <c r="Z86" s="112">
        <v>5</v>
      </c>
    </row>
    <row r="87" spans="1:30" ht="15" customHeight="1" x14ac:dyDescent="0.25">
      <c r="A87" s="96" t="s">
        <v>4</v>
      </c>
      <c r="B87" s="49"/>
      <c r="C87" s="97" t="str">
        <f t="shared" si="3"/>
        <v>461</v>
      </c>
      <c r="D87" s="94">
        <f t="shared" si="4"/>
        <v>-6.8686868686868685E-2</v>
      </c>
      <c r="E87" s="95">
        <f t="shared" si="5"/>
        <v>-6.8686868686868685E-2</v>
      </c>
      <c r="F87" s="94">
        <f t="shared" si="6"/>
        <v>0.23592493297587125</v>
      </c>
      <c r="G87" s="95">
        <f t="shared" si="7"/>
        <v>0.23592493297587125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</v>
      </c>
      <c r="W87" s="112">
        <v>6</v>
      </c>
      <c r="X87" s="112">
        <v>0</v>
      </c>
      <c r="Y87" s="112">
        <v>6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415</v>
      </c>
      <c r="D88" s="94">
        <f t="shared" si="4"/>
        <v>8.9238845144356871E-2</v>
      </c>
      <c r="E88" s="95">
        <f t="shared" si="5"/>
        <v>8.9238845144356871E-2</v>
      </c>
      <c r="F88" s="94">
        <f t="shared" si="6"/>
        <v>0.11559139784946226</v>
      </c>
      <c r="G88" s="95">
        <f t="shared" si="7"/>
        <v>0.11559139784946226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7</v>
      </c>
      <c r="W88" s="112">
        <v>5</v>
      </c>
      <c r="X88" s="112">
        <v>6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97" t="str">
        <f t="shared" si="3"/>
        <v>561</v>
      </c>
      <c r="D89" s="94">
        <f t="shared" si="4"/>
        <v>-2.9411764705882359E-2</v>
      </c>
      <c r="E89" s="95">
        <f t="shared" si="5"/>
        <v>-2.9411764705882359E-2</v>
      </c>
      <c r="F89" s="94">
        <f t="shared" si="6"/>
        <v>0.29262672811059898</v>
      </c>
      <c r="G89" s="95">
        <f t="shared" si="7"/>
        <v>0.29262672811059898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14</v>
      </c>
      <c r="W89" s="112">
        <v>19</v>
      </c>
      <c r="X89" s="112">
        <v>17</v>
      </c>
      <c r="Y89" s="112">
        <v>23</v>
      </c>
      <c r="Z89" s="112">
        <v>25</v>
      </c>
    </row>
    <row r="90" spans="1:30" ht="15" customHeight="1" x14ac:dyDescent="0.25">
      <c r="A90" s="49" t="s">
        <v>98</v>
      </c>
      <c r="B90" s="49"/>
      <c r="C90" s="97" t="str">
        <f t="shared" si="3"/>
        <v>$23,411</v>
      </c>
      <c r="D90" s="94">
        <f t="shared" si="4"/>
        <v>9.1051190050653652E-2</v>
      </c>
      <c r="E90" s="95">
        <f t="shared" si="5"/>
        <v>9.1051190050653652E-2</v>
      </c>
      <c r="F90" s="94">
        <f t="shared" si="6"/>
        <v>7.2110684049738749E-2</v>
      </c>
      <c r="G90" s="95">
        <f t="shared" si="7"/>
        <v>7.2110684049738749E-2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63</v>
      </c>
      <c r="W90" s="112">
        <v>73</v>
      </c>
      <c r="X90" s="112">
        <v>64</v>
      </c>
      <c r="Y90" s="112">
        <v>64</v>
      </c>
      <c r="Z90" s="112">
        <v>64</v>
      </c>
    </row>
    <row r="91" spans="1:30" ht="15" customHeight="1" x14ac:dyDescent="0.25">
      <c r="A91" s="49" t="s">
        <v>7</v>
      </c>
      <c r="B91" s="49"/>
      <c r="C91" s="97" t="str">
        <f t="shared" si="3"/>
        <v>$19.7 mil</v>
      </c>
      <c r="D91" s="94">
        <f t="shared" si="4"/>
        <v>-0.24534748038860532</v>
      </c>
      <c r="E91" s="95">
        <f t="shared" si="5"/>
        <v>-0.24534748038860532</v>
      </c>
      <c r="F91" s="94">
        <f t="shared" si="6"/>
        <v>-2.2291546771404769E-2</v>
      </c>
      <c r="G91" s="95">
        <f t="shared" si="7"/>
        <v>-2.2291546771404769E-2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221</v>
      </c>
      <c r="W91" s="112">
        <v>304</v>
      </c>
      <c r="X91" s="112">
        <v>238</v>
      </c>
      <c r="Y91" s="112">
        <v>306</v>
      </c>
      <c r="Z91" s="112">
        <v>305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9</v>
      </c>
      <c r="W93" s="112">
        <v>9</v>
      </c>
      <c r="X93" s="112">
        <v>7</v>
      </c>
      <c r="Y93" s="112">
        <v>5</v>
      </c>
      <c r="Z93" s="112">
        <v>10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39</v>
      </c>
      <c r="W94" s="112">
        <v>50</v>
      </c>
      <c r="X94" s="112">
        <v>53</v>
      </c>
      <c r="Y94" s="112">
        <v>50</v>
      </c>
      <c r="Z94" s="112">
        <v>38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3</v>
      </c>
      <c r="W95" s="112">
        <v>11</v>
      </c>
      <c r="X95" s="112">
        <v>4</v>
      </c>
      <c r="Y95" s="112">
        <v>5</v>
      </c>
      <c r="Z95" s="112">
        <v>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25</v>
      </c>
      <c r="W96" s="112">
        <v>31</v>
      </c>
      <c r="X96" s="112">
        <v>27</v>
      </c>
      <c r="Y96" s="112">
        <v>39</v>
      </c>
      <c r="Z96" s="112">
        <v>35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32</v>
      </c>
      <c r="W97" s="112">
        <v>29</v>
      </c>
      <c r="X97" s="112">
        <v>27</v>
      </c>
      <c r="Y97" s="112">
        <v>33</v>
      </c>
      <c r="Z97" s="112">
        <v>38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14</v>
      </c>
      <c r="W98" s="112">
        <v>12</v>
      </c>
      <c r="X98" s="112">
        <v>10</v>
      </c>
      <c r="Y98" s="112">
        <v>7</v>
      </c>
      <c r="Z98" s="112">
        <v>16</v>
      </c>
    </row>
    <row r="99" spans="1:32" ht="15" customHeight="1" x14ac:dyDescent="0.25">
      <c r="S99" s="115" t="s">
        <v>191</v>
      </c>
      <c r="T99" s="115"/>
      <c r="U99" s="112"/>
      <c r="V99" s="112">
        <v>3</v>
      </c>
      <c r="W99" s="112">
        <v>8</v>
      </c>
      <c r="X99" s="112">
        <v>8</v>
      </c>
      <c r="Y99" s="112">
        <v>12</v>
      </c>
      <c r="Z99" s="112">
        <v>8</v>
      </c>
    </row>
    <row r="100" spans="1:32" ht="15" customHeight="1" x14ac:dyDescent="0.25">
      <c r="S100" s="115" t="s">
        <v>58</v>
      </c>
      <c r="T100" s="115"/>
      <c r="U100" s="112"/>
      <c r="V100" s="112">
        <v>30</v>
      </c>
      <c r="W100" s="112">
        <v>35</v>
      </c>
      <c r="X100" s="112">
        <v>30</v>
      </c>
      <c r="Y100" s="112">
        <v>33</v>
      </c>
      <c r="Z100" s="112">
        <v>40</v>
      </c>
    </row>
    <row r="101" spans="1:32" x14ac:dyDescent="0.25">
      <c r="A101" s="18"/>
      <c r="S101" s="118" t="s">
        <v>53</v>
      </c>
      <c r="T101" s="118"/>
      <c r="U101" s="112"/>
      <c r="V101" s="112">
        <v>212</v>
      </c>
      <c r="W101" s="112">
        <v>268</v>
      </c>
      <c r="X101" s="112">
        <v>227</v>
      </c>
      <c r="Y101" s="112">
        <v>274</v>
      </c>
      <c r="Z101" s="112">
        <v>256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484</v>
      </c>
      <c r="W104" s="112">
        <v>504</v>
      </c>
      <c r="X104" s="112">
        <v>470</v>
      </c>
      <c r="Y104" s="112">
        <v>528</v>
      </c>
      <c r="Z104" s="112">
        <v>528</v>
      </c>
      <c r="AB104" s="109" t="str">
        <f>TEXT(Z104,"###,###")</f>
        <v>528</v>
      </c>
      <c r="AD104" s="130">
        <f>Z104/($Z$4)*100</f>
        <v>60.273972602739725</v>
      </c>
      <c r="AF104" s="109"/>
    </row>
    <row r="105" spans="1:32" x14ac:dyDescent="0.25">
      <c r="S105" s="115" t="s">
        <v>17</v>
      </c>
      <c r="T105" s="115"/>
      <c r="U105" s="112"/>
      <c r="V105" s="112">
        <v>139</v>
      </c>
      <c r="W105" s="112">
        <v>160</v>
      </c>
      <c r="X105" s="112">
        <v>148</v>
      </c>
      <c r="Y105" s="112">
        <v>162</v>
      </c>
      <c r="Z105" s="112">
        <v>165</v>
      </c>
      <c r="AB105" s="109" t="str">
        <f>TEXT(Z105,"###,###")</f>
        <v>165</v>
      </c>
      <c r="AD105" s="130">
        <f>Z105/($Z$4)*100</f>
        <v>18.835616438356166</v>
      </c>
      <c r="AF105" s="109"/>
    </row>
    <row r="106" spans="1:32" x14ac:dyDescent="0.25">
      <c r="S106" s="118" t="s">
        <v>53</v>
      </c>
      <c r="T106" s="118"/>
      <c r="U106" s="120"/>
      <c r="V106" s="120">
        <v>623</v>
      </c>
      <c r="W106" s="120">
        <v>664</v>
      </c>
      <c r="X106" s="120">
        <v>618</v>
      </c>
      <c r="Y106" s="120">
        <v>690</v>
      </c>
      <c r="Z106" s="120">
        <v>693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187</v>
      </c>
      <c r="W108" s="112">
        <v>200</v>
      </c>
      <c r="X108" s="112">
        <v>166</v>
      </c>
      <c r="Y108" s="112">
        <v>200</v>
      </c>
      <c r="Z108" s="112">
        <v>192</v>
      </c>
      <c r="AB108" s="109" t="str">
        <f>TEXT(Z108,"###,###")</f>
        <v>192</v>
      </c>
      <c r="AD108" s="130">
        <f>Z108/($Z$4)*100</f>
        <v>21.917808219178081</v>
      </c>
      <c r="AF108" s="109"/>
    </row>
    <row r="109" spans="1:32" x14ac:dyDescent="0.25">
      <c r="S109" s="115" t="s">
        <v>20</v>
      </c>
      <c r="T109" s="115"/>
      <c r="U109" s="112"/>
      <c r="V109" s="112">
        <v>188</v>
      </c>
      <c r="W109" s="112">
        <v>179</v>
      </c>
      <c r="X109" s="112">
        <v>133</v>
      </c>
      <c r="Y109" s="112">
        <v>135</v>
      </c>
      <c r="Z109" s="112">
        <v>203</v>
      </c>
      <c r="AB109" s="109" t="str">
        <f>TEXT(Z109,"###,###")</f>
        <v>203</v>
      </c>
      <c r="AD109" s="130">
        <f>Z109/($Z$4)*100</f>
        <v>23.173515981735161</v>
      </c>
      <c r="AF109" s="109"/>
    </row>
    <row r="110" spans="1:32" x14ac:dyDescent="0.25">
      <c r="S110" s="115" t="s">
        <v>21</v>
      </c>
      <c r="T110" s="115"/>
      <c r="U110" s="112"/>
      <c r="V110" s="112">
        <v>48</v>
      </c>
      <c r="W110" s="112">
        <v>90</v>
      </c>
      <c r="X110" s="112">
        <v>80</v>
      </c>
      <c r="Y110" s="112">
        <v>90</v>
      </c>
      <c r="Z110" s="112">
        <v>53</v>
      </c>
      <c r="AB110" s="109" t="str">
        <f>TEXT(Z110,"###,###")</f>
        <v>53</v>
      </c>
      <c r="AD110" s="130">
        <f>Z110/($Z$4)*100</f>
        <v>6.0502283105022832</v>
      </c>
      <c r="AF110" s="109"/>
    </row>
    <row r="111" spans="1:32" x14ac:dyDescent="0.25">
      <c r="S111" s="115" t="s">
        <v>22</v>
      </c>
      <c r="T111" s="115"/>
      <c r="U111" s="112"/>
      <c r="V111" s="112">
        <v>173</v>
      </c>
      <c r="W111" s="112">
        <v>191</v>
      </c>
      <c r="X111" s="112">
        <v>178</v>
      </c>
      <c r="Y111" s="112">
        <v>196</v>
      </c>
      <c r="Z111" s="112">
        <v>210</v>
      </c>
      <c r="AB111" s="109" t="str">
        <f>TEXT(Z111,"###,###")</f>
        <v>210</v>
      </c>
      <c r="AD111" s="130">
        <f>Z111/($Z$4)*100</f>
        <v>23.972602739726025</v>
      </c>
      <c r="AF111" s="109"/>
    </row>
    <row r="112" spans="1:32" x14ac:dyDescent="0.25">
      <c r="S112" s="118" t="s">
        <v>53</v>
      </c>
      <c r="T112" s="118"/>
      <c r="U112" s="112"/>
      <c r="V112" s="112">
        <v>753</v>
      </c>
      <c r="W112" s="112">
        <v>920</v>
      </c>
      <c r="X112" s="112">
        <v>753</v>
      </c>
      <c r="Y112" s="112">
        <v>874</v>
      </c>
      <c r="Z112" s="112">
        <v>876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43.27</v>
      </c>
      <c r="W118" s="131">
        <v>44.88</v>
      </c>
      <c r="X118" s="131">
        <v>45.03</v>
      </c>
      <c r="Y118" s="131">
        <v>45.22</v>
      </c>
      <c r="Z118" s="131">
        <v>45.71</v>
      </c>
      <c r="AB118" s="109" t="str">
        <f>TEXT(Z118,"##.0")</f>
        <v>45.7</v>
      </c>
    </row>
    <row r="120" spans="19:32" x14ac:dyDescent="0.25">
      <c r="S120" s="101" t="s">
        <v>100</v>
      </c>
      <c r="T120" s="112"/>
      <c r="U120" s="112"/>
      <c r="V120" s="112">
        <v>267</v>
      </c>
      <c r="W120" s="112">
        <v>302</v>
      </c>
      <c r="X120" s="112">
        <v>258</v>
      </c>
      <c r="Y120" s="112">
        <v>303</v>
      </c>
      <c r="Z120" s="112">
        <v>315</v>
      </c>
      <c r="AB120" s="109" t="str">
        <f>TEXT(Z120,"###,###")</f>
        <v>315</v>
      </c>
    </row>
    <row r="121" spans="19:32" x14ac:dyDescent="0.25">
      <c r="S121" s="101" t="s">
        <v>101</v>
      </c>
      <c r="T121" s="112"/>
      <c r="U121" s="112"/>
      <c r="V121" s="112">
        <v>99</v>
      </c>
      <c r="W121" s="112">
        <v>175</v>
      </c>
      <c r="X121" s="112">
        <v>132</v>
      </c>
      <c r="Y121" s="112">
        <v>167</v>
      </c>
      <c r="Z121" s="112">
        <v>158</v>
      </c>
      <c r="AB121" s="109" t="str">
        <f>TEXT(Z121,"###,###")</f>
        <v>158</v>
      </c>
    </row>
    <row r="122" spans="19:32" x14ac:dyDescent="0.25">
      <c r="S122" s="101" t="s">
        <v>102</v>
      </c>
      <c r="T122" s="112"/>
      <c r="U122" s="112"/>
      <c r="V122" s="112">
        <v>66</v>
      </c>
      <c r="W122" s="112">
        <v>94</v>
      </c>
      <c r="X122" s="112">
        <v>76</v>
      </c>
      <c r="Y122" s="112">
        <v>106</v>
      </c>
      <c r="Z122" s="112">
        <v>87</v>
      </c>
      <c r="AB122" s="109" t="str">
        <f>TEXT(Z122,"###,###")</f>
        <v>87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333</v>
      </c>
      <c r="W124" s="112">
        <v>396</v>
      </c>
      <c r="X124" s="112">
        <v>334</v>
      </c>
      <c r="Y124" s="112">
        <v>409</v>
      </c>
      <c r="Z124" s="112">
        <v>402</v>
      </c>
      <c r="AB124" s="109" t="str">
        <f>TEXT(Z124,"###,###")</f>
        <v>402</v>
      </c>
      <c r="AD124" s="127">
        <f>Z124/$Z$7*100</f>
        <v>71.657754010695186</v>
      </c>
    </row>
    <row r="125" spans="19:32" x14ac:dyDescent="0.25">
      <c r="S125" s="101" t="s">
        <v>104</v>
      </c>
      <c r="T125" s="112"/>
      <c r="U125" s="112"/>
      <c r="V125" s="112">
        <v>165</v>
      </c>
      <c r="W125" s="112">
        <v>269</v>
      </c>
      <c r="X125" s="112">
        <v>208</v>
      </c>
      <c r="Y125" s="112">
        <v>273</v>
      </c>
      <c r="Z125" s="112">
        <v>245</v>
      </c>
      <c r="AB125" s="109" t="str">
        <f>TEXT(Z125,"###,###")</f>
        <v>245</v>
      </c>
      <c r="AD125" s="127">
        <f>Z125/$Z$7*100</f>
        <v>43.672014260249554</v>
      </c>
    </row>
    <row r="127" spans="19:32" x14ac:dyDescent="0.25">
      <c r="S127" s="101" t="s">
        <v>105</v>
      </c>
      <c r="T127" s="112"/>
      <c r="U127" s="112"/>
      <c r="V127" s="112">
        <v>220</v>
      </c>
      <c r="W127" s="112">
        <v>300</v>
      </c>
      <c r="X127" s="112">
        <v>237</v>
      </c>
      <c r="Y127" s="112">
        <v>307</v>
      </c>
      <c r="Z127" s="112">
        <v>302</v>
      </c>
      <c r="AB127" s="109" t="str">
        <f>TEXT(Z127,"###,###")</f>
        <v>302</v>
      </c>
      <c r="AD127" s="127">
        <f>Z127/$Z$7*100</f>
        <v>53.832442067736189</v>
      </c>
    </row>
    <row r="128" spans="19:32" x14ac:dyDescent="0.25">
      <c r="S128" s="101" t="s">
        <v>106</v>
      </c>
      <c r="T128" s="112"/>
      <c r="U128" s="112"/>
      <c r="V128" s="112">
        <v>211</v>
      </c>
      <c r="W128" s="112">
        <v>269</v>
      </c>
      <c r="X128" s="112">
        <v>230</v>
      </c>
      <c r="Y128" s="112">
        <v>271</v>
      </c>
      <c r="Z128" s="112">
        <v>257</v>
      </c>
      <c r="AB128" s="109" t="str">
        <f>TEXT(Z128,"###,###")</f>
        <v>257</v>
      </c>
      <c r="AD128" s="127">
        <f>Z128/$Z$7*100</f>
        <v>45.811051693404636</v>
      </c>
    </row>
    <row r="130" spans="19:20" x14ac:dyDescent="0.25">
      <c r="S130" s="101" t="s">
        <v>264</v>
      </c>
      <c r="T130" s="127">
        <v>56.149732620320862</v>
      </c>
    </row>
    <row r="131" spans="19:20" x14ac:dyDescent="0.25">
      <c r="S131" s="101" t="s">
        <v>265</v>
      </c>
      <c r="T131" s="127">
        <v>28.163992869875219</v>
      </c>
    </row>
    <row r="132" spans="19:20" x14ac:dyDescent="0.25">
      <c r="S132" s="101" t="s">
        <v>266</v>
      </c>
      <c r="T132" s="127">
        <v>15.508021390374333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B309FA4-4271-4E63-A477-86012545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71F1AEC-408D-4A30-9C84-D32E653103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8070317-9C76-4CD5-8254-E40C85F7A1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2A961CE-306D-472B-8911-182ADCAD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06A1B-9626-43D7-94CB-FC8C54F6CE91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126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126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10.18 Flinders Ranges,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1114</v>
      </c>
      <c r="W4" s="108">
        <v>1401</v>
      </c>
      <c r="X4" s="108">
        <v>1337</v>
      </c>
      <c r="Y4" s="108">
        <v>1479</v>
      </c>
      <c r="Z4" s="108">
        <v>1533</v>
      </c>
      <c r="AB4" s="109" t="str">
        <f>TEXT(Z4,"###,###")</f>
        <v>1,533</v>
      </c>
      <c r="AD4" s="110">
        <f>Z4/Y4-1</f>
        <v>3.6511156186612492E-2</v>
      </c>
      <c r="AF4" s="110">
        <f>Z4/V4-1</f>
        <v>0.37612208258527824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587</v>
      </c>
      <c r="W5" s="108">
        <v>737</v>
      </c>
      <c r="X5" s="108">
        <v>683</v>
      </c>
      <c r="Y5" s="108">
        <v>763</v>
      </c>
      <c r="Z5" s="108">
        <v>793</v>
      </c>
      <c r="AB5" s="109" t="str">
        <f>TEXT(Z5,"###,###")</f>
        <v>793</v>
      </c>
      <c r="AD5" s="110">
        <f t="shared" ref="AD5:AD9" si="0">Z5/Y5-1</f>
        <v>3.9318479685452212E-2</v>
      </c>
      <c r="AF5" s="110">
        <f t="shared" ref="AF5:AF9" si="1">Z5/V5-1</f>
        <v>0.35093696763202731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527</v>
      </c>
      <c r="W6" s="108">
        <v>669</v>
      </c>
      <c r="X6" s="108">
        <v>646</v>
      </c>
      <c r="Y6" s="108">
        <v>717</v>
      </c>
      <c r="Z6" s="108">
        <v>739</v>
      </c>
      <c r="AB6" s="109" t="str">
        <f>TEXT(Z6,"###,###")</f>
        <v>739</v>
      </c>
      <c r="AD6" s="110">
        <f t="shared" si="0"/>
        <v>3.0683403068340276E-2</v>
      </c>
      <c r="AF6" s="110">
        <f t="shared" si="1"/>
        <v>0.4022770398481974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747</v>
      </c>
      <c r="W7" s="108">
        <v>905</v>
      </c>
      <c r="X7" s="108">
        <v>833</v>
      </c>
      <c r="Y7" s="108">
        <v>925</v>
      </c>
      <c r="Z7" s="108">
        <v>934</v>
      </c>
      <c r="AB7" s="109" t="str">
        <f>TEXT(Z7,"###,###")</f>
        <v>934</v>
      </c>
      <c r="AD7" s="110">
        <f t="shared" si="0"/>
        <v>9.7297297297296303E-3</v>
      </c>
      <c r="AF7" s="110">
        <f t="shared" si="1"/>
        <v>0.25033467202141901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1,533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934</v>
      </c>
      <c r="P8" s="65"/>
      <c r="S8" s="107" t="s">
        <v>84</v>
      </c>
      <c r="T8" s="108"/>
      <c r="U8" s="108"/>
      <c r="V8" s="108">
        <v>41634.89</v>
      </c>
      <c r="W8" s="108">
        <v>37210.620000000003</v>
      </c>
      <c r="X8" s="108">
        <v>36953.72</v>
      </c>
      <c r="Y8" s="108">
        <v>34500.080000000002</v>
      </c>
      <c r="Z8" s="108">
        <v>33523</v>
      </c>
      <c r="AB8" s="109" t="str">
        <f>TEXT(Z8,"$###,###")</f>
        <v>$33,523</v>
      </c>
      <c r="AD8" s="110">
        <f t="shared" si="0"/>
        <v>-2.8321093748188475E-2</v>
      </c>
      <c r="AF8" s="110">
        <f t="shared" si="1"/>
        <v>-0.19483394816222643</v>
      </c>
    </row>
    <row r="9" spans="1:32" x14ac:dyDescent="0.25">
      <c r="A9" s="30" t="s">
        <v>14</v>
      </c>
      <c r="B9" s="69"/>
      <c r="C9" s="70"/>
      <c r="D9" s="71">
        <f>AD104</f>
        <v>63.861709067188521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50.749464668094213</v>
      </c>
      <c r="P9" s="72" t="s">
        <v>85</v>
      </c>
      <c r="S9" s="107" t="s">
        <v>7</v>
      </c>
      <c r="T9" s="108"/>
      <c r="U9" s="108"/>
      <c r="V9" s="108">
        <v>39721871</v>
      </c>
      <c r="W9" s="108">
        <v>47749346</v>
      </c>
      <c r="X9" s="108">
        <v>42603884</v>
      </c>
      <c r="Y9" s="108">
        <v>44517208</v>
      </c>
      <c r="Z9" s="108">
        <v>49599795</v>
      </c>
      <c r="AB9" s="109" t="str">
        <f>TEXT(Z9/1000000,"$#,###.0")&amp;" mil"</f>
        <v>$49.6 mil</v>
      </c>
      <c r="AD9" s="110">
        <f t="shared" si="0"/>
        <v>0.11417128854981207</v>
      </c>
      <c r="AF9" s="110">
        <f t="shared" si="1"/>
        <v>0.24867720858365416</v>
      </c>
    </row>
    <row r="10" spans="1:32" x14ac:dyDescent="0.25">
      <c r="A10" s="30" t="s">
        <v>17</v>
      </c>
      <c r="B10" s="69"/>
      <c r="C10" s="70"/>
      <c r="D10" s="71">
        <f>AD105</f>
        <v>19.634703196347029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48.715203426124198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73.126338329764451</v>
      </c>
      <c r="P11" s="72" t="s">
        <v>85</v>
      </c>
      <c r="S11" s="107" t="s">
        <v>29</v>
      </c>
      <c r="T11" s="112"/>
      <c r="U11" s="112"/>
      <c r="V11" s="112">
        <v>960</v>
      </c>
      <c r="W11" s="112">
        <v>1186</v>
      </c>
      <c r="X11" s="112">
        <v>1148</v>
      </c>
      <c r="Y11" s="112">
        <v>1237</v>
      </c>
      <c r="Z11" s="112">
        <v>1286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10.920770877944326</v>
      </c>
      <c r="P12" s="72" t="s">
        <v>85</v>
      </c>
      <c r="S12" s="107" t="s">
        <v>30</v>
      </c>
      <c r="T12" s="112"/>
      <c r="U12" s="112"/>
      <c r="V12" s="112">
        <v>161</v>
      </c>
      <c r="W12" s="112">
        <v>212</v>
      </c>
      <c r="X12" s="112">
        <v>183</v>
      </c>
      <c r="Y12" s="112">
        <v>247</v>
      </c>
      <c r="Z12" s="112">
        <v>247</v>
      </c>
    </row>
    <row r="13" spans="1:32" ht="15" customHeight="1" x14ac:dyDescent="0.25">
      <c r="A13" s="30" t="s">
        <v>19</v>
      </c>
      <c r="B13" s="70"/>
      <c r="C13" s="70"/>
      <c r="D13" s="71">
        <f>AD108</f>
        <v>16.503587736464446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15.096359743040685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22.896281800391389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46.6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14.220482713633398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20.386266094420602</v>
      </c>
      <c r="P15" s="72" t="s">
        <v>85</v>
      </c>
      <c r="S15" s="115" t="s">
        <v>61</v>
      </c>
      <c r="T15" s="115"/>
      <c r="U15" s="116"/>
      <c r="V15" s="116">
        <v>121</v>
      </c>
      <c r="W15" s="116">
        <v>165</v>
      </c>
      <c r="X15" s="116">
        <v>164</v>
      </c>
      <c r="Y15" s="112">
        <v>180</v>
      </c>
      <c r="Z15" s="112">
        <v>187</v>
      </c>
      <c r="AB15" s="117">
        <f t="shared" ref="AB15:AB34" si="2">IF(Z15="np",0,Z15/$Z$34)</f>
        <v>0.12198303979125896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30.854533594259621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79.613733905579394</v>
      </c>
      <c r="P16" s="37" t="s">
        <v>85</v>
      </c>
      <c r="S16" s="115" t="s">
        <v>62</v>
      </c>
      <c r="T16" s="115"/>
      <c r="U16" s="116"/>
      <c r="V16" s="116">
        <v>45</v>
      </c>
      <c r="W16" s="116">
        <v>43</v>
      </c>
      <c r="X16" s="116">
        <v>41</v>
      </c>
      <c r="Y16" s="112">
        <v>53</v>
      </c>
      <c r="Z16" s="112">
        <v>61</v>
      </c>
      <c r="AB16" s="117">
        <f t="shared" si="2"/>
        <v>3.9791258969341159E-2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22</v>
      </c>
      <c r="W17" s="116">
        <v>36</v>
      </c>
      <c r="X17" s="116">
        <v>34</v>
      </c>
      <c r="Y17" s="112">
        <v>36</v>
      </c>
      <c r="Z17" s="112">
        <v>27</v>
      </c>
      <c r="AB17" s="117">
        <f t="shared" si="2"/>
        <v>1.7612524461839529E-2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13</v>
      </c>
      <c r="W18" s="116">
        <v>9</v>
      </c>
      <c r="X18" s="116">
        <v>6</v>
      </c>
      <c r="Y18" s="112">
        <v>11</v>
      </c>
      <c r="Z18" s="112">
        <v>13</v>
      </c>
      <c r="AB18" s="117">
        <f t="shared" si="2"/>
        <v>8.4801043705153289E-3</v>
      </c>
    </row>
    <row r="19" spans="1:28" x14ac:dyDescent="0.25">
      <c r="A19" s="61" t="str">
        <f>$S$1&amp;" ("&amp;$V$2&amp;" to "&amp;$Z$2&amp;")"</f>
        <v>Flinders Ranges (2016-17 to 2020-21)</v>
      </c>
      <c r="B19" s="61"/>
      <c r="C19" s="61"/>
      <c r="D19" s="61"/>
      <c r="E19" s="61"/>
      <c r="F19" s="61"/>
      <c r="G19" s="61" t="str">
        <f>$S$1&amp;" ("&amp;$V$2&amp;" to "&amp;$Z$2&amp;")"</f>
        <v>Flinders Ranges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72</v>
      </c>
      <c r="W19" s="116">
        <v>93</v>
      </c>
      <c r="X19" s="116">
        <v>83</v>
      </c>
      <c r="Y19" s="112">
        <v>89</v>
      </c>
      <c r="Z19" s="112">
        <v>102</v>
      </c>
      <c r="AB19" s="117">
        <f t="shared" si="2"/>
        <v>6.6536203522504889E-2</v>
      </c>
    </row>
    <row r="20" spans="1:28" x14ac:dyDescent="0.25">
      <c r="S20" s="115" t="s">
        <v>66</v>
      </c>
      <c r="T20" s="115"/>
      <c r="U20" s="116"/>
      <c r="V20" s="116">
        <v>16</v>
      </c>
      <c r="W20" s="116">
        <v>21</v>
      </c>
      <c r="X20" s="116">
        <v>25</v>
      </c>
      <c r="Y20" s="112">
        <v>18</v>
      </c>
      <c r="Z20" s="112">
        <v>23</v>
      </c>
      <c r="AB20" s="117">
        <f t="shared" si="2"/>
        <v>1.5003261578604044E-2</v>
      </c>
    </row>
    <row r="21" spans="1:28" x14ac:dyDescent="0.25">
      <c r="S21" s="115" t="s">
        <v>67</v>
      </c>
      <c r="T21" s="115"/>
      <c r="U21" s="116"/>
      <c r="V21" s="116">
        <v>86</v>
      </c>
      <c r="W21" s="116">
        <v>105</v>
      </c>
      <c r="X21" s="116">
        <v>99</v>
      </c>
      <c r="Y21" s="112">
        <v>96</v>
      </c>
      <c r="Z21" s="112">
        <v>102</v>
      </c>
      <c r="AB21" s="117">
        <f t="shared" si="2"/>
        <v>6.6536203522504889E-2</v>
      </c>
    </row>
    <row r="22" spans="1:28" x14ac:dyDescent="0.25">
      <c r="S22" s="115" t="s">
        <v>68</v>
      </c>
      <c r="T22" s="115"/>
      <c r="U22" s="116"/>
      <c r="V22" s="116">
        <v>90</v>
      </c>
      <c r="W22" s="116">
        <v>132</v>
      </c>
      <c r="X22" s="116">
        <v>135</v>
      </c>
      <c r="Y22" s="112">
        <v>140</v>
      </c>
      <c r="Z22" s="112">
        <v>169</v>
      </c>
      <c r="AB22" s="117">
        <f t="shared" si="2"/>
        <v>0.11024135681669928</v>
      </c>
    </row>
    <row r="23" spans="1:28" x14ac:dyDescent="0.25">
      <c r="S23" s="115" t="s">
        <v>69</v>
      </c>
      <c r="T23" s="115"/>
      <c r="U23" s="116"/>
      <c r="V23" s="116">
        <v>45</v>
      </c>
      <c r="W23" s="116">
        <v>67</v>
      </c>
      <c r="X23" s="116">
        <v>47</v>
      </c>
      <c r="Y23" s="112">
        <v>55</v>
      </c>
      <c r="Z23" s="112">
        <v>54</v>
      </c>
      <c r="AB23" s="117">
        <f t="shared" si="2"/>
        <v>3.5225048923679059E-2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8</v>
      </c>
      <c r="X24" s="116">
        <v>12</v>
      </c>
      <c r="Y24" s="112">
        <v>18</v>
      </c>
      <c r="Z24" s="112">
        <v>37</v>
      </c>
      <c r="AB24" s="117">
        <f t="shared" si="2"/>
        <v>2.4135681669928244E-2</v>
      </c>
    </row>
    <row r="25" spans="1:28" x14ac:dyDescent="0.25">
      <c r="S25" s="115" t="s">
        <v>71</v>
      </c>
      <c r="T25" s="115"/>
      <c r="U25" s="116"/>
      <c r="V25" s="116">
        <v>28</v>
      </c>
      <c r="W25" s="116">
        <v>36</v>
      </c>
      <c r="X25" s="116">
        <v>34</v>
      </c>
      <c r="Y25" s="112">
        <v>46</v>
      </c>
      <c r="Z25" s="112">
        <v>44</v>
      </c>
      <c r="AB25" s="117">
        <f t="shared" si="2"/>
        <v>2.8701891715590344E-2</v>
      </c>
    </row>
    <row r="26" spans="1:28" x14ac:dyDescent="0.25">
      <c r="S26" s="115" t="s">
        <v>72</v>
      </c>
      <c r="T26" s="115"/>
      <c r="U26" s="116"/>
      <c r="V26" s="116">
        <v>3</v>
      </c>
      <c r="W26" s="116">
        <v>17</v>
      </c>
      <c r="X26" s="116">
        <v>13</v>
      </c>
      <c r="Y26" s="112">
        <v>18</v>
      </c>
      <c r="Z26" s="112">
        <v>20</v>
      </c>
      <c r="AB26" s="117">
        <f t="shared" si="2"/>
        <v>1.3046314416177429E-2</v>
      </c>
    </row>
    <row r="27" spans="1:28" x14ac:dyDescent="0.25">
      <c r="S27" s="115" t="s">
        <v>73</v>
      </c>
      <c r="T27" s="115"/>
      <c r="U27" s="116"/>
      <c r="V27" s="116">
        <v>15</v>
      </c>
      <c r="W27" s="116">
        <v>23</v>
      </c>
      <c r="X27" s="116">
        <v>29</v>
      </c>
      <c r="Y27" s="112">
        <v>33</v>
      </c>
      <c r="Z27" s="112">
        <v>40</v>
      </c>
      <c r="AB27" s="117">
        <f t="shared" si="2"/>
        <v>2.6092628832354858E-2</v>
      </c>
    </row>
    <row r="28" spans="1:28" x14ac:dyDescent="0.25">
      <c r="S28" s="115" t="s">
        <v>74</v>
      </c>
      <c r="T28" s="115"/>
      <c r="U28" s="116"/>
      <c r="V28" s="116">
        <v>98</v>
      </c>
      <c r="W28" s="116">
        <v>120</v>
      </c>
      <c r="X28" s="116">
        <v>142</v>
      </c>
      <c r="Y28" s="112">
        <v>141</v>
      </c>
      <c r="Z28" s="112">
        <v>129</v>
      </c>
      <c r="AB28" s="117">
        <f t="shared" si="2"/>
        <v>8.4148727984344418E-2</v>
      </c>
    </row>
    <row r="29" spans="1:28" x14ac:dyDescent="0.25">
      <c r="S29" s="115" t="s">
        <v>75</v>
      </c>
      <c r="T29" s="115"/>
      <c r="U29" s="116"/>
      <c r="V29" s="116">
        <v>109</v>
      </c>
      <c r="W29" s="116">
        <v>104</v>
      </c>
      <c r="X29" s="116">
        <v>96</v>
      </c>
      <c r="Y29" s="112">
        <v>103</v>
      </c>
      <c r="Z29" s="112">
        <v>95</v>
      </c>
      <c r="AB29" s="117">
        <f t="shared" si="2"/>
        <v>6.1969993476842788E-2</v>
      </c>
    </row>
    <row r="30" spans="1:28" x14ac:dyDescent="0.25">
      <c r="S30" s="115" t="s">
        <v>76</v>
      </c>
      <c r="T30" s="115"/>
      <c r="U30" s="116"/>
      <c r="V30" s="116">
        <v>80</v>
      </c>
      <c r="W30" s="116">
        <v>85</v>
      </c>
      <c r="X30" s="116">
        <v>85</v>
      </c>
      <c r="Y30" s="112">
        <v>94</v>
      </c>
      <c r="Z30" s="112">
        <v>93</v>
      </c>
      <c r="AB30" s="117">
        <f t="shared" si="2"/>
        <v>6.0665362035225046E-2</v>
      </c>
    </row>
    <row r="31" spans="1:28" x14ac:dyDescent="0.25">
      <c r="S31" s="115" t="s">
        <v>77</v>
      </c>
      <c r="T31" s="115"/>
      <c r="U31" s="116"/>
      <c r="V31" s="116">
        <v>110</v>
      </c>
      <c r="W31" s="116">
        <v>131</v>
      </c>
      <c r="X31" s="116">
        <v>141</v>
      </c>
      <c r="Y31" s="112">
        <v>161</v>
      </c>
      <c r="Z31" s="112">
        <v>161</v>
      </c>
      <c r="AB31" s="117">
        <f t="shared" si="2"/>
        <v>0.1050228310502283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6</v>
      </c>
      <c r="W32" s="116">
        <v>9</v>
      </c>
      <c r="X32" s="116">
        <v>12</v>
      </c>
      <c r="Y32" s="112">
        <v>9</v>
      </c>
      <c r="Z32" s="112">
        <v>16</v>
      </c>
      <c r="AB32" s="117">
        <f t="shared" si="2"/>
        <v>1.0437051532941943E-2</v>
      </c>
    </row>
    <row r="33" spans="19:32" x14ac:dyDescent="0.25">
      <c r="S33" s="115" t="s">
        <v>79</v>
      </c>
      <c r="T33" s="115"/>
      <c r="U33" s="116"/>
      <c r="V33" s="116">
        <v>34</v>
      </c>
      <c r="W33" s="116">
        <v>44</v>
      </c>
      <c r="X33" s="116">
        <v>37</v>
      </c>
      <c r="Y33" s="112">
        <v>50</v>
      </c>
      <c r="Z33" s="112">
        <v>35</v>
      </c>
      <c r="AB33" s="117">
        <f t="shared" si="2"/>
        <v>2.2831050228310501E-2</v>
      </c>
    </row>
    <row r="34" spans="19:32" x14ac:dyDescent="0.25">
      <c r="S34" s="118" t="s">
        <v>53</v>
      </c>
      <c r="T34" s="118"/>
      <c r="U34" s="119"/>
      <c r="V34" s="119">
        <v>1119</v>
      </c>
      <c r="W34" s="119">
        <v>1404</v>
      </c>
      <c r="X34" s="119">
        <v>1333</v>
      </c>
      <c r="Y34" s="120">
        <v>1484</v>
      </c>
      <c r="Z34" s="120">
        <v>1533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624</v>
      </c>
      <c r="W37" s="112">
        <v>752</v>
      </c>
      <c r="X37" s="112">
        <v>664</v>
      </c>
      <c r="Y37" s="112">
        <v>739</v>
      </c>
      <c r="Z37" s="112">
        <v>742</v>
      </c>
      <c r="AB37" s="132">
        <f>Z37/Z40*100</f>
        <v>79.613733905579394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126</v>
      </c>
      <c r="W38" s="112">
        <v>154</v>
      </c>
      <c r="X38" s="112">
        <v>164</v>
      </c>
      <c r="Y38" s="112">
        <v>187</v>
      </c>
      <c r="Z38" s="112">
        <v>190</v>
      </c>
      <c r="AB38" s="132">
        <f>Z38/Z40*100</f>
        <v>20.386266094420602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750</v>
      </c>
      <c r="W40" s="112">
        <v>906</v>
      </c>
      <c r="X40" s="112">
        <v>828</v>
      </c>
      <c r="Y40" s="112">
        <v>926</v>
      </c>
      <c r="Z40" s="112">
        <v>932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0</v>
      </c>
      <c r="Y44" s="112">
        <v>0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12</v>
      </c>
      <c r="W45" s="112">
        <v>17</v>
      </c>
      <c r="X45" s="112">
        <v>15</v>
      </c>
      <c r="Y45" s="112">
        <v>21</v>
      </c>
      <c r="Z45" s="112">
        <v>23</v>
      </c>
    </row>
    <row r="46" spans="19:32" x14ac:dyDescent="0.25">
      <c r="S46" s="115" t="s">
        <v>38</v>
      </c>
      <c r="T46" s="115"/>
      <c r="U46" s="112"/>
      <c r="V46" s="112">
        <v>19</v>
      </c>
      <c r="W46" s="112">
        <v>34</v>
      </c>
      <c r="X46" s="112">
        <v>36</v>
      </c>
      <c r="Y46" s="112">
        <v>23</v>
      </c>
      <c r="Z46" s="112">
        <v>40</v>
      </c>
    </row>
    <row r="47" spans="19:32" x14ac:dyDescent="0.25">
      <c r="S47" s="115" t="s">
        <v>39</v>
      </c>
      <c r="T47" s="115"/>
      <c r="U47" s="112"/>
      <c r="V47" s="112">
        <v>66</v>
      </c>
      <c r="W47" s="112">
        <v>64</v>
      </c>
      <c r="X47" s="112">
        <v>49</v>
      </c>
      <c r="Y47" s="112">
        <v>59</v>
      </c>
      <c r="Z47" s="112">
        <v>46</v>
      </c>
    </row>
    <row r="48" spans="19:32" x14ac:dyDescent="0.25">
      <c r="S48" s="115" t="s">
        <v>40</v>
      </c>
      <c r="T48" s="115"/>
      <c r="U48" s="112"/>
      <c r="V48" s="112">
        <v>69</v>
      </c>
      <c r="W48" s="112">
        <v>89</v>
      </c>
      <c r="X48" s="112">
        <v>75</v>
      </c>
      <c r="Y48" s="112">
        <v>67</v>
      </c>
      <c r="Z48" s="112">
        <v>69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44</v>
      </c>
      <c r="W49" s="112">
        <v>61</v>
      </c>
      <c r="X49" s="112">
        <v>71</v>
      </c>
      <c r="Y49" s="112">
        <v>76</v>
      </c>
      <c r="Z49" s="112">
        <v>74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Flinders Ranges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52</v>
      </c>
      <c r="W50" s="112">
        <v>58</v>
      </c>
      <c r="X50" s="112">
        <v>53</v>
      </c>
      <c r="Y50" s="112">
        <v>53</v>
      </c>
      <c r="Z50" s="112">
        <v>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</v>
      </c>
      <c r="W51" s="112">
        <v>59</v>
      </c>
      <c r="X51" s="112">
        <v>62</v>
      </c>
      <c r="Y51" s="112">
        <v>70</v>
      </c>
      <c r="Z51" s="112">
        <v>87</v>
      </c>
    </row>
    <row r="52" spans="1:26" ht="15" customHeight="1" x14ac:dyDescent="0.25">
      <c r="S52" s="115" t="s">
        <v>44</v>
      </c>
      <c r="T52" s="115"/>
      <c r="U52" s="112"/>
      <c r="V52" s="112">
        <v>74</v>
      </c>
      <c r="W52" s="112">
        <v>59</v>
      </c>
      <c r="X52" s="112">
        <v>61</v>
      </c>
      <c r="Y52" s="112">
        <v>63</v>
      </c>
      <c r="Z52" s="112">
        <v>53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72</v>
      </c>
      <c r="W53" s="112">
        <v>65</v>
      </c>
      <c r="X53" s="112">
        <v>53</v>
      </c>
      <c r="Y53" s="112">
        <v>82</v>
      </c>
      <c r="Z53" s="112">
        <v>76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54</v>
      </c>
      <c r="W54" s="112">
        <v>74</v>
      </c>
      <c r="X54" s="112">
        <v>83</v>
      </c>
      <c r="Y54" s="112">
        <v>76</v>
      </c>
      <c r="Z54" s="112">
        <v>82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56</v>
      </c>
      <c r="W55" s="112">
        <v>89</v>
      </c>
      <c r="X55" s="112">
        <v>76</v>
      </c>
      <c r="Y55" s="112">
        <v>83</v>
      </c>
      <c r="Z55" s="112">
        <v>82</v>
      </c>
    </row>
    <row r="56" spans="1:26" ht="15" customHeight="1" x14ac:dyDescent="0.25">
      <c r="S56" s="115" t="s">
        <v>48</v>
      </c>
      <c r="T56" s="115"/>
      <c r="U56" s="112"/>
      <c r="V56" s="112">
        <v>30</v>
      </c>
      <c r="W56" s="112">
        <v>43</v>
      </c>
      <c r="X56" s="112">
        <v>30</v>
      </c>
      <c r="Y56" s="112">
        <v>42</v>
      </c>
      <c r="Z56" s="112">
        <v>65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</v>
      </c>
      <c r="W57" s="112">
        <v>10</v>
      </c>
      <c r="X57" s="112">
        <v>15</v>
      </c>
      <c r="Y57" s="112">
        <v>18</v>
      </c>
      <c r="Z57" s="112">
        <v>23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5</v>
      </c>
      <c r="X58" s="112">
        <v>0</v>
      </c>
      <c r="Y58" s="112">
        <v>7</v>
      </c>
      <c r="Z58" s="112">
        <v>11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3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585</v>
      </c>
      <c r="W61" s="112">
        <v>738</v>
      </c>
      <c r="X61" s="112">
        <v>683</v>
      </c>
      <c r="Y61" s="112">
        <v>760</v>
      </c>
      <c r="Z61" s="112">
        <v>793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0</v>
      </c>
      <c r="Y63" s="112">
        <v>0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</v>
      </c>
      <c r="W64" s="112">
        <v>25</v>
      </c>
      <c r="X64" s="112">
        <v>12</v>
      </c>
      <c r="Y64" s="112">
        <v>14</v>
      </c>
      <c r="Z64" s="112">
        <v>19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Flinders Ranges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32</v>
      </c>
      <c r="W65" s="112">
        <v>29</v>
      </c>
      <c r="X65" s="112">
        <v>47</v>
      </c>
      <c r="Y65" s="112">
        <v>51</v>
      </c>
      <c r="Z65" s="112">
        <v>45</v>
      </c>
    </row>
    <row r="66" spans="1:26" x14ac:dyDescent="0.25">
      <c r="S66" s="115" t="s">
        <v>39</v>
      </c>
      <c r="T66" s="115"/>
      <c r="U66" s="112"/>
      <c r="V66" s="112">
        <v>53</v>
      </c>
      <c r="W66" s="112">
        <v>79</v>
      </c>
      <c r="X66" s="112">
        <v>68</v>
      </c>
      <c r="Y66" s="112">
        <v>50</v>
      </c>
      <c r="Z66" s="112">
        <v>44</v>
      </c>
    </row>
    <row r="67" spans="1:26" x14ac:dyDescent="0.25">
      <c r="S67" s="115" t="s">
        <v>40</v>
      </c>
      <c r="T67" s="115"/>
      <c r="U67" s="112"/>
      <c r="V67" s="112">
        <v>42</v>
      </c>
      <c r="W67" s="112">
        <v>55</v>
      </c>
      <c r="X67" s="112">
        <v>67</v>
      </c>
      <c r="Y67" s="112">
        <v>69</v>
      </c>
      <c r="Z67" s="112">
        <v>77</v>
      </c>
    </row>
    <row r="68" spans="1:26" x14ac:dyDescent="0.25">
      <c r="S68" s="115" t="s">
        <v>41</v>
      </c>
      <c r="T68" s="115"/>
      <c r="U68" s="112"/>
      <c r="V68" s="112">
        <v>27</v>
      </c>
      <c r="W68" s="112">
        <v>50</v>
      </c>
      <c r="X68" s="112">
        <v>44</v>
      </c>
      <c r="Y68" s="112">
        <v>51</v>
      </c>
      <c r="Z68" s="112">
        <v>59</v>
      </c>
    </row>
    <row r="69" spans="1:26" x14ac:dyDescent="0.25">
      <c r="S69" s="115" t="s">
        <v>42</v>
      </c>
      <c r="T69" s="115"/>
      <c r="U69" s="112"/>
      <c r="V69" s="112">
        <v>42</v>
      </c>
      <c r="W69" s="112">
        <v>52</v>
      </c>
      <c r="X69" s="112">
        <v>53</v>
      </c>
      <c r="Y69" s="112">
        <v>54</v>
      </c>
      <c r="Z69" s="112">
        <v>57</v>
      </c>
    </row>
    <row r="70" spans="1:26" x14ac:dyDescent="0.25">
      <c r="S70" s="115" t="s">
        <v>43</v>
      </c>
      <c r="T70" s="115"/>
      <c r="U70" s="112"/>
      <c r="V70" s="112">
        <v>45</v>
      </c>
      <c r="W70" s="112">
        <v>58</v>
      </c>
      <c r="X70" s="112">
        <v>50</v>
      </c>
      <c r="Y70" s="112">
        <v>45</v>
      </c>
      <c r="Z70" s="112">
        <v>52</v>
      </c>
    </row>
    <row r="71" spans="1:26" x14ac:dyDescent="0.25">
      <c r="S71" s="115" t="s">
        <v>44</v>
      </c>
      <c r="T71" s="115"/>
      <c r="U71" s="112"/>
      <c r="V71" s="112">
        <v>66</v>
      </c>
      <c r="W71" s="112">
        <v>66</v>
      </c>
      <c r="X71" s="112">
        <v>75</v>
      </c>
      <c r="Y71" s="112">
        <v>83</v>
      </c>
      <c r="Z71" s="112">
        <v>72</v>
      </c>
    </row>
    <row r="72" spans="1:26" x14ac:dyDescent="0.25">
      <c r="S72" s="115" t="s">
        <v>45</v>
      </c>
      <c r="T72" s="115"/>
      <c r="U72" s="112"/>
      <c r="V72" s="112">
        <v>57</v>
      </c>
      <c r="W72" s="112">
        <v>72</v>
      </c>
      <c r="X72" s="112">
        <v>63</v>
      </c>
      <c r="Y72" s="112">
        <v>89</v>
      </c>
      <c r="Z72" s="112">
        <v>85</v>
      </c>
    </row>
    <row r="73" spans="1:26" x14ac:dyDescent="0.25">
      <c r="S73" s="115" t="s">
        <v>46</v>
      </c>
      <c r="T73" s="115"/>
      <c r="U73" s="112"/>
      <c r="V73" s="112">
        <v>64</v>
      </c>
      <c r="W73" s="112">
        <v>79</v>
      </c>
      <c r="X73" s="112">
        <v>73</v>
      </c>
      <c r="Y73" s="112">
        <v>88</v>
      </c>
      <c r="Z73" s="112">
        <v>89</v>
      </c>
    </row>
    <row r="74" spans="1:26" x14ac:dyDescent="0.25">
      <c r="S74" s="115" t="s">
        <v>47</v>
      </c>
      <c r="T74" s="115"/>
      <c r="U74" s="112"/>
      <c r="V74" s="112">
        <v>40</v>
      </c>
      <c r="W74" s="112">
        <v>44</v>
      </c>
      <c r="X74" s="112">
        <v>37</v>
      </c>
      <c r="Y74" s="112">
        <v>43</v>
      </c>
      <c r="Z74" s="112">
        <v>52</v>
      </c>
    </row>
    <row r="75" spans="1:26" x14ac:dyDescent="0.25">
      <c r="S75" s="115" t="s">
        <v>48</v>
      </c>
      <c r="T75" s="115"/>
      <c r="U75" s="112"/>
      <c r="V75" s="112">
        <v>35</v>
      </c>
      <c r="W75" s="112">
        <v>39</v>
      </c>
      <c r="X75" s="112">
        <v>36</v>
      </c>
      <c r="Y75" s="112">
        <v>51</v>
      </c>
      <c r="Z75" s="112">
        <v>46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21</v>
      </c>
      <c r="X76" s="112">
        <v>16</v>
      </c>
      <c r="Y76" s="112">
        <v>21</v>
      </c>
      <c r="Z76" s="112">
        <v>24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8</v>
      </c>
      <c r="Z77" s="112">
        <v>12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532</v>
      </c>
      <c r="W80" s="112">
        <v>665</v>
      </c>
      <c r="X80" s="112">
        <v>651</v>
      </c>
      <c r="Y80" s="112">
        <v>721</v>
      </c>
      <c r="Z80" s="112">
        <v>739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Flinders Ranges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25</v>
      </c>
      <c r="W83" s="112">
        <v>33</v>
      </c>
      <c r="X83" s="112">
        <v>24</v>
      </c>
      <c r="Y83" s="112">
        <v>30</v>
      </c>
      <c r="Z83" s="112">
        <v>32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20</v>
      </c>
      <c r="W84" s="112">
        <v>25</v>
      </c>
      <c r="X84" s="112">
        <v>31</v>
      </c>
      <c r="Y84" s="112">
        <v>36</v>
      </c>
      <c r="Z84" s="112">
        <v>24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83</v>
      </c>
      <c r="W85" s="112">
        <v>91</v>
      </c>
      <c r="X85" s="112">
        <v>93</v>
      </c>
      <c r="Y85" s="112">
        <v>96</v>
      </c>
      <c r="Z85" s="112">
        <v>100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1,533</v>
      </c>
      <c r="D86" s="94">
        <f t="shared" ref="D86:D91" si="4">AD4</f>
        <v>3.6511156186612492E-2</v>
      </c>
      <c r="E86" s="95">
        <f t="shared" ref="E86:E91" si="5">AD4</f>
        <v>3.6511156186612492E-2</v>
      </c>
      <c r="F86" s="94">
        <f t="shared" ref="F86:F91" si="6">AF4</f>
        <v>0.37612208258527824</v>
      </c>
      <c r="G86" s="95">
        <f t="shared" ref="G86:G91" si="7">AF4</f>
        <v>0.37612208258527824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14</v>
      </c>
      <c r="W86" s="112">
        <v>24</v>
      </c>
      <c r="X86" s="112">
        <v>21</v>
      </c>
      <c r="Y86" s="112">
        <v>27</v>
      </c>
      <c r="Z86" s="112">
        <v>29</v>
      </c>
    </row>
    <row r="87" spans="1:30" ht="15" customHeight="1" x14ac:dyDescent="0.25">
      <c r="A87" s="96" t="s">
        <v>4</v>
      </c>
      <c r="B87" s="49"/>
      <c r="C87" s="97" t="str">
        <f t="shared" si="3"/>
        <v>793</v>
      </c>
      <c r="D87" s="94">
        <f t="shared" si="4"/>
        <v>3.9318479685452212E-2</v>
      </c>
      <c r="E87" s="95">
        <f t="shared" si="5"/>
        <v>3.9318479685452212E-2</v>
      </c>
      <c r="F87" s="94">
        <f t="shared" si="6"/>
        <v>0.35093696763202731</v>
      </c>
      <c r="G87" s="95">
        <f t="shared" si="7"/>
        <v>0.35093696763202731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11</v>
      </c>
      <c r="W87" s="112">
        <v>6</v>
      </c>
      <c r="X87" s="112">
        <v>8</v>
      </c>
      <c r="Y87" s="112">
        <v>6</v>
      </c>
      <c r="Z87" s="112">
        <v>8</v>
      </c>
    </row>
    <row r="88" spans="1:30" ht="15" customHeight="1" x14ac:dyDescent="0.25">
      <c r="A88" s="96" t="s">
        <v>5</v>
      </c>
      <c r="B88" s="49"/>
      <c r="C88" s="97" t="str">
        <f t="shared" si="3"/>
        <v>739</v>
      </c>
      <c r="D88" s="94">
        <f t="shared" si="4"/>
        <v>3.0683403068340276E-2</v>
      </c>
      <c r="E88" s="95">
        <f t="shared" si="5"/>
        <v>3.0683403068340276E-2</v>
      </c>
      <c r="F88" s="94">
        <f t="shared" si="6"/>
        <v>0.4022770398481974</v>
      </c>
      <c r="G88" s="95">
        <f t="shared" si="7"/>
        <v>0.4022770398481974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9</v>
      </c>
      <c r="W88" s="112">
        <v>19</v>
      </c>
      <c r="X88" s="112">
        <v>17</v>
      </c>
      <c r="Y88" s="112">
        <v>19</v>
      </c>
      <c r="Z88" s="112">
        <v>19</v>
      </c>
    </row>
    <row r="89" spans="1:30" ht="15" customHeight="1" x14ac:dyDescent="0.25">
      <c r="A89" s="49" t="s">
        <v>6</v>
      </c>
      <c r="B89" s="49"/>
      <c r="C89" s="97" t="str">
        <f t="shared" si="3"/>
        <v>934</v>
      </c>
      <c r="D89" s="94">
        <f t="shared" si="4"/>
        <v>9.7297297297296303E-3</v>
      </c>
      <c r="E89" s="95">
        <f t="shared" si="5"/>
        <v>9.7297297297296303E-3</v>
      </c>
      <c r="F89" s="94">
        <f t="shared" si="6"/>
        <v>0.25033467202141901</v>
      </c>
      <c r="G89" s="95">
        <f t="shared" si="7"/>
        <v>0.25033467202141901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62</v>
      </c>
      <c r="W89" s="112">
        <v>80</v>
      </c>
      <c r="X89" s="112">
        <v>65</v>
      </c>
      <c r="Y89" s="112">
        <v>70</v>
      </c>
      <c r="Z89" s="112">
        <v>79</v>
      </c>
    </row>
    <row r="90" spans="1:30" ht="15" customHeight="1" x14ac:dyDescent="0.25">
      <c r="A90" s="49" t="s">
        <v>98</v>
      </c>
      <c r="B90" s="49"/>
      <c r="C90" s="97" t="str">
        <f t="shared" si="3"/>
        <v>$33,523</v>
      </c>
      <c r="D90" s="94">
        <f t="shared" si="4"/>
        <v>-2.8321093748188475E-2</v>
      </c>
      <c r="E90" s="95">
        <f t="shared" si="5"/>
        <v>-2.8321093748188475E-2</v>
      </c>
      <c r="F90" s="94">
        <f t="shared" si="6"/>
        <v>-0.19483394816222643</v>
      </c>
      <c r="G90" s="95">
        <f t="shared" si="7"/>
        <v>-0.19483394816222643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65</v>
      </c>
      <c r="W90" s="112">
        <v>73</v>
      </c>
      <c r="X90" s="112">
        <v>62</v>
      </c>
      <c r="Y90" s="112">
        <v>64</v>
      </c>
      <c r="Z90" s="112">
        <v>76</v>
      </c>
    </row>
    <row r="91" spans="1:30" ht="15" customHeight="1" x14ac:dyDescent="0.25">
      <c r="A91" s="49" t="s">
        <v>7</v>
      </c>
      <c r="B91" s="49"/>
      <c r="C91" s="97" t="str">
        <f t="shared" si="3"/>
        <v>$49.6 mil</v>
      </c>
      <c r="D91" s="94">
        <f t="shared" si="4"/>
        <v>0.11417128854981207</v>
      </c>
      <c r="E91" s="95">
        <f t="shared" si="5"/>
        <v>0.11417128854981207</v>
      </c>
      <c r="F91" s="94">
        <f t="shared" si="6"/>
        <v>0.24867720858365416</v>
      </c>
      <c r="G91" s="95">
        <f t="shared" si="7"/>
        <v>0.24867720858365416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377</v>
      </c>
      <c r="W91" s="112">
        <v>472</v>
      </c>
      <c r="X91" s="112">
        <v>418</v>
      </c>
      <c r="Y91" s="112">
        <v>469</v>
      </c>
      <c r="Z91" s="112">
        <v>474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17</v>
      </c>
      <c r="W93" s="112">
        <v>15</v>
      </c>
      <c r="X93" s="112">
        <v>22</v>
      </c>
      <c r="Y93" s="112">
        <v>28</v>
      </c>
      <c r="Z93" s="112">
        <v>22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76</v>
      </c>
      <c r="W94" s="112">
        <v>83</v>
      </c>
      <c r="X94" s="112">
        <v>72</v>
      </c>
      <c r="Y94" s="112">
        <v>77</v>
      </c>
      <c r="Z94" s="112">
        <v>82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14</v>
      </c>
      <c r="W95" s="112">
        <v>17</v>
      </c>
      <c r="X95" s="112">
        <v>24</v>
      </c>
      <c r="Y95" s="112">
        <v>20</v>
      </c>
      <c r="Z95" s="112">
        <v>19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67</v>
      </c>
      <c r="W96" s="112">
        <v>77</v>
      </c>
      <c r="X96" s="112">
        <v>97</v>
      </c>
      <c r="Y96" s="112">
        <v>90</v>
      </c>
      <c r="Z96" s="112">
        <v>74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52</v>
      </c>
      <c r="W97" s="112">
        <v>62</v>
      </c>
      <c r="X97" s="112">
        <v>55</v>
      </c>
      <c r="Y97" s="112">
        <v>49</v>
      </c>
      <c r="Z97" s="112">
        <v>50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34</v>
      </c>
      <c r="W98" s="112">
        <v>30</v>
      </c>
      <c r="X98" s="112">
        <v>32</v>
      </c>
      <c r="Y98" s="112">
        <v>29</v>
      </c>
      <c r="Z98" s="112">
        <v>29</v>
      </c>
    </row>
    <row r="99" spans="1:32" ht="15" customHeight="1" x14ac:dyDescent="0.25">
      <c r="S99" s="115" t="s">
        <v>191</v>
      </c>
      <c r="T99" s="115"/>
      <c r="U99" s="112"/>
      <c r="V99" s="112">
        <v>0</v>
      </c>
      <c r="W99" s="112">
        <v>4</v>
      </c>
      <c r="X99" s="112">
        <v>5</v>
      </c>
      <c r="Y99" s="112">
        <v>6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41</v>
      </c>
      <c r="W100" s="112">
        <v>54</v>
      </c>
      <c r="X100" s="112">
        <v>52</v>
      </c>
      <c r="Y100" s="112">
        <v>64</v>
      </c>
      <c r="Z100" s="112">
        <v>60</v>
      </c>
    </row>
    <row r="101" spans="1:32" x14ac:dyDescent="0.25">
      <c r="A101" s="18"/>
      <c r="S101" s="118" t="s">
        <v>53</v>
      </c>
      <c r="T101" s="118"/>
      <c r="U101" s="112"/>
      <c r="V101" s="112">
        <v>369</v>
      </c>
      <c r="W101" s="112">
        <v>436</v>
      </c>
      <c r="X101" s="112">
        <v>415</v>
      </c>
      <c r="Y101" s="112">
        <v>451</v>
      </c>
      <c r="Z101" s="112">
        <v>452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770</v>
      </c>
      <c r="W104" s="112">
        <v>869</v>
      </c>
      <c r="X104" s="112">
        <v>862</v>
      </c>
      <c r="Y104" s="112">
        <v>979</v>
      </c>
      <c r="Z104" s="112">
        <v>979</v>
      </c>
      <c r="AB104" s="109" t="str">
        <f>TEXT(Z104,"###,###")</f>
        <v>979</v>
      </c>
      <c r="AD104" s="130">
        <f>Z104/($Z$4)*100</f>
        <v>63.861709067188521</v>
      </c>
      <c r="AF104" s="109"/>
    </row>
    <row r="105" spans="1:32" x14ac:dyDescent="0.25">
      <c r="S105" s="115" t="s">
        <v>17</v>
      </c>
      <c r="T105" s="115"/>
      <c r="U105" s="112"/>
      <c r="V105" s="112">
        <v>279</v>
      </c>
      <c r="W105" s="112">
        <v>293</v>
      </c>
      <c r="X105" s="112">
        <v>278</v>
      </c>
      <c r="Y105" s="112">
        <v>308</v>
      </c>
      <c r="Z105" s="112">
        <v>301</v>
      </c>
      <c r="AB105" s="109" t="str">
        <f>TEXT(Z105,"###,###")</f>
        <v>301</v>
      </c>
      <c r="AD105" s="130">
        <f>Z105/($Z$4)*100</f>
        <v>19.634703196347029</v>
      </c>
      <c r="AF105" s="109"/>
    </row>
    <row r="106" spans="1:32" x14ac:dyDescent="0.25">
      <c r="S106" s="118" t="s">
        <v>53</v>
      </c>
      <c r="T106" s="118"/>
      <c r="U106" s="120"/>
      <c r="V106" s="120">
        <v>1049</v>
      </c>
      <c r="W106" s="120">
        <v>1162</v>
      </c>
      <c r="X106" s="120">
        <v>1140</v>
      </c>
      <c r="Y106" s="120">
        <v>1287</v>
      </c>
      <c r="Z106" s="120">
        <v>1280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195</v>
      </c>
      <c r="W108" s="112">
        <v>286</v>
      </c>
      <c r="X108" s="112">
        <v>220</v>
      </c>
      <c r="Y108" s="112">
        <v>256</v>
      </c>
      <c r="Z108" s="112">
        <v>253</v>
      </c>
      <c r="AB108" s="109" t="str">
        <f>TEXT(Z108,"###,###")</f>
        <v>253</v>
      </c>
      <c r="AD108" s="130">
        <f>Z108/($Z$4)*100</f>
        <v>16.503587736464446</v>
      </c>
      <c r="AF108" s="109"/>
    </row>
    <row r="109" spans="1:32" x14ac:dyDescent="0.25">
      <c r="S109" s="115" t="s">
        <v>20</v>
      </c>
      <c r="T109" s="115"/>
      <c r="U109" s="112"/>
      <c r="V109" s="112">
        <v>157</v>
      </c>
      <c r="W109" s="112">
        <v>211</v>
      </c>
      <c r="X109" s="112">
        <v>222</v>
      </c>
      <c r="Y109" s="112">
        <v>257</v>
      </c>
      <c r="Z109" s="112">
        <v>351</v>
      </c>
      <c r="AB109" s="109" t="str">
        <f>TEXT(Z109,"###,###")</f>
        <v>351</v>
      </c>
      <c r="AD109" s="130">
        <f>Z109/($Z$4)*100</f>
        <v>22.896281800391389</v>
      </c>
      <c r="AF109" s="109"/>
    </row>
    <row r="110" spans="1:32" x14ac:dyDescent="0.25">
      <c r="S110" s="115" t="s">
        <v>21</v>
      </c>
      <c r="T110" s="115"/>
      <c r="U110" s="112"/>
      <c r="V110" s="112">
        <v>207</v>
      </c>
      <c r="W110" s="112">
        <v>234</v>
      </c>
      <c r="X110" s="112">
        <v>248</v>
      </c>
      <c r="Y110" s="112">
        <v>259</v>
      </c>
      <c r="Z110" s="112">
        <v>218</v>
      </c>
      <c r="AB110" s="109" t="str">
        <f>TEXT(Z110,"###,###")</f>
        <v>218</v>
      </c>
      <c r="AD110" s="130">
        <f>Z110/($Z$4)*100</f>
        <v>14.220482713633398</v>
      </c>
      <c r="AF110" s="109"/>
    </row>
    <row r="111" spans="1:32" x14ac:dyDescent="0.25">
      <c r="S111" s="115" t="s">
        <v>22</v>
      </c>
      <c r="T111" s="115"/>
      <c r="U111" s="112"/>
      <c r="V111" s="112">
        <v>415</v>
      </c>
      <c r="W111" s="112">
        <v>443</v>
      </c>
      <c r="X111" s="112">
        <v>449</v>
      </c>
      <c r="Y111" s="112">
        <v>474</v>
      </c>
      <c r="Z111" s="112">
        <v>473</v>
      </c>
      <c r="AB111" s="109" t="str">
        <f>TEXT(Z111,"###,###")</f>
        <v>473</v>
      </c>
      <c r="AD111" s="130">
        <f>Z111/($Z$4)*100</f>
        <v>30.854533594259621</v>
      </c>
      <c r="AF111" s="109"/>
    </row>
    <row r="112" spans="1:32" x14ac:dyDescent="0.25">
      <c r="S112" s="118" t="s">
        <v>53</v>
      </c>
      <c r="T112" s="118"/>
      <c r="U112" s="112"/>
      <c r="V112" s="112">
        <v>1115</v>
      </c>
      <c r="W112" s="112">
        <v>1403</v>
      </c>
      <c r="X112" s="112">
        <v>1332</v>
      </c>
      <c r="Y112" s="112">
        <v>1484</v>
      </c>
      <c r="Z112" s="112">
        <v>1533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44.35</v>
      </c>
      <c r="W118" s="131">
        <v>44.92</v>
      </c>
      <c r="X118" s="131">
        <v>44.18</v>
      </c>
      <c r="Y118" s="131">
        <v>46</v>
      </c>
      <c r="Z118" s="131">
        <v>46.59</v>
      </c>
      <c r="AB118" s="109" t="str">
        <f>TEXT(Z118,"##.0")</f>
        <v>46.6</v>
      </c>
    </row>
    <row r="120" spans="19:32" x14ac:dyDescent="0.25">
      <c r="S120" s="101" t="s">
        <v>100</v>
      </c>
      <c r="T120" s="112"/>
      <c r="U120" s="112"/>
      <c r="V120" s="112">
        <v>585</v>
      </c>
      <c r="W120" s="112">
        <v>690</v>
      </c>
      <c r="X120" s="112">
        <v>646</v>
      </c>
      <c r="Y120" s="112">
        <v>682</v>
      </c>
      <c r="Z120" s="112">
        <v>683</v>
      </c>
      <c r="AB120" s="109" t="str">
        <f>TEXT(Z120,"###,###")</f>
        <v>683</v>
      </c>
    </row>
    <row r="121" spans="19:32" x14ac:dyDescent="0.25">
      <c r="S121" s="101" t="s">
        <v>101</v>
      </c>
      <c r="T121" s="112"/>
      <c r="U121" s="112"/>
      <c r="V121" s="112">
        <v>62</v>
      </c>
      <c r="W121" s="112">
        <v>101</v>
      </c>
      <c r="X121" s="112">
        <v>61</v>
      </c>
      <c r="Y121" s="112">
        <v>108</v>
      </c>
      <c r="Z121" s="112">
        <v>102</v>
      </c>
      <c r="AB121" s="109" t="str">
        <f>TEXT(Z121,"###,###")</f>
        <v>102</v>
      </c>
    </row>
    <row r="122" spans="19:32" x14ac:dyDescent="0.25">
      <c r="S122" s="101" t="s">
        <v>102</v>
      </c>
      <c r="T122" s="112"/>
      <c r="U122" s="112"/>
      <c r="V122" s="112">
        <v>98</v>
      </c>
      <c r="W122" s="112">
        <v>116</v>
      </c>
      <c r="X122" s="112">
        <v>121</v>
      </c>
      <c r="Y122" s="112">
        <v>141</v>
      </c>
      <c r="Z122" s="112">
        <v>141</v>
      </c>
      <c r="AB122" s="109" t="str">
        <f>TEXT(Z122,"###,###")</f>
        <v>141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683</v>
      </c>
      <c r="W124" s="112">
        <v>806</v>
      </c>
      <c r="X124" s="112">
        <v>767</v>
      </c>
      <c r="Y124" s="112">
        <v>823</v>
      </c>
      <c r="Z124" s="112">
        <v>824</v>
      </c>
      <c r="AB124" s="109" t="str">
        <f>TEXT(Z124,"###,###")</f>
        <v>824</v>
      </c>
      <c r="AD124" s="127">
        <f>Z124/$Z$7*100</f>
        <v>88.222698072805144</v>
      </c>
    </row>
    <row r="125" spans="19:32" x14ac:dyDescent="0.25">
      <c r="S125" s="101" t="s">
        <v>104</v>
      </c>
      <c r="T125" s="112"/>
      <c r="U125" s="112"/>
      <c r="V125" s="112">
        <v>160</v>
      </c>
      <c r="W125" s="112">
        <v>217</v>
      </c>
      <c r="X125" s="112">
        <v>182</v>
      </c>
      <c r="Y125" s="112">
        <v>249</v>
      </c>
      <c r="Z125" s="112">
        <v>243</v>
      </c>
      <c r="AB125" s="109" t="str">
        <f>TEXT(Z125,"###,###")</f>
        <v>243</v>
      </c>
      <c r="AD125" s="127">
        <f>Z125/$Z$7*100</f>
        <v>26.017130620985014</v>
      </c>
    </row>
    <row r="127" spans="19:32" x14ac:dyDescent="0.25">
      <c r="S127" s="101" t="s">
        <v>105</v>
      </c>
      <c r="T127" s="112"/>
      <c r="U127" s="112"/>
      <c r="V127" s="112">
        <v>378</v>
      </c>
      <c r="W127" s="112">
        <v>469</v>
      </c>
      <c r="X127" s="112">
        <v>418</v>
      </c>
      <c r="Y127" s="112">
        <v>472</v>
      </c>
      <c r="Z127" s="112">
        <v>474</v>
      </c>
      <c r="AB127" s="109" t="str">
        <f>TEXT(Z127,"###,###")</f>
        <v>474</v>
      </c>
      <c r="AD127" s="127">
        <f>Z127/$Z$7*100</f>
        <v>50.749464668094213</v>
      </c>
    </row>
    <row r="128" spans="19:32" x14ac:dyDescent="0.25">
      <c r="S128" s="101" t="s">
        <v>106</v>
      </c>
      <c r="T128" s="112"/>
      <c r="U128" s="112"/>
      <c r="V128" s="112">
        <v>370</v>
      </c>
      <c r="W128" s="112">
        <v>437</v>
      </c>
      <c r="X128" s="112">
        <v>411</v>
      </c>
      <c r="Y128" s="112">
        <v>457</v>
      </c>
      <c r="Z128" s="112">
        <v>455</v>
      </c>
      <c r="AB128" s="109" t="str">
        <f>TEXT(Z128,"###,###")</f>
        <v>455</v>
      </c>
      <c r="AD128" s="127">
        <f>Z128/$Z$7*100</f>
        <v>48.715203426124198</v>
      </c>
    </row>
    <row r="130" spans="19:20" x14ac:dyDescent="0.25">
      <c r="S130" s="101" t="s">
        <v>264</v>
      </c>
      <c r="T130" s="127">
        <v>73.126338329764451</v>
      </c>
    </row>
    <row r="131" spans="19:20" x14ac:dyDescent="0.25">
      <c r="S131" s="101" t="s">
        <v>265</v>
      </c>
      <c r="T131" s="127">
        <v>10.920770877944326</v>
      </c>
    </row>
    <row r="132" spans="19:20" x14ac:dyDescent="0.25">
      <c r="S132" s="101" t="s">
        <v>266</v>
      </c>
      <c r="T132" s="127">
        <v>15.096359743040685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5845206-2197-4289-A22B-4C091DB70D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67D9D2-5DEB-4CAA-83AC-D8B5A58C39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AC26671-868F-475B-AF48-E00C3B6AC6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27BA63E-0D81-452B-A9A8-C36F31C4B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DBC8A-AF0A-4687-BDB2-F5F1FBF02FCA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198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198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 Adelaide,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16979</v>
      </c>
      <c r="W4" s="108">
        <v>18655</v>
      </c>
      <c r="X4" s="108">
        <v>19032</v>
      </c>
      <c r="Y4" s="108">
        <v>20490</v>
      </c>
      <c r="Z4" s="108">
        <v>22184</v>
      </c>
      <c r="AB4" s="109" t="str">
        <f>TEXT(Z4,"###,###")</f>
        <v>22,184</v>
      </c>
      <c r="AD4" s="110">
        <f>Z4/Y4-1</f>
        <v>8.2674475353831101E-2</v>
      </c>
      <c r="AF4" s="110">
        <f>Z4/V4-1</f>
        <v>0.30655515636963315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8855</v>
      </c>
      <c r="W5" s="108">
        <v>9870</v>
      </c>
      <c r="X5" s="108">
        <v>10020</v>
      </c>
      <c r="Y5" s="108">
        <v>10840</v>
      </c>
      <c r="Z5" s="108">
        <v>11471</v>
      </c>
      <c r="AB5" s="109" t="str">
        <f>TEXT(Z5,"###,###")</f>
        <v>11,471</v>
      </c>
      <c r="AD5" s="110">
        <f t="shared" ref="AD5:AD9" si="0">Z5/Y5-1</f>
        <v>5.8210332103320939E-2</v>
      </c>
      <c r="AF5" s="110">
        <f t="shared" ref="AF5:AF9" si="1">Z5/V5-1</f>
        <v>0.29542631281761711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8122</v>
      </c>
      <c r="W6" s="108">
        <v>8783</v>
      </c>
      <c r="X6" s="108">
        <v>9015</v>
      </c>
      <c r="Y6" s="108">
        <v>9655</v>
      </c>
      <c r="Z6" s="108">
        <v>10707</v>
      </c>
      <c r="AB6" s="109" t="str">
        <f>TEXT(Z6,"###,###")</f>
        <v>10,707</v>
      </c>
      <c r="AD6" s="110">
        <f t="shared" si="0"/>
        <v>0.10895908855515279</v>
      </c>
      <c r="AF6" s="110">
        <f t="shared" si="1"/>
        <v>0.31827136173356307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11749</v>
      </c>
      <c r="W7" s="108">
        <v>12891</v>
      </c>
      <c r="X7" s="108">
        <v>12927</v>
      </c>
      <c r="Y7" s="108">
        <v>13966</v>
      </c>
      <c r="Z7" s="108">
        <v>14237</v>
      </c>
      <c r="AB7" s="109" t="str">
        <f>TEXT(Z7,"###,###")</f>
        <v>14,237</v>
      </c>
      <c r="AD7" s="110">
        <f t="shared" si="0"/>
        <v>1.9404267506802242E-2</v>
      </c>
      <c r="AF7" s="110">
        <f t="shared" si="1"/>
        <v>0.21176270320878365</v>
      </c>
    </row>
    <row r="8" spans="1:32" ht="17.25" customHeight="1" x14ac:dyDescent="0.25">
      <c r="A8" s="62" t="s">
        <v>12</v>
      </c>
      <c r="B8" s="63"/>
      <c r="C8" s="29"/>
      <c r="D8" s="64" t="str">
        <f>AB4</f>
        <v>22,184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14,237</v>
      </c>
      <c r="P8" s="65"/>
      <c r="S8" s="107" t="s">
        <v>84</v>
      </c>
      <c r="T8" s="108"/>
      <c r="U8" s="108"/>
      <c r="V8" s="108">
        <v>37632.03</v>
      </c>
      <c r="W8" s="108">
        <v>38703.5</v>
      </c>
      <c r="X8" s="108">
        <v>38359.5</v>
      </c>
      <c r="Y8" s="108">
        <v>35745.870000000003</v>
      </c>
      <c r="Z8" s="108">
        <v>36908.43</v>
      </c>
      <c r="AB8" s="109" t="str">
        <f>TEXT(Z8,"$###,###")</f>
        <v>$36,908</v>
      </c>
      <c r="AD8" s="110">
        <f t="shared" si="0"/>
        <v>3.2522918032208858E-2</v>
      </c>
      <c r="AF8" s="110">
        <f t="shared" si="1"/>
        <v>-1.9228300997846781E-2</v>
      </c>
    </row>
    <row r="9" spans="1:32" x14ac:dyDescent="0.25">
      <c r="A9" s="30" t="s">
        <v>14</v>
      </c>
      <c r="B9" s="69"/>
      <c r="C9" s="70"/>
      <c r="D9" s="71">
        <f>AD104</f>
        <v>73.742336819329239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52.047481913324432</v>
      </c>
      <c r="P9" s="72" t="s">
        <v>85</v>
      </c>
      <c r="S9" s="107" t="s">
        <v>7</v>
      </c>
      <c r="T9" s="108"/>
      <c r="U9" s="108"/>
      <c r="V9" s="108">
        <v>725037870</v>
      </c>
      <c r="W9" s="108">
        <v>799062444</v>
      </c>
      <c r="X9" s="108">
        <v>808823075</v>
      </c>
      <c r="Y9" s="108">
        <v>870199914</v>
      </c>
      <c r="Z9" s="108">
        <v>929026050</v>
      </c>
      <c r="AB9" s="109" t="str">
        <f>TEXT(Z9/1000000,"$#,###.0")&amp;" mil"</f>
        <v>$929.0 mil</v>
      </c>
      <c r="AD9" s="110">
        <f t="shared" si="0"/>
        <v>6.7600714564078901E-2</v>
      </c>
      <c r="AF9" s="110">
        <f t="shared" si="1"/>
        <v>0.28134831081306144</v>
      </c>
    </row>
    <row r="10" spans="1:32" x14ac:dyDescent="0.25">
      <c r="A10" s="30" t="s">
        <v>17</v>
      </c>
      <c r="B10" s="69"/>
      <c r="C10" s="70"/>
      <c r="D10" s="71">
        <f>AD105</f>
        <v>17.386404615939416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47.889302521598651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84.05562969726769</v>
      </c>
      <c r="P11" s="72" t="s">
        <v>85</v>
      </c>
      <c r="S11" s="107" t="s">
        <v>29</v>
      </c>
      <c r="T11" s="112"/>
      <c r="U11" s="112"/>
      <c r="V11" s="112">
        <v>15005</v>
      </c>
      <c r="W11" s="112">
        <v>16596</v>
      </c>
      <c r="X11" s="112">
        <v>16957</v>
      </c>
      <c r="Y11" s="112">
        <v>18280</v>
      </c>
      <c r="Z11" s="112">
        <v>19918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6.7921612699304639</v>
      </c>
      <c r="P12" s="72" t="s">
        <v>85</v>
      </c>
      <c r="S12" s="107" t="s">
        <v>30</v>
      </c>
      <c r="T12" s="112"/>
      <c r="U12" s="112"/>
      <c r="V12" s="112">
        <v>1975</v>
      </c>
      <c r="W12" s="112">
        <v>2061</v>
      </c>
      <c r="X12" s="112">
        <v>2082</v>
      </c>
      <c r="Y12" s="112">
        <v>2214</v>
      </c>
      <c r="Z12" s="112">
        <v>2266</v>
      </c>
    </row>
    <row r="13" spans="1:32" ht="15" customHeight="1" x14ac:dyDescent="0.25">
      <c r="A13" s="30" t="s">
        <v>19</v>
      </c>
      <c r="B13" s="70"/>
      <c r="C13" s="70"/>
      <c r="D13" s="71">
        <f>AD108</f>
        <v>14.762892174540209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9.0889934677249418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18.738730616660657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38.2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22.286332491886043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21.92723697148476</v>
      </c>
      <c r="P15" s="72" t="s">
        <v>85</v>
      </c>
      <c r="S15" s="115" t="s">
        <v>61</v>
      </c>
      <c r="T15" s="115"/>
      <c r="U15" s="116"/>
      <c r="V15" s="116">
        <v>361</v>
      </c>
      <c r="W15" s="116">
        <v>455</v>
      </c>
      <c r="X15" s="116">
        <v>449</v>
      </c>
      <c r="Y15" s="112">
        <v>468</v>
      </c>
      <c r="Z15" s="112">
        <v>354</v>
      </c>
      <c r="AB15" s="117">
        <f t="shared" ref="AB15:AB34" si="2">IF(Z15="np",0,Z15/$Z$34)</f>
        <v>1.5957446808510637E-2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37.234042553191486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78.07276302851524</v>
      </c>
      <c r="P16" s="37" t="s">
        <v>85</v>
      </c>
      <c r="S16" s="115" t="s">
        <v>62</v>
      </c>
      <c r="T16" s="115"/>
      <c r="U16" s="116"/>
      <c r="V16" s="116">
        <v>121</v>
      </c>
      <c r="W16" s="116">
        <v>134</v>
      </c>
      <c r="X16" s="116">
        <v>120</v>
      </c>
      <c r="Y16" s="112">
        <v>153</v>
      </c>
      <c r="Z16" s="112">
        <v>154</v>
      </c>
      <c r="AB16" s="117">
        <f t="shared" si="2"/>
        <v>6.9419401370357011E-3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667</v>
      </c>
      <c r="W17" s="116">
        <v>713</v>
      </c>
      <c r="X17" s="116">
        <v>736</v>
      </c>
      <c r="Y17" s="112">
        <v>876</v>
      </c>
      <c r="Z17" s="112">
        <v>784</v>
      </c>
      <c r="AB17" s="117">
        <f t="shared" si="2"/>
        <v>3.5340786152181752E-2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66</v>
      </c>
      <c r="W18" s="116">
        <v>81</v>
      </c>
      <c r="X18" s="116">
        <v>98</v>
      </c>
      <c r="Y18" s="112">
        <v>82</v>
      </c>
      <c r="Z18" s="112">
        <v>98</v>
      </c>
      <c r="AB18" s="117">
        <f t="shared" si="2"/>
        <v>4.417598269022719E-3</v>
      </c>
    </row>
    <row r="19" spans="1:28" x14ac:dyDescent="0.25">
      <c r="A19" s="61" t="str">
        <f>$S$1&amp;" ("&amp;$V$2&amp;" to "&amp;$Z$2&amp;")"</f>
        <v>Adelaide (2016-17 to 2020-21)</v>
      </c>
      <c r="B19" s="61"/>
      <c r="C19" s="61"/>
      <c r="D19" s="61"/>
      <c r="E19" s="61"/>
      <c r="F19" s="61"/>
      <c r="G19" s="61" t="str">
        <f>$S$1&amp;" ("&amp;$V$2&amp;" to "&amp;$Z$2&amp;")"</f>
        <v>Adelaide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460</v>
      </c>
      <c r="W19" s="116">
        <v>574</v>
      </c>
      <c r="X19" s="116">
        <v>593</v>
      </c>
      <c r="Y19" s="112">
        <v>634</v>
      </c>
      <c r="Z19" s="112">
        <v>719</v>
      </c>
      <c r="AB19" s="117">
        <f t="shared" si="2"/>
        <v>3.2410746483952396E-2</v>
      </c>
    </row>
    <row r="20" spans="1:28" x14ac:dyDescent="0.25">
      <c r="S20" s="115" t="s">
        <v>66</v>
      </c>
      <c r="T20" s="115"/>
      <c r="U20" s="116"/>
      <c r="V20" s="116">
        <v>389</v>
      </c>
      <c r="W20" s="116">
        <v>397</v>
      </c>
      <c r="X20" s="116">
        <v>473</v>
      </c>
      <c r="Y20" s="112">
        <v>475</v>
      </c>
      <c r="Z20" s="112">
        <v>503</v>
      </c>
      <c r="AB20" s="117">
        <f t="shared" si="2"/>
        <v>2.2673999278759467E-2</v>
      </c>
    </row>
    <row r="21" spans="1:28" x14ac:dyDescent="0.25">
      <c r="S21" s="115" t="s">
        <v>67</v>
      </c>
      <c r="T21" s="115"/>
      <c r="U21" s="116"/>
      <c r="V21" s="116">
        <v>1141</v>
      </c>
      <c r="W21" s="116">
        <v>1161</v>
      </c>
      <c r="X21" s="116">
        <v>1183</v>
      </c>
      <c r="Y21" s="112">
        <v>1364</v>
      </c>
      <c r="Z21" s="112">
        <v>1519</v>
      </c>
      <c r="AB21" s="117">
        <f t="shared" si="2"/>
        <v>6.8472773169852147E-2</v>
      </c>
    </row>
    <row r="22" spans="1:28" x14ac:dyDescent="0.25">
      <c r="S22" s="115" t="s">
        <v>68</v>
      </c>
      <c r="T22" s="115"/>
      <c r="U22" s="116"/>
      <c r="V22" s="116">
        <v>2316</v>
      </c>
      <c r="W22" s="116">
        <v>2575</v>
      </c>
      <c r="X22" s="116">
        <v>2745</v>
      </c>
      <c r="Y22" s="112">
        <v>2862</v>
      </c>
      <c r="Z22" s="112">
        <v>3534</v>
      </c>
      <c r="AB22" s="117">
        <f t="shared" si="2"/>
        <v>0.15930400288496213</v>
      </c>
    </row>
    <row r="23" spans="1:28" x14ac:dyDescent="0.25">
      <c r="S23" s="115" t="s">
        <v>69</v>
      </c>
      <c r="T23" s="115"/>
      <c r="U23" s="116"/>
      <c r="V23" s="116">
        <v>268</v>
      </c>
      <c r="W23" s="116">
        <v>347</v>
      </c>
      <c r="X23" s="116">
        <v>339</v>
      </c>
      <c r="Y23" s="112">
        <v>361</v>
      </c>
      <c r="Z23" s="112">
        <v>416</v>
      </c>
      <c r="AB23" s="117">
        <f t="shared" si="2"/>
        <v>1.875225387666787E-2</v>
      </c>
    </row>
    <row r="24" spans="1:28" x14ac:dyDescent="0.25">
      <c r="S24" s="115" t="s">
        <v>70</v>
      </c>
      <c r="T24" s="115"/>
      <c r="U24" s="116"/>
      <c r="V24" s="116">
        <v>315</v>
      </c>
      <c r="W24" s="116">
        <v>372</v>
      </c>
      <c r="X24" s="116">
        <v>469</v>
      </c>
      <c r="Y24" s="112">
        <v>469</v>
      </c>
      <c r="Z24" s="112">
        <v>508</v>
      </c>
      <c r="AB24" s="117">
        <f t="shared" si="2"/>
        <v>2.289938694554634E-2</v>
      </c>
    </row>
    <row r="25" spans="1:28" x14ac:dyDescent="0.25">
      <c r="S25" s="115" t="s">
        <v>71</v>
      </c>
      <c r="T25" s="115"/>
      <c r="U25" s="116"/>
      <c r="V25" s="116">
        <v>538</v>
      </c>
      <c r="W25" s="116">
        <v>606</v>
      </c>
      <c r="X25" s="116">
        <v>570</v>
      </c>
      <c r="Y25" s="112">
        <v>720</v>
      </c>
      <c r="Z25" s="112">
        <v>798</v>
      </c>
      <c r="AB25" s="117">
        <f t="shared" si="2"/>
        <v>3.5971871619184997E-2</v>
      </c>
    </row>
    <row r="26" spans="1:28" x14ac:dyDescent="0.25">
      <c r="S26" s="115" t="s">
        <v>72</v>
      </c>
      <c r="T26" s="115"/>
      <c r="U26" s="116"/>
      <c r="V26" s="116">
        <v>293</v>
      </c>
      <c r="W26" s="116">
        <v>323</v>
      </c>
      <c r="X26" s="116">
        <v>336</v>
      </c>
      <c r="Y26" s="112">
        <v>372</v>
      </c>
      <c r="Z26" s="112">
        <v>414</v>
      </c>
      <c r="AB26" s="117">
        <f t="shared" si="2"/>
        <v>1.866209880995312E-2</v>
      </c>
    </row>
    <row r="27" spans="1:28" x14ac:dyDescent="0.25">
      <c r="S27" s="115" t="s">
        <v>73</v>
      </c>
      <c r="T27" s="115"/>
      <c r="U27" s="116"/>
      <c r="V27" s="116">
        <v>1599</v>
      </c>
      <c r="W27" s="116">
        <v>1931</v>
      </c>
      <c r="X27" s="116">
        <v>2060</v>
      </c>
      <c r="Y27" s="112">
        <v>2289</v>
      </c>
      <c r="Z27" s="112">
        <v>2595</v>
      </c>
      <c r="AB27" s="117">
        <f t="shared" si="2"/>
        <v>0.11697619906238731</v>
      </c>
    </row>
    <row r="28" spans="1:28" x14ac:dyDescent="0.25">
      <c r="S28" s="115" t="s">
        <v>74</v>
      </c>
      <c r="T28" s="115"/>
      <c r="U28" s="116"/>
      <c r="V28" s="116">
        <v>1356</v>
      </c>
      <c r="W28" s="116">
        <v>1696</v>
      </c>
      <c r="X28" s="116">
        <v>1665</v>
      </c>
      <c r="Y28" s="112">
        <v>2036</v>
      </c>
      <c r="Z28" s="112">
        <v>2091</v>
      </c>
      <c r="AB28" s="117">
        <f t="shared" si="2"/>
        <v>9.425712225027047E-2</v>
      </c>
    </row>
    <row r="29" spans="1:28" x14ac:dyDescent="0.25">
      <c r="S29" s="115" t="s">
        <v>75</v>
      </c>
      <c r="T29" s="115"/>
      <c r="U29" s="116"/>
      <c r="V29" s="116">
        <v>1082</v>
      </c>
      <c r="W29" s="116">
        <v>1146</v>
      </c>
      <c r="X29" s="116">
        <v>1240</v>
      </c>
      <c r="Y29" s="112">
        <v>1165</v>
      </c>
      <c r="Z29" s="112">
        <v>1110</v>
      </c>
      <c r="AB29" s="117">
        <f t="shared" si="2"/>
        <v>5.0036062026685903E-2</v>
      </c>
    </row>
    <row r="30" spans="1:28" x14ac:dyDescent="0.25">
      <c r="S30" s="115" t="s">
        <v>76</v>
      </c>
      <c r="T30" s="115"/>
      <c r="U30" s="116"/>
      <c r="V30" s="116">
        <v>1667</v>
      </c>
      <c r="W30" s="116">
        <v>1826</v>
      </c>
      <c r="X30" s="116">
        <v>1846</v>
      </c>
      <c r="Y30" s="112">
        <v>1929</v>
      </c>
      <c r="Z30" s="112">
        <v>2025</v>
      </c>
      <c r="AB30" s="117">
        <f t="shared" si="2"/>
        <v>9.1282005048683737E-2</v>
      </c>
    </row>
    <row r="31" spans="1:28" x14ac:dyDescent="0.25">
      <c r="S31" s="115" t="s">
        <v>77</v>
      </c>
      <c r="T31" s="115"/>
      <c r="U31" s="116"/>
      <c r="V31" s="116">
        <v>2047</v>
      </c>
      <c r="W31" s="116">
        <v>2258</v>
      </c>
      <c r="X31" s="116">
        <v>2262</v>
      </c>
      <c r="Y31" s="112">
        <v>2424</v>
      </c>
      <c r="Z31" s="112">
        <v>2782</v>
      </c>
      <c r="AB31" s="117">
        <f t="shared" si="2"/>
        <v>0.12540569780021638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405</v>
      </c>
      <c r="W32" s="116">
        <v>510</v>
      </c>
      <c r="X32" s="116">
        <v>529</v>
      </c>
      <c r="Y32" s="112">
        <v>571</v>
      </c>
      <c r="Z32" s="112">
        <v>624</v>
      </c>
      <c r="AB32" s="117">
        <f t="shared" si="2"/>
        <v>2.8128380815001804E-2</v>
      </c>
    </row>
    <row r="33" spans="19:32" x14ac:dyDescent="0.25">
      <c r="S33" s="115" t="s">
        <v>79</v>
      </c>
      <c r="T33" s="115"/>
      <c r="U33" s="116"/>
      <c r="V33" s="116">
        <v>456</v>
      </c>
      <c r="W33" s="116">
        <v>562</v>
      </c>
      <c r="X33" s="116">
        <v>547</v>
      </c>
      <c r="Y33" s="112">
        <v>599</v>
      </c>
      <c r="Z33" s="112">
        <v>673</v>
      </c>
      <c r="AB33" s="117">
        <f t="shared" si="2"/>
        <v>3.0337179949513161E-2</v>
      </c>
    </row>
    <row r="34" spans="19:32" x14ac:dyDescent="0.25">
      <c r="S34" s="118" t="s">
        <v>53</v>
      </c>
      <c r="T34" s="118"/>
      <c r="U34" s="119"/>
      <c r="V34" s="119">
        <v>16980</v>
      </c>
      <c r="W34" s="119">
        <v>18657</v>
      </c>
      <c r="X34" s="119">
        <v>19033</v>
      </c>
      <c r="Y34" s="120">
        <v>20489</v>
      </c>
      <c r="Z34" s="120">
        <v>22184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9716</v>
      </c>
      <c r="W37" s="112">
        <v>10745</v>
      </c>
      <c r="X37" s="112">
        <v>10558</v>
      </c>
      <c r="Y37" s="112">
        <v>11310</v>
      </c>
      <c r="Z37" s="112">
        <v>11116</v>
      </c>
      <c r="AB37" s="132">
        <f>Z37/Z40*100</f>
        <v>78.07276302851524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2033</v>
      </c>
      <c r="W38" s="112">
        <v>2153</v>
      </c>
      <c r="X38" s="112">
        <v>2371</v>
      </c>
      <c r="Y38" s="112">
        <v>2661</v>
      </c>
      <c r="Z38" s="112">
        <v>3122</v>
      </c>
      <c r="AB38" s="132">
        <f>Z38/Z40*100</f>
        <v>21.92723697148476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11749</v>
      </c>
      <c r="W40" s="112">
        <v>12898</v>
      </c>
      <c r="X40" s="112">
        <v>12929</v>
      </c>
      <c r="Y40" s="112">
        <v>13971</v>
      </c>
      <c r="Z40" s="112">
        <v>14238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10</v>
      </c>
      <c r="Y44" s="112">
        <v>7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34</v>
      </c>
      <c r="W45" s="112">
        <v>45</v>
      </c>
      <c r="X45" s="112">
        <v>40</v>
      </c>
      <c r="Y45" s="112">
        <v>50</v>
      </c>
      <c r="Z45" s="112">
        <v>74</v>
      </c>
    </row>
    <row r="46" spans="19:32" x14ac:dyDescent="0.25">
      <c r="S46" s="115" t="s">
        <v>38</v>
      </c>
      <c r="T46" s="115"/>
      <c r="U46" s="112"/>
      <c r="V46" s="112">
        <v>336</v>
      </c>
      <c r="W46" s="112">
        <v>322</v>
      </c>
      <c r="X46" s="112">
        <v>395</v>
      </c>
      <c r="Y46" s="112">
        <v>416</v>
      </c>
      <c r="Z46" s="112">
        <v>454</v>
      </c>
    </row>
    <row r="47" spans="19:32" x14ac:dyDescent="0.25">
      <c r="S47" s="115" t="s">
        <v>39</v>
      </c>
      <c r="T47" s="115"/>
      <c r="U47" s="112"/>
      <c r="V47" s="112">
        <v>1021</v>
      </c>
      <c r="W47" s="112">
        <v>1165</v>
      </c>
      <c r="X47" s="112">
        <v>1315</v>
      </c>
      <c r="Y47" s="112">
        <v>1361</v>
      </c>
      <c r="Z47" s="112">
        <v>1432</v>
      </c>
    </row>
    <row r="48" spans="19:32" x14ac:dyDescent="0.25">
      <c r="S48" s="115" t="s">
        <v>40</v>
      </c>
      <c r="T48" s="115"/>
      <c r="U48" s="112"/>
      <c r="V48" s="112">
        <v>1742</v>
      </c>
      <c r="W48" s="112">
        <v>2007</v>
      </c>
      <c r="X48" s="112">
        <v>1983</v>
      </c>
      <c r="Y48" s="112">
        <v>2246</v>
      </c>
      <c r="Z48" s="112">
        <v>2381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1387</v>
      </c>
      <c r="W49" s="112">
        <v>1513</v>
      </c>
      <c r="X49" s="112">
        <v>1545</v>
      </c>
      <c r="Y49" s="112">
        <v>1724</v>
      </c>
      <c r="Z49" s="112">
        <v>1890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935</v>
      </c>
      <c r="W50" s="112">
        <v>1057</v>
      </c>
      <c r="X50" s="112">
        <v>1136</v>
      </c>
      <c r="Y50" s="112">
        <v>1242</v>
      </c>
      <c r="Z50" s="112">
        <v>1343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619</v>
      </c>
      <c r="W51" s="112">
        <v>664</v>
      </c>
      <c r="X51" s="112">
        <v>666</v>
      </c>
      <c r="Y51" s="112">
        <v>722</v>
      </c>
      <c r="Z51" s="112">
        <v>831</v>
      </c>
    </row>
    <row r="52" spans="1:26" ht="15" customHeight="1" x14ac:dyDescent="0.25">
      <c r="S52" s="115" t="s">
        <v>44</v>
      </c>
      <c r="T52" s="115"/>
      <c r="U52" s="112"/>
      <c r="V52" s="112">
        <v>580</v>
      </c>
      <c r="W52" s="112">
        <v>688</v>
      </c>
      <c r="X52" s="112">
        <v>666</v>
      </c>
      <c r="Y52" s="112">
        <v>666</v>
      </c>
      <c r="Z52" s="112">
        <v>706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525</v>
      </c>
      <c r="W53" s="112">
        <v>519</v>
      </c>
      <c r="X53" s="112">
        <v>467</v>
      </c>
      <c r="Y53" s="112">
        <v>519</v>
      </c>
      <c r="Z53" s="112">
        <v>558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541</v>
      </c>
      <c r="W54" s="112">
        <v>646</v>
      </c>
      <c r="X54" s="112">
        <v>611</v>
      </c>
      <c r="Y54" s="112">
        <v>612</v>
      </c>
      <c r="Z54" s="112">
        <v>584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445</v>
      </c>
      <c r="W55" s="112">
        <v>462</v>
      </c>
      <c r="X55" s="112">
        <v>466</v>
      </c>
      <c r="Y55" s="112">
        <v>506</v>
      </c>
      <c r="Z55" s="112">
        <v>480</v>
      </c>
    </row>
    <row r="56" spans="1:26" ht="15" customHeight="1" x14ac:dyDescent="0.25">
      <c r="S56" s="115" t="s">
        <v>48</v>
      </c>
      <c r="T56" s="115"/>
      <c r="U56" s="112"/>
      <c r="V56" s="112">
        <v>350</v>
      </c>
      <c r="W56" s="112">
        <v>398</v>
      </c>
      <c r="X56" s="112">
        <v>315</v>
      </c>
      <c r="Y56" s="112">
        <v>341</v>
      </c>
      <c r="Z56" s="112">
        <v>329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208</v>
      </c>
      <c r="W57" s="112">
        <v>241</v>
      </c>
      <c r="X57" s="112">
        <v>258</v>
      </c>
      <c r="Y57" s="112">
        <v>262</v>
      </c>
      <c r="Z57" s="112">
        <v>252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80</v>
      </c>
      <c r="W58" s="112">
        <v>99</v>
      </c>
      <c r="X58" s="112">
        <v>107</v>
      </c>
      <c r="Y58" s="112">
        <v>112</v>
      </c>
      <c r="Z58" s="112">
        <v>106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28</v>
      </c>
      <c r="W59" s="112">
        <v>26</v>
      </c>
      <c r="X59" s="112">
        <v>31</v>
      </c>
      <c r="Y59" s="112">
        <v>38</v>
      </c>
      <c r="Z59" s="112">
        <v>36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20</v>
      </c>
      <c r="W60" s="112">
        <v>27</v>
      </c>
      <c r="X60" s="112">
        <v>21</v>
      </c>
      <c r="Y60" s="112">
        <v>13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8857</v>
      </c>
      <c r="W61" s="112">
        <v>9867</v>
      </c>
      <c r="X61" s="112">
        <v>10025</v>
      </c>
      <c r="Y61" s="112">
        <v>10837</v>
      </c>
      <c r="Z61" s="112">
        <v>11471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6</v>
      </c>
      <c r="X63" s="112">
        <v>7</v>
      </c>
      <c r="Y63" s="112">
        <v>0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42</v>
      </c>
      <c r="W64" s="112">
        <v>71</v>
      </c>
      <c r="X64" s="112">
        <v>44</v>
      </c>
      <c r="Y64" s="112">
        <v>83</v>
      </c>
      <c r="Z64" s="112">
        <v>93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457</v>
      </c>
      <c r="W65" s="112">
        <v>437</v>
      </c>
      <c r="X65" s="112">
        <v>499</v>
      </c>
      <c r="Y65" s="112">
        <v>517</v>
      </c>
      <c r="Z65" s="112">
        <v>633</v>
      </c>
    </row>
    <row r="66" spans="1:26" x14ac:dyDescent="0.25">
      <c r="S66" s="115" t="s">
        <v>39</v>
      </c>
      <c r="T66" s="115"/>
      <c r="U66" s="112"/>
      <c r="V66" s="112">
        <v>1201</v>
      </c>
      <c r="W66" s="112">
        <v>1296</v>
      </c>
      <c r="X66" s="112">
        <v>1405</v>
      </c>
      <c r="Y66" s="112">
        <v>1444</v>
      </c>
      <c r="Z66" s="112">
        <v>1703</v>
      </c>
    </row>
    <row r="67" spans="1:26" x14ac:dyDescent="0.25">
      <c r="S67" s="115" t="s">
        <v>40</v>
      </c>
      <c r="T67" s="115"/>
      <c r="U67" s="112"/>
      <c r="V67" s="112">
        <v>1665</v>
      </c>
      <c r="W67" s="112">
        <v>1772</v>
      </c>
      <c r="X67" s="112">
        <v>1814</v>
      </c>
      <c r="Y67" s="112">
        <v>2061</v>
      </c>
      <c r="Z67" s="112">
        <v>2331</v>
      </c>
    </row>
    <row r="68" spans="1:26" x14ac:dyDescent="0.25">
      <c r="S68" s="115" t="s">
        <v>41</v>
      </c>
      <c r="T68" s="115"/>
      <c r="U68" s="112"/>
      <c r="V68" s="112">
        <v>1179</v>
      </c>
      <c r="W68" s="112">
        <v>1335</v>
      </c>
      <c r="X68" s="112">
        <v>1468</v>
      </c>
      <c r="Y68" s="112">
        <v>1480</v>
      </c>
      <c r="Z68" s="112">
        <v>1639</v>
      </c>
    </row>
    <row r="69" spans="1:26" x14ac:dyDescent="0.25">
      <c r="S69" s="115" t="s">
        <v>42</v>
      </c>
      <c r="T69" s="115"/>
      <c r="U69" s="112"/>
      <c r="V69" s="112">
        <v>768</v>
      </c>
      <c r="W69" s="112">
        <v>808</v>
      </c>
      <c r="X69" s="112">
        <v>814</v>
      </c>
      <c r="Y69" s="112">
        <v>946</v>
      </c>
      <c r="Z69" s="112">
        <v>1059</v>
      </c>
    </row>
    <row r="70" spans="1:26" x14ac:dyDescent="0.25">
      <c r="S70" s="115" t="s">
        <v>43</v>
      </c>
      <c r="T70" s="115"/>
      <c r="U70" s="112"/>
      <c r="V70" s="112">
        <v>461</v>
      </c>
      <c r="W70" s="112">
        <v>567</v>
      </c>
      <c r="X70" s="112">
        <v>565</v>
      </c>
      <c r="Y70" s="112">
        <v>636</v>
      </c>
      <c r="Z70" s="112">
        <v>729</v>
      </c>
    </row>
    <row r="71" spans="1:26" x14ac:dyDescent="0.25">
      <c r="S71" s="115" t="s">
        <v>44</v>
      </c>
      <c r="T71" s="115"/>
      <c r="U71" s="112"/>
      <c r="V71" s="112">
        <v>398</v>
      </c>
      <c r="W71" s="112">
        <v>443</v>
      </c>
      <c r="X71" s="112">
        <v>449</v>
      </c>
      <c r="Y71" s="112">
        <v>490</v>
      </c>
      <c r="Z71" s="112">
        <v>526</v>
      </c>
    </row>
    <row r="72" spans="1:26" x14ac:dyDescent="0.25">
      <c r="S72" s="115" t="s">
        <v>45</v>
      </c>
      <c r="T72" s="115"/>
      <c r="U72" s="112"/>
      <c r="V72" s="112">
        <v>516</v>
      </c>
      <c r="W72" s="112">
        <v>482</v>
      </c>
      <c r="X72" s="112">
        <v>460</v>
      </c>
      <c r="Y72" s="112">
        <v>466</v>
      </c>
      <c r="Z72" s="112">
        <v>472</v>
      </c>
    </row>
    <row r="73" spans="1:26" x14ac:dyDescent="0.25">
      <c r="S73" s="115" t="s">
        <v>46</v>
      </c>
      <c r="T73" s="115"/>
      <c r="U73" s="112"/>
      <c r="V73" s="112">
        <v>494</v>
      </c>
      <c r="W73" s="112">
        <v>562</v>
      </c>
      <c r="X73" s="112">
        <v>520</v>
      </c>
      <c r="Y73" s="112">
        <v>543</v>
      </c>
      <c r="Z73" s="112">
        <v>553</v>
      </c>
    </row>
    <row r="74" spans="1:26" x14ac:dyDescent="0.25">
      <c r="S74" s="115" t="s">
        <v>47</v>
      </c>
      <c r="T74" s="115"/>
      <c r="U74" s="112"/>
      <c r="V74" s="112">
        <v>423</v>
      </c>
      <c r="W74" s="112">
        <v>422</v>
      </c>
      <c r="X74" s="112">
        <v>427</v>
      </c>
      <c r="Y74" s="112">
        <v>437</v>
      </c>
      <c r="Z74" s="112">
        <v>424</v>
      </c>
    </row>
    <row r="75" spans="1:26" x14ac:dyDescent="0.25">
      <c r="S75" s="115" t="s">
        <v>48</v>
      </c>
      <c r="T75" s="115"/>
      <c r="U75" s="112"/>
      <c r="V75" s="112">
        <v>309</v>
      </c>
      <c r="W75" s="112">
        <v>314</v>
      </c>
      <c r="X75" s="112">
        <v>296</v>
      </c>
      <c r="Y75" s="112">
        <v>291</v>
      </c>
      <c r="Z75" s="112">
        <v>261</v>
      </c>
    </row>
    <row r="76" spans="1:26" x14ac:dyDescent="0.25">
      <c r="S76" s="115" t="s">
        <v>49</v>
      </c>
      <c r="T76" s="115"/>
      <c r="U76" s="112"/>
      <c r="V76" s="112">
        <v>134</v>
      </c>
      <c r="W76" s="112">
        <v>162</v>
      </c>
      <c r="X76" s="112">
        <v>157</v>
      </c>
      <c r="Y76" s="112">
        <v>153</v>
      </c>
      <c r="Z76" s="112">
        <v>171</v>
      </c>
    </row>
    <row r="77" spans="1:26" x14ac:dyDescent="0.25">
      <c r="S77" s="115" t="s">
        <v>50</v>
      </c>
      <c r="T77" s="115"/>
      <c r="U77" s="112"/>
      <c r="V77" s="112">
        <v>40</v>
      </c>
      <c r="W77" s="112">
        <v>51</v>
      </c>
      <c r="X77" s="112">
        <v>44</v>
      </c>
      <c r="Y77" s="112">
        <v>65</v>
      </c>
      <c r="Z77" s="112">
        <v>54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17</v>
      </c>
      <c r="X78" s="112">
        <v>20</v>
      </c>
      <c r="Y78" s="112">
        <v>22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38</v>
      </c>
      <c r="X79" s="112">
        <v>18</v>
      </c>
      <c r="Y79" s="112">
        <v>27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8120</v>
      </c>
      <c r="W80" s="112">
        <v>8788</v>
      </c>
      <c r="X80" s="112">
        <v>9009</v>
      </c>
      <c r="Y80" s="112">
        <v>9651</v>
      </c>
      <c r="Z80" s="112">
        <v>10707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801</v>
      </c>
      <c r="W83" s="112">
        <v>861</v>
      </c>
      <c r="X83" s="112">
        <v>838</v>
      </c>
      <c r="Y83" s="112">
        <v>866</v>
      </c>
      <c r="Z83" s="112">
        <v>852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1682</v>
      </c>
      <c r="W84" s="112">
        <v>1832</v>
      </c>
      <c r="X84" s="112">
        <v>1932</v>
      </c>
      <c r="Y84" s="112">
        <v>2083</v>
      </c>
      <c r="Z84" s="112">
        <v>2121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478</v>
      </c>
      <c r="W85" s="112">
        <v>541</v>
      </c>
      <c r="X85" s="112">
        <v>508</v>
      </c>
      <c r="Y85" s="112">
        <v>563</v>
      </c>
      <c r="Z85" s="112">
        <v>640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22,184</v>
      </c>
      <c r="D86" s="94">
        <f t="shared" ref="D86:D91" si="4">AD4</f>
        <v>8.2674475353831101E-2</v>
      </c>
      <c r="E86" s="95">
        <f t="shared" ref="E86:E91" si="5">AD4</f>
        <v>8.2674475353831101E-2</v>
      </c>
      <c r="F86" s="94">
        <f t="shared" ref="F86:F91" si="6">AF4</f>
        <v>0.30655515636963315</v>
      </c>
      <c r="G86" s="95">
        <f t="shared" ref="G86:G91" si="7">AF4</f>
        <v>0.30655515636963315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404</v>
      </c>
      <c r="W86" s="112">
        <v>485</v>
      </c>
      <c r="X86" s="112">
        <v>492</v>
      </c>
      <c r="Y86" s="112">
        <v>508</v>
      </c>
      <c r="Z86" s="112">
        <v>600</v>
      </c>
    </row>
    <row r="87" spans="1:30" ht="15" customHeight="1" x14ac:dyDescent="0.25">
      <c r="A87" s="96" t="s">
        <v>4</v>
      </c>
      <c r="B87" s="49"/>
      <c r="C87" s="97" t="str">
        <f t="shared" si="3"/>
        <v>11,471</v>
      </c>
      <c r="D87" s="94">
        <f t="shared" si="4"/>
        <v>5.8210332103320939E-2</v>
      </c>
      <c r="E87" s="95">
        <f t="shared" si="5"/>
        <v>5.8210332103320939E-2</v>
      </c>
      <c r="F87" s="94">
        <f t="shared" si="6"/>
        <v>0.29542631281761711</v>
      </c>
      <c r="G87" s="95">
        <f t="shared" si="7"/>
        <v>0.29542631281761711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383</v>
      </c>
      <c r="W87" s="112">
        <v>447</v>
      </c>
      <c r="X87" s="112">
        <v>465</v>
      </c>
      <c r="Y87" s="112">
        <v>482</v>
      </c>
      <c r="Z87" s="112">
        <v>518</v>
      </c>
    </row>
    <row r="88" spans="1:30" ht="15" customHeight="1" x14ac:dyDescent="0.25">
      <c r="A88" s="96" t="s">
        <v>5</v>
      </c>
      <c r="B88" s="49"/>
      <c r="C88" s="97" t="str">
        <f t="shared" si="3"/>
        <v>10,707</v>
      </c>
      <c r="D88" s="94">
        <f t="shared" si="4"/>
        <v>0.10895908855515279</v>
      </c>
      <c r="E88" s="95">
        <f t="shared" si="5"/>
        <v>0.10895908855515279</v>
      </c>
      <c r="F88" s="94">
        <f t="shared" si="6"/>
        <v>0.31827136173356307</v>
      </c>
      <c r="G88" s="95">
        <f t="shared" si="7"/>
        <v>0.31827136173356307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243</v>
      </c>
      <c r="W88" s="112">
        <v>254</v>
      </c>
      <c r="X88" s="112">
        <v>288</v>
      </c>
      <c r="Y88" s="112">
        <v>323</v>
      </c>
      <c r="Z88" s="112">
        <v>346</v>
      </c>
    </row>
    <row r="89" spans="1:30" ht="15" customHeight="1" x14ac:dyDescent="0.25">
      <c r="A89" s="49" t="s">
        <v>6</v>
      </c>
      <c r="B89" s="49"/>
      <c r="C89" s="97" t="str">
        <f t="shared" si="3"/>
        <v>14,237</v>
      </c>
      <c r="D89" s="94">
        <f t="shared" si="4"/>
        <v>1.9404267506802242E-2</v>
      </c>
      <c r="E89" s="95">
        <f t="shared" si="5"/>
        <v>1.9404267506802242E-2</v>
      </c>
      <c r="F89" s="94">
        <f t="shared" si="6"/>
        <v>0.21176270320878365</v>
      </c>
      <c r="G89" s="95">
        <f t="shared" si="7"/>
        <v>0.21176270320878365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105</v>
      </c>
      <c r="W89" s="112">
        <v>118</v>
      </c>
      <c r="X89" s="112">
        <v>115</v>
      </c>
      <c r="Y89" s="112">
        <v>126</v>
      </c>
      <c r="Z89" s="112">
        <v>146</v>
      </c>
    </row>
    <row r="90" spans="1:30" ht="15" customHeight="1" x14ac:dyDescent="0.25">
      <c r="A90" s="49" t="s">
        <v>98</v>
      </c>
      <c r="B90" s="49"/>
      <c r="C90" s="97" t="str">
        <f t="shared" si="3"/>
        <v>$36,908</v>
      </c>
      <c r="D90" s="94">
        <f t="shared" si="4"/>
        <v>3.2522918032208858E-2</v>
      </c>
      <c r="E90" s="95">
        <f t="shared" si="5"/>
        <v>3.2522918032208858E-2</v>
      </c>
      <c r="F90" s="94">
        <f t="shared" si="6"/>
        <v>-1.9228300997846781E-2</v>
      </c>
      <c r="G90" s="95">
        <f t="shared" si="7"/>
        <v>-1.9228300997846781E-2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452</v>
      </c>
      <c r="W90" s="112">
        <v>469</v>
      </c>
      <c r="X90" s="112">
        <v>463</v>
      </c>
      <c r="Y90" s="112">
        <v>519</v>
      </c>
      <c r="Z90" s="112">
        <v>562</v>
      </c>
    </row>
    <row r="91" spans="1:30" ht="15" customHeight="1" x14ac:dyDescent="0.25">
      <c r="A91" s="49" t="s">
        <v>7</v>
      </c>
      <c r="B91" s="49"/>
      <c r="C91" s="97" t="str">
        <f t="shared" si="3"/>
        <v>$929.0 mil</v>
      </c>
      <c r="D91" s="94">
        <f t="shared" si="4"/>
        <v>6.7600714564078901E-2</v>
      </c>
      <c r="E91" s="95">
        <f t="shared" si="5"/>
        <v>6.7600714564078901E-2</v>
      </c>
      <c r="F91" s="94">
        <f t="shared" si="6"/>
        <v>0.28134831081306144</v>
      </c>
      <c r="G91" s="95">
        <f t="shared" si="7"/>
        <v>0.28134831081306144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6227</v>
      </c>
      <c r="W91" s="112">
        <v>6864</v>
      </c>
      <c r="X91" s="112">
        <v>6841</v>
      </c>
      <c r="Y91" s="112">
        <v>7421</v>
      </c>
      <c r="Z91" s="112">
        <v>7412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511</v>
      </c>
      <c r="W93" s="112">
        <v>547</v>
      </c>
      <c r="X93" s="112">
        <v>605</v>
      </c>
      <c r="Y93" s="112">
        <v>625</v>
      </c>
      <c r="Z93" s="112">
        <v>644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1554</v>
      </c>
      <c r="W94" s="112">
        <v>1720</v>
      </c>
      <c r="X94" s="112">
        <v>1802</v>
      </c>
      <c r="Y94" s="112">
        <v>1903</v>
      </c>
      <c r="Z94" s="112">
        <v>2003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148</v>
      </c>
      <c r="W95" s="112">
        <v>158</v>
      </c>
      <c r="X95" s="112">
        <v>173</v>
      </c>
      <c r="Y95" s="112">
        <v>171</v>
      </c>
      <c r="Z95" s="112">
        <v>230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596</v>
      </c>
      <c r="W96" s="112">
        <v>653</v>
      </c>
      <c r="X96" s="112">
        <v>678</v>
      </c>
      <c r="Y96" s="112">
        <v>763</v>
      </c>
      <c r="Z96" s="112">
        <v>912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836</v>
      </c>
      <c r="W97" s="112">
        <v>900</v>
      </c>
      <c r="X97" s="112">
        <v>876</v>
      </c>
      <c r="Y97" s="112">
        <v>889</v>
      </c>
      <c r="Z97" s="112">
        <v>888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333</v>
      </c>
      <c r="W98" s="112">
        <v>364</v>
      </c>
      <c r="X98" s="112">
        <v>365</v>
      </c>
      <c r="Y98" s="112">
        <v>374</v>
      </c>
      <c r="Z98" s="112">
        <v>455</v>
      </c>
    </row>
    <row r="99" spans="1:32" ht="15" customHeight="1" x14ac:dyDescent="0.25">
      <c r="S99" s="115" t="s">
        <v>191</v>
      </c>
      <c r="T99" s="115"/>
      <c r="U99" s="112"/>
      <c r="V99" s="112">
        <v>11</v>
      </c>
      <c r="W99" s="112">
        <v>14</v>
      </c>
      <c r="X99" s="112">
        <v>16</v>
      </c>
      <c r="Y99" s="112">
        <v>13</v>
      </c>
      <c r="Z99" s="112">
        <v>30</v>
      </c>
    </row>
    <row r="100" spans="1:32" ht="15" customHeight="1" x14ac:dyDescent="0.25">
      <c r="S100" s="115" t="s">
        <v>58</v>
      </c>
      <c r="T100" s="115"/>
      <c r="U100" s="112"/>
      <c r="V100" s="112">
        <v>192</v>
      </c>
      <c r="W100" s="112">
        <v>199</v>
      </c>
      <c r="X100" s="112">
        <v>214</v>
      </c>
      <c r="Y100" s="112">
        <v>245</v>
      </c>
      <c r="Z100" s="112">
        <v>271</v>
      </c>
    </row>
    <row r="101" spans="1:32" x14ac:dyDescent="0.25">
      <c r="A101" s="18"/>
      <c r="S101" s="118" t="s">
        <v>53</v>
      </c>
      <c r="T101" s="118"/>
      <c r="U101" s="112"/>
      <c r="V101" s="112">
        <v>5524</v>
      </c>
      <c r="W101" s="112">
        <v>6030</v>
      </c>
      <c r="X101" s="112">
        <v>6085</v>
      </c>
      <c r="Y101" s="112">
        <v>6549</v>
      </c>
      <c r="Z101" s="112">
        <v>6818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12482</v>
      </c>
      <c r="W104" s="112">
        <v>13448</v>
      </c>
      <c r="X104" s="112">
        <v>13860</v>
      </c>
      <c r="Y104" s="112">
        <v>16359</v>
      </c>
      <c r="Z104" s="112">
        <v>16359</v>
      </c>
      <c r="AB104" s="109" t="str">
        <f>TEXT(Z104,"###,###")</f>
        <v>16,359</v>
      </c>
      <c r="AD104" s="130">
        <f>Z104/($Z$4)*100</f>
        <v>73.742336819329239</v>
      </c>
      <c r="AF104" s="109"/>
    </row>
    <row r="105" spans="1:32" x14ac:dyDescent="0.25">
      <c r="S105" s="115" t="s">
        <v>17</v>
      </c>
      <c r="T105" s="115"/>
      <c r="U105" s="112"/>
      <c r="V105" s="112">
        <v>3580</v>
      </c>
      <c r="W105" s="112">
        <v>3757</v>
      </c>
      <c r="X105" s="112">
        <v>3731</v>
      </c>
      <c r="Y105" s="112">
        <v>3804</v>
      </c>
      <c r="Z105" s="112">
        <v>3857</v>
      </c>
      <c r="AB105" s="109" t="str">
        <f>TEXT(Z105,"###,###")</f>
        <v>3,857</v>
      </c>
      <c r="AD105" s="130">
        <f>Z105/($Z$4)*100</f>
        <v>17.386404615939416</v>
      </c>
      <c r="AF105" s="109"/>
    </row>
    <row r="106" spans="1:32" x14ac:dyDescent="0.25">
      <c r="S106" s="118" t="s">
        <v>53</v>
      </c>
      <c r="T106" s="118"/>
      <c r="U106" s="120"/>
      <c r="V106" s="120">
        <v>16062</v>
      </c>
      <c r="W106" s="120">
        <v>17205</v>
      </c>
      <c r="X106" s="120">
        <v>17591</v>
      </c>
      <c r="Y106" s="120">
        <v>20163</v>
      </c>
      <c r="Z106" s="120">
        <v>20216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2664</v>
      </c>
      <c r="W108" s="112">
        <v>3358</v>
      </c>
      <c r="X108" s="112">
        <v>2908</v>
      </c>
      <c r="Y108" s="112">
        <v>3250</v>
      </c>
      <c r="Z108" s="112">
        <v>3275</v>
      </c>
      <c r="AB108" s="109" t="str">
        <f>TEXT(Z108,"###,###")</f>
        <v>3,275</v>
      </c>
      <c r="AD108" s="130">
        <f>Z108/($Z$4)*100</f>
        <v>14.762892174540209</v>
      </c>
      <c r="AF108" s="109"/>
    </row>
    <row r="109" spans="1:32" x14ac:dyDescent="0.25">
      <c r="S109" s="115" t="s">
        <v>20</v>
      </c>
      <c r="T109" s="115"/>
      <c r="U109" s="112"/>
      <c r="V109" s="112">
        <v>2846</v>
      </c>
      <c r="W109" s="112">
        <v>2932</v>
      </c>
      <c r="X109" s="112">
        <v>3054</v>
      </c>
      <c r="Y109" s="112">
        <v>3396</v>
      </c>
      <c r="Z109" s="112">
        <v>4157</v>
      </c>
      <c r="AB109" s="109" t="str">
        <f>TEXT(Z109,"###,###")</f>
        <v>4,157</v>
      </c>
      <c r="AD109" s="130">
        <f>Z109/($Z$4)*100</f>
        <v>18.738730616660657</v>
      </c>
      <c r="AF109" s="109"/>
    </row>
    <row r="110" spans="1:32" x14ac:dyDescent="0.25">
      <c r="S110" s="115" t="s">
        <v>21</v>
      </c>
      <c r="T110" s="115"/>
      <c r="U110" s="112"/>
      <c r="V110" s="112">
        <v>3716</v>
      </c>
      <c r="W110" s="112">
        <v>3966</v>
      </c>
      <c r="X110" s="112">
        <v>4493</v>
      </c>
      <c r="Y110" s="112">
        <v>4650</v>
      </c>
      <c r="Z110" s="112">
        <v>4944</v>
      </c>
      <c r="AB110" s="109" t="str">
        <f>TEXT(Z110,"###,###")</f>
        <v>4,944</v>
      </c>
      <c r="AD110" s="130">
        <f>Z110/($Z$4)*100</f>
        <v>22.286332491886043</v>
      </c>
      <c r="AF110" s="109"/>
    </row>
    <row r="111" spans="1:32" x14ac:dyDescent="0.25">
      <c r="S111" s="115" t="s">
        <v>22</v>
      </c>
      <c r="T111" s="115"/>
      <c r="U111" s="112"/>
      <c r="V111" s="112">
        <v>6405</v>
      </c>
      <c r="W111" s="112">
        <v>6823</v>
      </c>
      <c r="X111" s="112">
        <v>7049</v>
      </c>
      <c r="Y111" s="112">
        <v>7645</v>
      </c>
      <c r="Z111" s="112">
        <v>8260</v>
      </c>
      <c r="AB111" s="109" t="str">
        <f>TEXT(Z111,"###,###")</f>
        <v>8,260</v>
      </c>
      <c r="AD111" s="130">
        <f>Z111/($Z$4)*100</f>
        <v>37.234042553191486</v>
      </c>
      <c r="AF111" s="109"/>
    </row>
    <row r="112" spans="1:32" x14ac:dyDescent="0.25">
      <c r="S112" s="118" t="s">
        <v>53</v>
      </c>
      <c r="T112" s="118"/>
      <c r="U112" s="112"/>
      <c r="V112" s="112">
        <v>16979</v>
      </c>
      <c r="W112" s="112">
        <v>18656</v>
      </c>
      <c r="X112" s="112">
        <v>19037</v>
      </c>
      <c r="Y112" s="112">
        <v>20490</v>
      </c>
      <c r="Z112" s="112">
        <v>22184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39.29</v>
      </c>
      <c r="W118" s="131">
        <v>39.409999999999997</v>
      </c>
      <c r="X118" s="131">
        <v>38.71</v>
      </c>
      <c r="Y118" s="131">
        <v>38.619999999999997</v>
      </c>
      <c r="Z118" s="131">
        <v>38.17</v>
      </c>
      <c r="AB118" s="109" t="str">
        <f>TEXT(Z118,"##.0")</f>
        <v>38.2</v>
      </c>
    </row>
    <row r="120" spans="19:32" x14ac:dyDescent="0.25">
      <c r="S120" s="101" t="s">
        <v>100</v>
      </c>
      <c r="T120" s="112"/>
      <c r="U120" s="112"/>
      <c r="V120" s="112">
        <v>9775</v>
      </c>
      <c r="W120" s="112">
        <v>10837</v>
      </c>
      <c r="X120" s="112">
        <v>10848</v>
      </c>
      <c r="Y120" s="112">
        <v>11756</v>
      </c>
      <c r="Z120" s="112">
        <v>11967</v>
      </c>
      <c r="AB120" s="109" t="str">
        <f>TEXT(Z120,"###,###")</f>
        <v>11,967</v>
      </c>
    </row>
    <row r="121" spans="19:32" x14ac:dyDescent="0.25">
      <c r="S121" s="101" t="s">
        <v>101</v>
      </c>
      <c r="T121" s="112"/>
      <c r="U121" s="112"/>
      <c r="V121" s="112">
        <v>974</v>
      </c>
      <c r="W121" s="112">
        <v>1024</v>
      </c>
      <c r="X121" s="112">
        <v>980</v>
      </c>
      <c r="Y121" s="112">
        <v>1038</v>
      </c>
      <c r="Z121" s="112">
        <v>967</v>
      </c>
      <c r="AB121" s="109" t="str">
        <f>TEXT(Z121,"###,###")</f>
        <v>967</v>
      </c>
    </row>
    <row r="122" spans="19:32" x14ac:dyDescent="0.25">
      <c r="S122" s="101" t="s">
        <v>102</v>
      </c>
      <c r="T122" s="112"/>
      <c r="U122" s="112"/>
      <c r="V122" s="112">
        <v>998</v>
      </c>
      <c r="W122" s="112">
        <v>1031</v>
      </c>
      <c r="X122" s="112">
        <v>1096</v>
      </c>
      <c r="Y122" s="112">
        <v>1169</v>
      </c>
      <c r="Z122" s="112">
        <v>1294</v>
      </c>
      <c r="AB122" s="109" t="str">
        <f>TEXT(Z122,"###,###")</f>
        <v>1,294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10773</v>
      </c>
      <c r="W124" s="112">
        <v>11868</v>
      </c>
      <c r="X124" s="112">
        <v>11944</v>
      </c>
      <c r="Y124" s="112">
        <v>12925</v>
      </c>
      <c r="Z124" s="112">
        <v>13261</v>
      </c>
      <c r="AB124" s="109" t="str">
        <f>TEXT(Z124,"###,###")</f>
        <v>13,261</v>
      </c>
      <c r="AD124" s="127">
        <f>Z124/$Z$7*100</f>
        <v>93.144623164992623</v>
      </c>
    </row>
    <row r="125" spans="19:32" x14ac:dyDescent="0.25">
      <c r="S125" s="101" t="s">
        <v>104</v>
      </c>
      <c r="T125" s="112"/>
      <c r="U125" s="112"/>
      <c r="V125" s="112">
        <v>1972</v>
      </c>
      <c r="W125" s="112">
        <v>2055</v>
      </c>
      <c r="X125" s="112">
        <v>2076</v>
      </c>
      <c r="Y125" s="112">
        <v>2207</v>
      </c>
      <c r="Z125" s="112">
        <v>2261</v>
      </c>
      <c r="AB125" s="109" t="str">
        <f>TEXT(Z125,"###,###")</f>
        <v>2,261</v>
      </c>
      <c r="AD125" s="127">
        <f>Z125/$Z$7*100</f>
        <v>15.881154737655406</v>
      </c>
    </row>
    <row r="127" spans="19:32" x14ac:dyDescent="0.25">
      <c r="S127" s="101" t="s">
        <v>105</v>
      </c>
      <c r="T127" s="112"/>
      <c r="U127" s="112"/>
      <c r="V127" s="112">
        <v>6225</v>
      </c>
      <c r="W127" s="112">
        <v>6866</v>
      </c>
      <c r="X127" s="112">
        <v>6843</v>
      </c>
      <c r="Y127" s="112">
        <v>7419</v>
      </c>
      <c r="Z127" s="112">
        <v>7410</v>
      </c>
      <c r="AB127" s="109" t="str">
        <f>TEXT(Z127,"###,###")</f>
        <v>7,410</v>
      </c>
      <c r="AD127" s="127">
        <f>Z127/$Z$7*100</f>
        <v>52.047481913324432</v>
      </c>
    </row>
    <row r="128" spans="19:32" x14ac:dyDescent="0.25">
      <c r="S128" s="101" t="s">
        <v>106</v>
      </c>
      <c r="T128" s="112"/>
      <c r="U128" s="112"/>
      <c r="V128" s="112">
        <v>5524</v>
      </c>
      <c r="W128" s="112">
        <v>6029</v>
      </c>
      <c r="X128" s="112">
        <v>6082</v>
      </c>
      <c r="Y128" s="112">
        <v>6546</v>
      </c>
      <c r="Z128" s="112">
        <v>6818</v>
      </c>
      <c r="AB128" s="109" t="str">
        <f>TEXT(Z128,"###,###")</f>
        <v>6,818</v>
      </c>
      <c r="AD128" s="127">
        <f>Z128/$Z$7*100</f>
        <v>47.889302521598651</v>
      </c>
    </row>
    <row r="130" spans="19:20" x14ac:dyDescent="0.25">
      <c r="S130" s="101" t="s">
        <v>264</v>
      </c>
      <c r="T130" s="127">
        <v>84.05562969726769</v>
      </c>
    </row>
    <row r="131" spans="19:20" x14ac:dyDescent="0.25">
      <c r="S131" s="101" t="s">
        <v>265</v>
      </c>
      <c r="T131" s="127">
        <v>6.7921612699304639</v>
      </c>
    </row>
    <row r="132" spans="19:20" x14ac:dyDescent="0.25">
      <c r="S132" s="101" t="s">
        <v>266</v>
      </c>
      <c r="T132" s="127">
        <v>9.0889934677249418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FBE9C84-3D44-4E7B-BF08-C4AD5956A3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BC7A00-6A65-4855-8320-46A8953DE6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BA9AB6-3FA1-4949-808F-630EDE5D7C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0AFD805-757F-48BD-8417-F3F94FF3C2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F28D-6792-4CA2-9F87-31A3AEC579C7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10.19 Franklin Harbour,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798</v>
      </c>
      <c r="W4" s="108">
        <v>944</v>
      </c>
      <c r="X4" s="108">
        <v>851</v>
      </c>
      <c r="Y4" s="108">
        <v>1000</v>
      </c>
      <c r="Z4" s="108">
        <v>1058</v>
      </c>
      <c r="AB4" s="109" t="str">
        <f>TEXT(Z4,"###,###")</f>
        <v>1,058</v>
      </c>
      <c r="AD4" s="110">
        <f>Z4/Y4-1</f>
        <v>5.8000000000000052E-2</v>
      </c>
      <c r="AF4" s="110">
        <f>Z4/V4-1</f>
        <v>0.32581453634085222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448</v>
      </c>
      <c r="W5" s="108">
        <v>536</v>
      </c>
      <c r="X5" s="108">
        <v>458</v>
      </c>
      <c r="Y5" s="108">
        <v>542</v>
      </c>
      <c r="Z5" s="108">
        <v>603</v>
      </c>
      <c r="AB5" s="109" t="str">
        <f>TEXT(Z5,"###,###")</f>
        <v>603</v>
      </c>
      <c r="AD5" s="110">
        <f t="shared" ref="AD5:AD9" si="0">Z5/Y5-1</f>
        <v>0.11254612546125453</v>
      </c>
      <c r="AF5" s="110">
        <f t="shared" ref="AF5:AF9" si="1">Z5/V5-1</f>
        <v>0.34598214285714279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355</v>
      </c>
      <c r="W6" s="108">
        <v>409</v>
      </c>
      <c r="X6" s="108">
        <v>386</v>
      </c>
      <c r="Y6" s="108">
        <v>459</v>
      </c>
      <c r="Z6" s="108">
        <v>455</v>
      </c>
      <c r="AB6" s="109" t="str">
        <f>TEXT(Z6,"###,###")</f>
        <v>455</v>
      </c>
      <c r="AD6" s="110">
        <f t="shared" si="0"/>
        <v>-8.7145969498910736E-3</v>
      </c>
      <c r="AF6" s="110">
        <f t="shared" si="1"/>
        <v>0.28169014084507049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538</v>
      </c>
      <c r="W7" s="108">
        <v>643</v>
      </c>
      <c r="X7" s="108">
        <v>574</v>
      </c>
      <c r="Y7" s="108">
        <v>669</v>
      </c>
      <c r="Z7" s="108">
        <v>684</v>
      </c>
      <c r="AB7" s="109" t="str">
        <f>TEXT(Z7,"###,###")</f>
        <v>684</v>
      </c>
      <c r="AD7" s="110">
        <f t="shared" si="0"/>
        <v>2.2421524663677195E-2</v>
      </c>
      <c r="AF7" s="110">
        <f t="shared" si="1"/>
        <v>0.27137546468401497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1,058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684</v>
      </c>
      <c r="P8" s="65"/>
      <c r="S8" s="107" t="s">
        <v>84</v>
      </c>
      <c r="T8" s="108"/>
      <c r="U8" s="108"/>
      <c r="V8" s="108">
        <v>30162</v>
      </c>
      <c r="W8" s="108">
        <v>31516.5</v>
      </c>
      <c r="X8" s="108">
        <v>37021.43</v>
      </c>
      <c r="Y8" s="108">
        <v>36665.550000000003</v>
      </c>
      <c r="Z8" s="108">
        <v>41844</v>
      </c>
      <c r="AB8" s="109" t="str">
        <f>TEXT(Z8,"$###,###")</f>
        <v>$41,844</v>
      </c>
      <c r="AD8" s="110">
        <f t="shared" si="0"/>
        <v>0.14123475578574429</v>
      </c>
      <c r="AF8" s="110">
        <f t="shared" si="1"/>
        <v>0.38730853391684894</v>
      </c>
    </row>
    <row r="9" spans="1:32" x14ac:dyDescent="0.25">
      <c r="A9" s="30" t="s">
        <v>14</v>
      </c>
      <c r="B9" s="69"/>
      <c r="C9" s="70"/>
      <c r="D9" s="71">
        <f>AD104</f>
        <v>65.500945179584122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54.824561403508774</v>
      </c>
      <c r="P9" s="72" t="s">
        <v>85</v>
      </c>
      <c r="S9" s="107" t="s">
        <v>7</v>
      </c>
      <c r="T9" s="108"/>
      <c r="U9" s="108"/>
      <c r="V9" s="108">
        <v>27127992</v>
      </c>
      <c r="W9" s="108">
        <v>30653577</v>
      </c>
      <c r="X9" s="108">
        <v>28707547</v>
      </c>
      <c r="Y9" s="108">
        <v>31565039</v>
      </c>
      <c r="Z9" s="108">
        <v>34260065</v>
      </c>
      <c r="AB9" s="109" t="str">
        <f>TEXT(Z9/1000000,"$#,###.0")&amp;" mil"</f>
        <v>$34.3 mil</v>
      </c>
      <c r="AD9" s="110">
        <f t="shared" si="0"/>
        <v>8.5380094097143422E-2</v>
      </c>
      <c r="AF9" s="110">
        <f t="shared" si="1"/>
        <v>0.26290456735610945</v>
      </c>
    </row>
    <row r="10" spans="1:32" x14ac:dyDescent="0.25">
      <c r="A10" s="30" t="s">
        <v>17</v>
      </c>
      <c r="B10" s="69"/>
      <c r="C10" s="70"/>
      <c r="D10" s="71">
        <f>AD105</f>
        <v>16.351606805293006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45.906432748538009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67.690058479532169</v>
      </c>
      <c r="P11" s="72" t="s">
        <v>85</v>
      </c>
      <c r="S11" s="107" t="s">
        <v>29</v>
      </c>
      <c r="T11" s="112"/>
      <c r="U11" s="112"/>
      <c r="V11" s="112">
        <v>643</v>
      </c>
      <c r="W11" s="112">
        <v>718</v>
      </c>
      <c r="X11" s="112">
        <v>685</v>
      </c>
      <c r="Y11" s="112">
        <v>773</v>
      </c>
      <c r="Z11" s="112">
        <v>835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18.274853801169591</v>
      </c>
      <c r="P12" s="72" t="s">
        <v>85</v>
      </c>
      <c r="S12" s="107" t="s">
        <v>30</v>
      </c>
      <c r="T12" s="112"/>
      <c r="U12" s="112"/>
      <c r="V12" s="112">
        <v>155</v>
      </c>
      <c r="W12" s="112">
        <v>226</v>
      </c>
      <c r="X12" s="112">
        <v>167</v>
      </c>
      <c r="Y12" s="112">
        <v>224</v>
      </c>
      <c r="Z12" s="112">
        <v>223</v>
      </c>
    </row>
    <row r="13" spans="1:32" ht="15" customHeight="1" x14ac:dyDescent="0.25">
      <c r="A13" s="30" t="s">
        <v>19</v>
      </c>
      <c r="B13" s="70"/>
      <c r="C13" s="70"/>
      <c r="D13" s="71">
        <f>AD108</f>
        <v>17.296786389413988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14.327485380116958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17.769376181474481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46.1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15.028355387523629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21.137026239067055</v>
      </c>
      <c r="P15" s="72" t="s">
        <v>85</v>
      </c>
      <c r="S15" s="115" t="s">
        <v>61</v>
      </c>
      <c r="T15" s="115"/>
      <c r="U15" s="116"/>
      <c r="V15" s="116">
        <v>119</v>
      </c>
      <c r="W15" s="116">
        <v>143</v>
      </c>
      <c r="X15" s="116">
        <v>130</v>
      </c>
      <c r="Y15" s="112">
        <v>171</v>
      </c>
      <c r="Z15" s="112">
        <v>177</v>
      </c>
      <c r="AB15" s="117">
        <f t="shared" ref="AB15:AB34" si="2">IF(Z15="np",0,Z15/$Z$34)</f>
        <v>0.16729678638941398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30.529300567107747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78.862973760932945</v>
      </c>
      <c r="P16" s="37" t="s">
        <v>85</v>
      </c>
      <c r="S16" s="115" t="s">
        <v>62</v>
      </c>
      <c r="T16" s="115"/>
      <c r="U16" s="116"/>
      <c r="V16" s="116">
        <v>17</v>
      </c>
      <c r="W16" s="116">
        <v>15</v>
      </c>
      <c r="X16" s="116">
        <v>23</v>
      </c>
      <c r="Y16" s="112">
        <v>27</v>
      </c>
      <c r="Z16" s="112">
        <v>16</v>
      </c>
      <c r="AB16" s="117">
        <f t="shared" si="2"/>
        <v>1.5122873345935728E-2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32</v>
      </c>
      <c r="W17" s="116">
        <v>43</v>
      </c>
      <c r="X17" s="116">
        <v>31</v>
      </c>
      <c r="Y17" s="112">
        <v>28</v>
      </c>
      <c r="Z17" s="112">
        <v>30</v>
      </c>
      <c r="AB17" s="117">
        <f t="shared" si="2"/>
        <v>2.835538752362949E-2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4</v>
      </c>
      <c r="W18" s="116">
        <v>3</v>
      </c>
      <c r="X18" s="116">
        <v>5</v>
      </c>
      <c r="Y18" s="112">
        <v>5</v>
      </c>
      <c r="Z18" s="112">
        <v>4</v>
      </c>
      <c r="AB18" s="117">
        <f t="shared" si="2"/>
        <v>3.780718336483932E-3</v>
      </c>
    </row>
    <row r="19" spans="1:28" x14ac:dyDescent="0.25">
      <c r="A19" s="61" t="str">
        <f>$S$1&amp;" ("&amp;$V$2&amp;" to "&amp;$Z$2&amp;")"</f>
        <v>Franklin Harbour (2016-17 to 2020-21)</v>
      </c>
      <c r="B19" s="61"/>
      <c r="C19" s="61"/>
      <c r="D19" s="61"/>
      <c r="E19" s="61"/>
      <c r="F19" s="61"/>
      <c r="G19" s="61" t="str">
        <f>$S$1&amp;" ("&amp;$V$2&amp;" to "&amp;$Z$2&amp;")"</f>
        <v>Franklin Harbour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64</v>
      </c>
      <c r="W19" s="116">
        <v>60</v>
      </c>
      <c r="X19" s="116">
        <v>58</v>
      </c>
      <c r="Y19" s="112">
        <v>81</v>
      </c>
      <c r="Z19" s="112">
        <v>110</v>
      </c>
      <c r="AB19" s="117">
        <f t="shared" si="2"/>
        <v>0.10396975425330812</v>
      </c>
    </row>
    <row r="20" spans="1:28" x14ac:dyDescent="0.25">
      <c r="S20" s="115" t="s">
        <v>66</v>
      </c>
      <c r="T20" s="115"/>
      <c r="U20" s="116"/>
      <c r="V20" s="116">
        <v>13</v>
      </c>
      <c r="W20" s="116">
        <v>11</v>
      </c>
      <c r="X20" s="116">
        <v>23</v>
      </c>
      <c r="Y20" s="112">
        <v>25</v>
      </c>
      <c r="Z20" s="112">
        <v>22</v>
      </c>
      <c r="AB20" s="117">
        <f t="shared" si="2"/>
        <v>2.0793950850661626E-2</v>
      </c>
    </row>
    <row r="21" spans="1:28" x14ac:dyDescent="0.25">
      <c r="S21" s="115" t="s">
        <v>67</v>
      </c>
      <c r="T21" s="115"/>
      <c r="U21" s="116"/>
      <c r="V21" s="116">
        <v>45</v>
      </c>
      <c r="W21" s="116">
        <v>61</v>
      </c>
      <c r="X21" s="116">
        <v>53</v>
      </c>
      <c r="Y21" s="112">
        <v>66</v>
      </c>
      <c r="Z21" s="112">
        <v>60</v>
      </c>
      <c r="AB21" s="117">
        <f t="shared" si="2"/>
        <v>5.6710775047258979E-2</v>
      </c>
    </row>
    <row r="22" spans="1:28" x14ac:dyDescent="0.25">
      <c r="S22" s="115" t="s">
        <v>68</v>
      </c>
      <c r="T22" s="115"/>
      <c r="U22" s="116"/>
      <c r="V22" s="116">
        <v>50</v>
      </c>
      <c r="W22" s="116">
        <v>40</v>
      </c>
      <c r="X22" s="116">
        <v>43</v>
      </c>
      <c r="Y22" s="112">
        <v>37</v>
      </c>
      <c r="Z22" s="112">
        <v>45</v>
      </c>
      <c r="AB22" s="117">
        <f t="shared" si="2"/>
        <v>4.2533081285444231E-2</v>
      </c>
    </row>
    <row r="23" spans="1:28" x14ac:dyDescent="0.25">
      <c r="S23" s="115" t="s">
        <v>69</v>
      </c>
      <c r="T23" s="115"/>
      <c r="U23" s="116"/>
      <c r="V23" s="116">
        <v>44</v>
      </c>
      <c r="W23" s="116">
        <v>47</v>
      </c>
      <c r="X23" s="116">
        <v>36</v>
      </c>
      <c r="Y23" s="112">
        <v>32</v>
      </c>
      <c r="Z23" s="112">
        <v>41</v>
      </c>
      <c r="AB23" s="117">
        <f t="shared" si="2"/>
        <v>3.8752362948960305E-2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2</v>
      </c>
      <c r="AB24" s="117">
        <f t="shared" si="2"/>
        <v>1.890359168241966E-3</v>
      </c>
    </row>
    <row r="25" spans="1:28" x14ac:dyDescent="0.25">
      <c r="S25" s="115" t="s">
        <v>71</v>
      </c>
      <c r="T25" s="115"/>
      <c r="U25" s="116"/>
      <c r="V25" s="116">
        <v>36</v>
      </c>
      <c r="W25" s="116">
        <v>50</v>
      </c>
      <c r="X25" s="116">
        <v>49</v>
      </c>
      <c r="Y25" s="112">
        <v>52</v>
      </c>
      <c r="Z25" s="112">
        <v>71</v>
      </c>
      <c r="AB25" s="117">
        <f t="shared" si="2"/>
        <v>6.7107750472589794E-2</v>
      </c>
    </row>
    <row r="26" spans="1:28" x14ac:dyDescent="0.25">
      <c r="S26" s="115" t="s">
        <v>72</v>
      </c>
      <c r="T26" s="115"/>
      <c r="U26" s="116"/>
      <c r="V26" s="116">
        <v>8</v>
      </c>
      <c r="W26" s="116">
        <v>18</v>
      </c>
      <c r="X26" s="116">
        <v>13</v>
      </c>
      <c r="Y26" s="112">
        <v>16</v>
      </c>
      <c r="Z26" s="112">
        <v>16</v>
      </c>
      <c r="AB26" s="117">
        <f t="shared" si="2"/>
        <v>1.5122873345935728E-2</v>
      </c>
    </row>
    <row r="27" spans="1:28" x14ac:dyDescent="0.25">
      <c r="S27" s="115" t="s">
        <v>73</v>
      </c>
      <c r="T27" s="115"/>
      <c r="U27" s="116"/>
      <c r="V27" s="116">
        <v>16</v>
      </c>
      <c r="W27" s="116">
        <v>19</v>
      </c>
      <c r="X27" s="116">
        <v>19</v>
      </c>
      <c r="Y27" s="112">
        <v>22</v>
      </c>
      <c r="Z27" s="112">
        <v>18</v>
      </c>
      <c r="AB27" s="117">
        <f t="shared" si="2"/>
        <v>1.7013232514177693E-2</v>
      </c>
    </row>
    <row r="28" spans="1:28" x14ac:dyDescent="0.25">
      <c r="S28" s="115" t="s">
        <v>74</v>
      </c>
      <c r="T28" s="115"/>
      <c r="U28" s="116"/>
      <c r="V28" s="116">
        <v>40</v>
      </c>
      <c r="W28" s="116">
        <v>35</v>
      </c>
      <c r="X28" s="116">
        <v>38</v>
      </c>
      <c r="Y28" s="112">
        <v>41</v>
      </c>
      <c r="Z28" s="112">
        <v>58</v>
      </c>
      <c r="AB28" s="117">
        <f t="shared" si="2"/>
        <v>5.4820415879017016E-2</v>
      </c>
    </row>
    <row r="29" spans="1:28" x14ac:dyDescent="0.25">
      <c r="S29" s="115" t="s">
        <v>75</v>
      </c>
      <c r="T29" s="115"/>
      <c r="U29" s="116"/>
      <c r="V29" s="116">
        <v>33</v>
      </c>
      <c r="W29" s="116">
        <v>32</v>
      </c>
      <c r="X29" s="116">
        <v>49</v>
      </c>
      <c r="Y29" s="112">
        <v>43</v>
      </c>
      <c r="Z29" s="112">
        <v>31</v>
      </c>
      <c r="AB29" s="117">
        <f t="shared" si="2"/>
        <v>2.9300567107750471E-2</v>
      </c>
    </row>
    <row r="30" spans="1:28" x14ac:dyDescent="0.25">
      <c r="S30" s="115" t="s">
        <v>76</v>
      </c>
      <c r="T30" s="115"/>
      <c r="U30" s="116"/>
      <c r="V30" s="116">
        <v>48</v>
      </c>
      <c r="W30" s="116">
        <v>53</v>
      </c>
      <c r="X30" s="116">
        <v>62</v>
      </c>
      <c r="Y30" s="112">
        <v>65</v>
      </c>
      <c r="Z30" s="112">
        <v>67</v>
      </c>
      <c r="AB30" s="117">
        <f t="shared" si="2"/>
        <v>6.3327032136105854E-2</v>
      </c>
    </row>
    <row r="31" spans="1:28" x14ac:dyDescent="0.25">
      <c r="S31" s="115" t="s">
        <v>77</v>
      </c>
      <c r="T31" s="115"/>
      <c r="U31" s="116"/>
      <c r="V31" s="116">
        <v>65</v>
      </c>
      <c r="W31" s="116">
        <v>78</v>
      </c>
      <c r="X31" s="116">
        <v>72</v>
      </c>
      <c r="Y31" s="112">
        <v>97</v>
      </c>
      <c r="Z31" s="112">
        <v>98</v>
      </c>
      <c r="AB31" s="117">
        <f t="shared" si="2"/>
        <v>9.2627599243856329E-2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</v>
      </c>
      <c r="W32" s="116">
        <v>8</v>
      </c>
      <c r="X32" s="116">
        <v>6</v>
      </c>
      <c r="Y32" s="112">
        <v>6</v>
      </c>
      <c r="Z32" s="112">
        <v>2</v>
      </c>
      <c r="AB32" s="117">
        <f t="shared" si="2"/>
        <v>1.890359168241966E-3</v>
      </c>
    </row>
    <row r="33" spans="19:32" x14ac:dyDescent="0.25">
      <c r="S33" s="115" t="s">
        <v>79</v>
      </c>
      <c r="T33" s="115"/>
      <c r="U33" s="116"/>
      <c r="V33" s="116">
        <v>18</v>
      </c>
      <c r="W33" s="116">
        <v>28</v>
      </c>
      <c r="X33" s="116">
        <v>24</v>
      </c>
      <c r="Y33" s="112">
        <v>33</v>
      </c>
      <c r="Z33" s="112">
        <v>43</v>
      </c>
      <c r="AB33" s="117">
        <f t="shared" si="2"/>
        <v>4.0642722117202268E-2</v>
      </c>
    </row>
    <row r="34" spans="19:32" x14ac:dyDescent="0.25">
      <c r="S34" s="118" t="s">
        <v>53</v>
      </c>
      <c r="T34" s="118"/>
      <c r="U34" s="119"/>
      <c r="V34" s="119">
        <v>797</v>
      </c>
      <c r="W34" s="119">
        <v>946</v>
      </c>
      <c r="X34" s="119">
        <v>845</v>
      </c>
      <c r="Y34" s="120">
        <v>1002</v>
      </c>
      <c r="Z34" s="120">
        <v>1058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448</v>
      </c>
      <c r="W37" s="112">
        <v>538</v>
      </c>
      <c r="X37" s="112">
        <v>470</v>
      </c>
      <c r="Y37" s="112">
        <v>565</v>
      </c>
      <c r="Z37" s="112">
        <v>541</v>
      </c>
      <c r="AB37" s="132">
        <f>Z37/Z40*100</f>
        <v>78.862973760932945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95</v>
      </c>
      <c r="W38" s="112">
        <v>105</v>
      </c>
      <c r="X38" s="112">
        <v>105</v>
      </c>
      <c r="Y38" s="112">
        <v>109</v>
      </c>
      <c r="Z38" s="112">
        <v>145</v>
      </c>
      <c r="AB38" s="132">
        <f>Z38/Z40*100</f>
        <v>21.137026239067055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543</v>
      </c>
      <c r="W40" s="112">
        <v>643</v>
      </c>
      <c r="X40" s="112">
        <v>575</v>
      </c>
      <c r="Y40" s="112">
        <v>674</v>
      </c>
      <c r="Z40" s="112">
        <v>686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6</v>
      </c>
      <c r="X45" s="112">
        <v>13</v>
      </c>
      <c r="Y45" s="112">
        <v>14</v>
      </c>
      <c r="Z45" s="112">
        <v>10</v>
      </c>
    </row>
    <row r="46" spans="19:32" x14ac:dyDescent="0.25">
      <c r="S46" s="115" t="s">
        <v>38</v>
      </c>
      <c r="T46" s="115"/>
      <c r="U46" s="112"/>
      <c r="V46" s="112">
        <v>22</v>
      </c>
      <c r="W46" s="112">
        <v>30</v>
      </c>
      <c r="X46" s="112">
        <v>21</v>
      </c>
      <c r="Y46" s="112">
        <v>18</v>
      </c>
      <c r="Z46" s="112">
        <v>22</v>
      </c>
    </row>
    <row r="47" spans="19:32" x14ac:dyDescent="0.25">
      <c r="S47" s="115" t="s">
        <v>39</v>
      </c>
      <c r="T47" s="115"/>
      <c r="U47" s="112"/>
      <c r="V47" s="112">
        <v>33</v>
      </c>
      <c r="W47" s="112">
        <v>39</v>
      </c>
      <c r="X47" s="112">
        <v>36</v>
      </c>
      <c r="Y47" s="112">
        <v>47</v>
      </c>
      <c r="Z47" s="112">
        <v>26</v>
      </c>
    </row>
    <row r="48" spans="19:32" x14ac:dyDescent="0.25">
      <c r="S48" s="115" t="s">
        <v>40</v>
      </c>
      <c r="T48" s="115"/>
      <c r="U48" s="112"/>
      <c r="V48" s="112">
        <v>36</v>
      </c>
      <c r="W48" s="112">
        <v>50</v>
      </c>
      <c r="X48" s="112">
        <v>45</v>
      </c>
      <c r="Y48" s="112">
        <v>53</v>
      </c>
      <c r="Z48" s="112">
        <v>70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29</v>
      </c>
      <c r="W49" s="112">
        <v>52</v>
      </c>
      <c r="X49" s="112">
        <v>52</v>
      </c>
      <c r="Y49" s="112">
        <v>52</v>
      </c>
      <c r="Z49" s="112">
        <v>74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Franklin Harbour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36</v>
      </c>
      <c r="W50" s="112">
        <v>36</v>
      </c>
      <c r="X50" s="112">
        <v>23</v>
      </c>
      <c r="Y50" s="112">
        <v>31</v>
      </c>
      <c r="Z50" s="112">
        <v>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</v>
      </c>
      <c r="W51" s="112">
        <v>37</v>
      </c>
      <c r="X51" s="112">
        <v>25</v>
      </c>
      <c r="Y51" s="112">
        <v>37</v>
      </c>
      <c r="Z51" s="112">
        <v>48</v>
      </c>
    </row>
    <row r="52" spans="1:26" ht="15" customHeight="1" x14ac:dyDescent="0.25">
      <c r="S52" s="115" t="s">
        <v>44</v>
      </c>
      <c r="T52" s="115"/>
      <c r="U52" s="112"/>
      <c r="V52" s="112">
        <v>60</v>
      </c>
      <c r="W52" s="112">
        <v>73</v>
      </c>
      <c r="X52" s="112">
        <v>44</v>
      </c>
      <c r="Y52" s="112">
        <v>35</v>
      </c>
      <c r="Z52" s="112">
        <v>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51</v>
      </c>
      <c r="W53" s="112">
        <v>61</v>
      </c>
      <c r="X53" s="112">
        <v>61</v>
      </c>
      <c r="Y53" s="112">
        <v>89</v>
      </c>
      <c r="Z53" s="112">
        <v>86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41</v>
      </c>
      <c r="W54" s="112">
        <v>58</v>
      </c>
      <c r="X54" s="112">
        <v>45</v>
      </c>
      <c r="Y54" s="112">
        <v>57</v>
      </c>
      <c r="Z54" s="112">
        <v>67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37</v>
      </c>
      <c r="W55" s="112">
        <v>43</v>
      </c>
      <c r="X55" s="112">
        <v>50</v>
      </c>
      <c r="Y55" s="112">
        <v>47</v>
      </c>
      <c r="Z55" s="112">
        <v>67</v>
      </c>
    </row>
    <row r="56" spans="1:26" ht="15" customHeight="1" x14ac:dyDescent="0.25">
      <c r="S56" s="115" t="s">
        <v>48</v>
      </c>
      <c r="T56" s="115"/>
      <c r="U56" s="112"/>
      <c r="V56" s="112">
        <v>33</v>
      </c>
      <c r="W56" s="112">
        <v>36</v>
      </c>
      <c r="X56" s="112">
        <v>31</v>
      </c>
      <c r="Y56" s="112">
        <v>40</v>
      </c>
      <c r="Z56" s="112">
        <v>31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</v>
      </c>
      <c r="W57" s="112">
        <v>10</v>
      </c>
      <c r="X57" s="112">
        <v>11</v>
      </c>
      <c r="Y57" s="112">
        <v>15</v>
      </c>
      <c r="Z57" s="112">
        <v>20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</v>
      </c>
      <c r="W58" s="112">
        <v>12</v>
      </c>
      <c r="X58" s="112">
        <v>3</v>
      </c>
      <c r="Y58" s="112">
        <v>9</v>
      </c>
      <c r="Z58" s="112">
        <v>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6</v>
      </c>
      <c r="X60" s="112">
        <v>0</v>
      </c>
      <c r="Y60" s="112">
        <v>0</v>
      </c>
      <c r="Z60" s="112">
        <v>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445</v>
      </c>
      <c r="W61" s="112">
        <v>534</v>
      </c>
      <c r="X61" s="112">
        <v>461</v>
      </c>
      <c r="Y61" s="112">
        <v>547</v>
      </c>
      <c r="Z61" s="112">
        <v>603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</v>
      </c>
      <c r="W64" s="112">
        <v>6</v>
      </c>
      <c r="X64" s="112">
        <v>4</v>
      </c>
      <c r="Y64" s="112">
        <v>9</v>
      </c>
      <c r="Z64" s="112">
        <v>20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Franklin Harbour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27</v>
      </c>
      <c r="W65" s="112">
        <v>24</v>
      </c>
      <c r="X65" s="112">
        <v>26</v>
      </c>
      <c r="Y65" s="112">
        <v>16</v>
      </c>
      <c r="Z65" s="112">
        <v>21</v>
      </c>
    </row>
    <row r="66" spans="1:26" x14ac:dyDescent="0.25">
      <c r="S66" s="115" t="s">
        <v>39</v>
      </c>
      <c r="T66" s="115"/>
      <c r="U66" s="112"/>
      <c r="V66" s="112">
        <v>27</v>
      </c>
      <c r="W66" s="112">
        <v>22</v>
      </c>
      <c r="X66" s="112">
        <v>21</v>
      </c>
      <c r="Y66" s="112">
        <v>38</v>
      </c>
      <c r="Z66" s="112">
        <v>35</v>
      </c>
    </row>
    <row r="67" spans="1:26" x14ac:dyDescent="0.25">
      <c r="S67" s="115" t="s">
        <v>40</v>
      </c>
      <c r="T67" s="115"/>
      <c r="U67" s="112"/>
      <c r="V67" s="112">
        <v>30</v>
      </c>
      <c r="W67" s="112">
        <v>43</v>
      </c>
      <c r="X67" s="112">
        <v>34</v>
      </c>
      <c r="Y67" s="112">
        <v>35</v>
      </c>
      <c r="Z67" s="112">
        <v>32</v>
      </c>
    </row>
    <row r="68" spans="1:26" x14ac:dyDescent="0.25">
      <c r="S68" s="115" t="s">
        <v>41</v>
      </c>
      <c r="T68" s="115"/>
      <c r="U68" s="112"/>
      <c r="V68" s="112">
        <v>29</v>
      </c>
      <c r="W68" s="112">
        <v>30</v>
      </c>
      <c r="X68" s="112">
        <v>36</v>
      </c>
      <c r="Y68" s="112">
        <v>43</v>
      </c>
      <c r="Z68" s="112">
        <v>53</v>
      </c>
    </row>
    <row r="69" spans="1:26" x14ac:dyDescent="0.25">
      <c r="S69" s="115" t="s">
        <v>42</v>
      </c>
      <c r="T69" s="115"/>
      <c r="U69" s="112"/>
      <c r="V69" s="112">
        <v>33</v>
      </c>
      <c r="W69" s="112">
        <v>35</v>
      </c>
      <c r="X69" s="112">
        <v>39</v>
      </c>
      <c r="Y69" s="112">
        <v>36</v>
      </c>
      <c r="Z69" s="112">
        <v>25</v>
      </c>
    </row>
    <row r="70" spans="1:26" x14ac:dyDescent="0.25">
      <c r="S70" s="115" t="s">
        <v>43</v>
      </c>
      <c r="T70" s="115"/>
      <c r="U70" s="112"/>
      <c r="V70" s="112">
        <v>23</v>
      </c>
      <c r="W70" s="112">
        <v>30</v>
      </c>
      <c r="X70" s="112">
        <v>34</v>
      </c>
      <c r="Y70" s="112">
        <v>37</v>
      </c>
      <c r="Z70" s="112">
        <v>33</v>
      </c>
    </row>
    <row r="71" spans="1:26" x14ac:dyDescent="0.25">
      <c r="S71" s="115" t="s">
        <v>44</v>
      </c>
      <c r="T71" s="115"/>
      <c r="U71" s="112"/>
      <c r="V71" s="112">
        <v>56</v>
      </c>
      <c r="W71" s="112">
        <v>51</v>
      </c>
      <c r="X71" s="112">
        <v>39</v>
      </c>
      <c r="Y71" s="112">
        <v>38</v>
      </c>
      <c r="Z71" s="112">
        <v>41</v>
      </c>
    </row>
    <row r="72" spans="1:26" x14ac:dyDescent="0.25">
      <c r="S72" s="115" t="s">
        <v>45</v>
      </c>
      <c r="T72" s="115"/>
      <c r="U72" s="112"/>
      <c r="V72" s="112">
        <v>34</v>
      </c>
      <c r="W72" s="112">
        <v>51</v>
      </c>
      <c r="X72" s="112">
        <v>48</v>
      </c>
      <c r="Y72" s="112">
        <v>58</v>
      </c>
      <c r="Z72" s="112">
        <v>56</v>
      </c>
    </row>
    <row r="73" spans="1:26" x14ac:dyDescent="0.25">
      <c r="S73" s="115" t="s">
        <v>46</v>
      </c>
      <c r="T73" s="115"/>
      <c r="U73" s="112"/>
      <c r="V73" s="112">
        <v>35</v>
      </c>
      <c r="W73" s="112">
        <v>43</v>
      </c>
      <c r="X73" s="112">
        <v>43</v>
      </c>
      <c r="Y73" s="112">
        <v>50</v>
      </c>
      <c r="Z73" s="112">
        <v>53</v>
      </c>
    </row>
    <row r="74" spans="1:26" x14ac:dyDescent="0.25">
      <c r="S74" s="115" t="s">
        <v>47</v>
      </c>
      <c r="T74" s="115"/>
      <c r="U74" s="112"/>
      <c r="V74" s="112">
        <v>32</v>
      </c>
      <c r="W74" s="112">
        <v>46</v>
      </c>
      <c r="X74" s="112">
        <v>42</v>
      </c>
      <c r="Y74" s="112">
        <v>46</v>
      </c>
      <c r="Z74" s="112">
        <v>45</v>
      </c>
    </row>
    <row r="75" spans="1:26" x14ac:dyDescent="0.25">
      <c r="S75" s="115" t="s">
        <v>48</v>
      </c>
      <c r="T75" s="115"/>
      <c r="U75" s="112"/>
      <c r="V75" s="112">
        <v>13</v>
      </c>
      <c r="W75" s="112">
        <v>22</v>
      </c>
      <c r="X75" s="112">
        <v>18</v>
      </c>
      <c r="Y75" s="112">
        <v>30</v>
      </c>
      <c r="Z75" s="112">
        <v>27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7</v>
      </c>
      <c r="X76" s="112">
        <v>4</v>
      </c>
      <c r="Y76" s="112">
        <v>12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4</v>
      </c>
      <c r="X77" s="112">
        <v>5</v>
      </c>
      <c r="Y77" s="112">
        <v>8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1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5</v>
      </c>
      <c r="X79" s="112">
        <v>0</v>
      </c>
      <c r="Y79" s="112">
        <v>6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350</v>
      </c>
      <c r="W80" s="112">
        <v>407</v>
      </c>
      <c r="X80" s="112">
        <v>389</v>
      </c>
      <c r="Y80" s="112">
        <v>456</v>
      </c>
      <c r="Z80" s="112">
        <v>455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Franklin Harbour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36</v>
      </c>
      <c r="W83" s="112">
        <v>40</v>
      </c>
      <c r="X83" s="112">
        <v>50</v>
      </c>
      <c r="Y83" s="112">
        <v>40</v>
      </c>
      <c r="Z83" s="112">
        <v>41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15</v>
      </c>
      <c r="W84" s="112">
        <v>9</v>
      </c>
      <c r="X84" s="112">
        <v>11</v>
      </c>
      <c r="Y84" s="112">
        <v>15</v>
      </c>
      <c r="Z84" s="112">
        <v>15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55</v>
      </c>
      <c r="W85" s="112">
        <v>45</v>
      </c>
      <c r="X85" s="112">
        <v>41</v>
      </c>
      <c r="Y85" s="112">
        <v>47</v>
      </c>
      <c r="Z85" s="112">
        <v>58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1,058</v>
      </c>
      <c r="D86" s="94">
        <f t="shared" ref="D86:D91" si="4">AD4</f>
        <v>5.8000000000000052E-2</v>
      </c>
      <c r="E86" s="95">
        <f t="shared" ref="E86:E91" si="5">AD4</f>
        <v>5.8000000000000052E-2</v>
      </c>
      <c r="F86" s="94">
        <f t="shared" ref="F86:F91" si="6">AF4</f>
        <v>0.32581453634085222</v>
      </c>
      <c r="G86" s="95">
        <f t="shared" ref="G86:G91" si="7">AF4</f>
        <v>0.32581453634085222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</v>
      </c>
      <c r="W86" s="112">
        <v>5</v>
      </c>
      <c r="X86" s="112">
        <v>10</v>
      </c>
      <c r="Y86" s="112">
        <v>11</v>
      </c>
      <c r="Z86" s="112">
        <v>14</v>
      </c>
    </row>
    <row r="87" spans="1:30" ht="15" customHeight="1" x14ac:dyDescent="0.25">
      <c r="A87" s="96" t="s">
        <v>4</v>
      </c>
      <c r="B87" s="49"/>
      <c r="C87" s="97" t="str">
        <f t="shared" si="3"/>
        <v>603</v>
      </c>
      <c r="D87" s="94">
        <f t="shared" si="4"/>
        <v>0.11254612546125453</v>
      </c>
      <c r="E87" s="95">
        <f t="shared" si="5"/>
        <v>0.11254612546125453</v>
      </c>
      <c r="F87" s="94">
        <f t="shared" si="6"/>
        <v>0.34598214285714279</v>
      </c>
      <c r="G87" s="95">
        <f t="shared" si="7"/>
        <v>0.34598214285714279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</v>
      </c>
      <c r="W87" s="112">
        <v>4</v>
      </c>
      <c r="X87" s="112">
        <v>7</v>
      </c>
      <c r="Y87" s="112">
        <v>4</v>
      </c>
      <c r="Z87" s="112">
        <v>3</v>
      </c>
    </row>
    <row r="88" spans="1:30" ht="15" customHeight="1" x14ac:dyDescent="0.25">
      <c r="A88" s="96" t="s">
        <v>5</v>
      </c>
      <c r="B88" s="49"/>
      <c r="C88" s="97" t="str">
        <f t="shared" si="3"/>
        <v>455</v>
      </c>
      <c r="D88" s="94">
        <f t="shared" si="4"/>
        <v>-8.7145969498910736E-3</v>
      </c>
      <c r="E88" s="95">
        <f t="shared" si="5"/>
        <v>-8.7145969498910736E-3</v>
      </c>
      <c r="F88" s="94">
        <f t="shared" si="6"/>
        <v>0.28169014084507049</v>
      </c>
      <c r="G88" s="95">
        <f t="shared" si="7"/>
        <v>0.28169014084507049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9</v>
      </c>
      <c r="W88" s="112">
        <v>6</v>
      </c>
      <c r="X88" s="112">
        <v>7</v>
      </c>
      <c r="Y88" s="112">
        <v>8</v>
      </c>
      <c r="Z88" s="112">
        <v>7</v>
      </c>
    </row>
    <row r="89" spans="1:30" ht="15" customHeight="1" x14ac:dyDescent="0.25">
      <c r="A89" s="49" t="s">
        <v>6</v>
      </c>
      <c r="B89" s="49"/>
      <c r="C89" s="97" t="str">
        <f t="shared" si="3"/>
        <v>684</v>
      </c>
      <c r="D89" s="94">
        <f t="shared" si="4"/>
        <v>2.2421524663677195E-2</v>
      </c>
      <c r="E89" s="95">
        <f t="shared" si="5"/>
        <v>2.2421524663677195E-2</v>
      </c>
      <c r="F89" s="94">
        <f t="shared" si="6"/>
        <v>0.27137546468401497</v>
      </c>
      <c r="G89" s="95">
        <f t="shared" si="7"/>
        <v>0.27137546468401497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56</v>
      </c>
      <c r="W89" s="112">
        <v>60</v>
      </c>
      <c r="X89" s="112">
        <v>57</v>
      </c>
      <c r="Y89" s="112">
        <v>53</v>
      </c>
      <c r="Z89" s="112">
        <v>51</v>
      </c>
    </row>
    <row r="90" spans="1:30" ht="15" customHeight="1" x14ac:dyDescent="0.25">
      <c r="A90" s="49" t="s">
        <v>98</v>
      </c>
      <c r="B90" s="49"/>
      <c r="C90" s="97" t="str">
        <f t="shared" si="3"/>
        <v>$41,844</v>
      </c>
      <c r="D90" s="94">
        <f t="shared" si="4"/>
        <v>0.14123475578574429</v>
      </c>
      <c r="E90" s="95">
        <f t="shared" si="5"/>
        <v>0.14123475578574429</v>
      </c>
      <c r="F90" s="94">
        <f t="shared" si="6"/>
        <v>0.38730853391684894</v>
      </c>
      <c r="G90" s="95">
        <f t="shared" si="7"/>
        <v>0.38730853391684894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44</v>
      </c>
      <c r="W90" s="112">
        <v>60</v>
      </c>
      <c r="X90" s="112">
        <v>56</v>
      </c>
      <c r="Y90" s="112">
        <v>65</v>
      </c>
      <c r="Z90" s="112">
        <v>65</v>
      </c>
    </row>
    <row r="91" spans="1:30" ht="15" customHeight="1" x14ac:dyDescent="0.25">
      <c r="A91" s="49" t="s">
        <v>7</v>
      </c>
      <c r="B91" s="49"/>
      <c r="C91" s="97" t="str">
        <f t="shared" si="3"/>
        <v>$34.3 mil</v>
      </c>
      <c r="D91" s="94">
        <f t="shared" si="4"/>
        <v>8.5380094097143422E-2</v>
      </c>
      <c r="E91" s="95">
        <f t="shared" si="5"/>
        <v>8.5380094097143422E-2</v>
      </c>
      <c r="F91" s="94">
        <f t="shared" si="6"/>
        <v>0.26290456735610945</v>
      </c>
      <c r="G91" s="95">
        <f t="shared" si="7"/>
        <v>0.26290456735610945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297</v>
      </c>
      <c r="W91" s="112">
        <v>363</v>
      </c>
      <c r="X91" s="112">
        <v>309</v>
      </c>
      <c r="Y91" s="112">
        <v>362</v>
      </c>
      <c r="Z91" s="112">
        <v>375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25</v>
      </c>
      <c r="W93" s="112">
        <v>22</v>
      </c>
      <c r="X93" s="112">
        <v>17</v>
      </c>
      <c r="Y93" s="112">
        <v>20</v>
      </c>
      <c r="Z93" s="112">
        <v>18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34</v>
      </c>
      <c r="W94" s="112">
        <v>50</v>
      </c>
      <c r="X94" s="112">
        <v>42</v>
      </c>
      <c r="Y94" s="112">
        <v>56</v>
      </c>
      <c r="Z94" s="112">
        <v>53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</v>
      </c>
      <c r="W95" s="112">
        <v>4</v>
      </c>
      <c r="X95" s="112">
        <v>9</v>
      </c>
      <c r="Y95" s="112">
        <v>11</v>
      </c>
      <c r="Z95" s="112">
        <v>10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41</v>
      </c>
      <c r="W96" s="112">
        <v>44</v>
      </c>
      <c r="X96" s="112">
        <v>54</v>
      </c>
      <c r="Y96" s="112">
        <v>56</v>
      </c>
      <c r="Z96" s="112">
        <v>53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32</v>
      </c>
      <c r="W97" s="112">
        <v>44</v>
      </c>
      <c r="X97" s="112">
        <v>32</v>
      </c>
      <c r="Y97" s="112">
        <v>44</v>
      </c>
      <c r="Z97" s="112">
        <v>37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23</v>
      </c>
      <c r="W98" s="112">
        <v>26</v>
      </c>
      <c r="X98" s="112">
        <v>25</v>
      </c>
      <c r="Y98" s="112">
        <v>27</v>
      </c>
      <c r="Z98" s="112">
        <v>34</v>
      </c>
    </row>
    <row r="99" spans="1:32" ht="15" customHeight="1" x14ac:dyDescent="0.25">
      <c r="S99" s="115" t="s">
        <v>191</v>
      </c>
      <c r="T99" s="115"/>
      <c r="U99" s="112"/>
      <c r="V99" s="112">
        <v>5</v>
      </c>
      <c r="W99" s="112">
        <v>8</v>
      </c>
      <c r="X99" s="112">
        <v>6</v>
      </c>
      <c r="Y99" s="112">
        <v>6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15</v>
      </c>
      <c r="W100" s="112">
        <v>14</v>
      </c>
      <c r="X100" s="112">
        <v>21</v>
      </c>
      <c r="Y100" s="112">
        <v>21</v>
      </c>
      <c r="Z100" s="112">
        <v>23</v>
      </c>
    </row>
    <row r="101" spans="1:32" x14ac:dyDescent="0.25">
      <c r="A101" s="18"/>
      <c r="S101" s="118" t="s">
        <v>53</v>
      </c>
      <c r="T101" s="118"/>
      <c r="U101" s="112"/>
      <c r="V101" s="112">
        <v>241</v>
      </c>
      <c r="W101" s="112">
        <v>281</v>
      </c>
      <c r="X101" s="112">
        <v>265</v>
      </c>
      <c r="Y101" s="112">
        <v>304</v>
      </c>
      <c r="Z101" s="112">
        <v>310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512</v>
      </c>
      <c r="W104" s="112">
        <v>532</v>
      </c>
      <c r="X104" s="112">
        <v>556</v>
      </c>
      <c r="Y104" s="112">
        <v>693</v>
      </c>
      <c r="Z104" s="112">
        <v>693</v>
      </c>
      <c r="AB104" s="109" t="str">
        <f>TEXT(Z104,"###,###")</f>
        <v>693</v>
      </c>
      <c r="AD104" s="130">
        <f>Z104/($Z$4)*100</f>
        <v>65.500945179584122</v>
      </c>
      <c r="AF104" s="109"/>
    </row>
    <row r="105" spans="1:32" x14ac:dyDescent="0.25">
      <c r="S105" s="115" t="s">
        <v>17</v>
      </c>
      <c r="T105" s="115"/>
      <c r="U105" s="112"/>
      <c r="V105" s="112">
        <v>143</v>
      </c>
      <c r="W105" s="112">
        <v>156</v>
      </c>
      <c r="X105" s="112">
        <v>159</v>
      </c>
      <c r="Y105" s="112">
        <v>180</v>
      </c>
      <c r="Z105" s="112">
        <v>173</v>
      </c>
      <c r="AB105" s="109" t="str">
        <f>TEXT(Z105,"###,###")</f>
        <v>173</v>
      </c>
      <c r="AD105" s="130">
        <f>Z105/($Z$4)*100</f>
        <v>16.351606805293006</v>
      </c>
      <c r="AF105" s="109"/>
    </row>
    <row r="106" spans="1:32" x14ac:dyDescent="0.25">
      <c r="S106" s="118" t="s">
        <v>53</v>
      </c>
      <c r="T106" s="118"/>
      <c r="U106" s="120"/>
      <c r="V106" s="120">
        <v>655</v>
      </c>
      <c r="W106" s="120">
        <v>688</v>
      </c>
      <c r="X106" s="120">
        <v>715</v>
      </c>
      <c r="Y106" s="120">
        <v>873</v>
      </c>
      <c r="Z106" s="120">
        <v>866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149</v>
      </c>
      <c r="W108" s="112">
        <v>173</v>
      </c>
      <c r="X108" s="112">
        <v>151</v>
      </c>
      <c r="Y108" s="112">
        <v>190</v>
      </c>
      <c r="Z108" s="112">
        <v>183</v>
      </c>
      <c r="AB108" s="109" t="str">
        <f>TEXT(Z108,"###,###")</f>
        <v>183</v>
      </c>
      <c r="AD108" s="130">
        <f>Z108/($Z$4)*100</f>
        <v>17.296786389413988</v>
      </c>
      <c r="AF108" s="109"/>
    </row>
    <row r="109" spans="1:32" x14ac:dyDescent="0.25">
      <c r="S109" s="115" t="s">
        <v>20</v>
      </c>
      <c r="T109" s="115"/>
      <c r="U109" s="112"/>
      <c r="V109" s="112">
        <v>191</v>
      </c>
      <c r="W109" s="112">
        <v>197</v>
      </c>
      <c r="X109" s="112">
        <v>184</v>
      </c>
      <c r="Y109" s="112">
        <v>195</v>
      </c>
      <c r="Z109" s="112">
        <v>188</v>
      </c>
      <c r="AB109" s="109" t="str">
        <f>TEXT(Z109,"###,###")</f>
        <v>188</v>
      </c>
      <c r="AD109" s="130">
        <f>Z109/($Z$4)*100</f>
        <v>17.769376181474481</v>
      </c>
      <c r="AF109" s="109"/>
    </row>
    <row r="110" spans="1:32" x14ac:dyDescent="0.25">
      <c r="S110" s="115" t="s">
        <v>21</v>
      </c>
      <c r="T110" s="115"/>
      <c r="U110" s="112"/>
      <c r="V110" s="112">
        <v>73</v>
      </c>
      <c r="W110" s="112">
        <v>86</v>
      </c>
      <c r="X110" s="112">
        <v>105</v>
      </c>
      <c r="Y110" s="112">
        <v>140</v>
      </c>
      <c r="Z110" s="112">
        <v>159</v>
      </c>
      <c r="AB110" s="109" t="str">
        <f>TEXT(Z110,"###,###")</f>
        <v>159</v>
      </c>
      <c r="AD110" s="130">
        <f>Z110/($Z$4)*100</f>
        <v>15.028355387523629</v>
      </c>
      <c r="AF110" s="109"/>
    </row>
    <row r="111" spans="1:32" x14ac:dyDescent="0.25">
      <c r="S111" s="115" t="s">
        <v>22</v>
      </c>
      <c r="T111" s="115"/>
      <c r="U111" s="112"/>
      <c r="V111" s="112">
        <v>225</v>
      </c>
      <c r="W111" s="112">
        <v>237</v>
      </c>
      <c r="X111" s="112">
        <v>236</v>
      </c>
      <c r="Y111" s="112">
        <v>260</v>
      </c>
      <c r="Z111" s="112">
        <v>323</v>
      </c>
      <c r="AB111" s="109" t="str">
        <f>TEXT(Z111,"###,###")</f>
        <v>323</v>
      </c>
      <c r="AD111" s="130">
        <f>Z111/($Z$4)*100</f>
        <v>30.529300567107747</v>
      </c>
      <c r="AF111" s="109"/>
    </row>
    <row r="112" spans="1:32" x14ac:dyDescent="0.25">
      <c r="S112" s="118" t="s">
        <v>53</v>
      </c>
      <c r="T112" s="118"/>
      <c r="U112" s="112"/>
      <c r="V112" s="112">
        <v>797</v>
      </c>
      <c r="W112" s="112">
        <v>940</v>
      </c>
      <c r="X112" s="112">
        <v>848</v>
      </c>
      <c r="Y112" s="112">
        <v>1000</v>
      </c>
      <c r="Z112" s="112">
        <v>1058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44.61</v>
      </c>
      <c r="W118" s="131">
        <v>45.98</v>
      </c>
      <c r="X118" s="131">
        <v>44.51</v>
      </c>
      <c r="Y118" s="131">
        <v>46.28</v>
      </c>
      <c r="Z118" s="131">
        <v>46.13</v>
      </c>
      <c r="AB118" s="109" t="str">
        <f>TEXT(Z118,"##.0")</f>
        <v>46.1</v>
      </c>
    </row>
    <row r="120" spans="19:32" x14ac:dyDescent="0.25">
      <c r="S120" s="101" t="s">
        <v>100</v>
      </c>
      <c r="T120" s="112"/>
      <c r="U120" s="112"/>
      <c r="V120" s="112">
        <v>379</v>
      </c>
      <c r="W120" s="112">
        <v>421</v>
      </c>
      <c r="X120" s="112">
        <v>410</v>
      </c>
      <c r="Y120" s="112">
        <v>442</v>
      </c>
      <c r="Z120" s="112">
        <v>463</v>
      </c>
      <c r="AB120" s="109" t="str">
        <f>TEXT(Z120,"###,###")</f>
        <v>463</v>
      </c>
    </row>
    <row r="121" spans="19:32" x14ac:dyDescent="0.25">
      <c r="S121" s="101" t="s">
        <v>101</v>
      </c>
      <c r="T121" s="112"/>
      <c r="U121" s="112"/>
      <c r="V121" s="112">
        <v>88</v>
      </c>
      <c r="W121" s="112">
        <v>133</v>
      </c>
      <c r="X121" s="112">
        <v>84</v>
      </c>
      <c r="Y121" s="112">
        <v>134</v>
      </c>
      <c r="Z121" s="112">
        <v>125</v>
      </c>
      <c r="AB121" s="109" t="str">
        <f>TEXT(Z121,"###,###")</f>
        <v>125</v>
      </c>
    </row>
    <row r="122" spans="19:32" x14ac:dyDescent="0.25">
      <c r="S122" s="101" t="s">
        <v>102</v>
      </c>
      <c r="T122" s="112"/>
      <c r="U122" s="112"/>
      <c r="V122" s="112">
        <v>67</v>
      </c>
      <c r="W122" s="112">
        <v>94</v>
      </c>
      <c r="X122" s="112">
        <v>78</v>
      </c>
      <c r="Y122" s="112">
        <v>96</v>
      </c>
      <c r="Z122" s="112">
        <v>98</v>
      </c>
      <c r="AB122" s="109" t="str">
        <f>TEXT(Z122,"###,###")</f>
        <v>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446</v>
      </c>
      <c r="W124" s="112">
        <v>515</v>
      </c>
      <c r="X124" s="112">
        <v>488</v>
      </c>
      <c r="Y124" s="112">
        <v>538</v>
      </c>
      <c r="Z124" s="112">
        <v>561</v>
      </c>
      <c r="AB124" s="109" t="str">
        <f>TEXT(Z124,"###,###")</f>
        <v>561</v>
      </c>
      <c r="AD124" s="127">
        <f>Z124/$Z$7*100</f>
        <v>82.017543859649123</v>
      </c>
    </row>
    <row r="125" spans="19:32" x14ac:dyDescent="0.25">
      <c r="S125" s="101" t="s">
        <v>104</v>
      </c>
      <c r="T125" s="112"/>
      <c r="U125" s="112"/>
      <c r="V125" s="112">
        <v>155</v>
      </c>
      <c r="W125" s="112">
        <v>227</v>
      </c>
      <c r="X125" s="112">
        <v>162</v>
      </c>
      <c r="Y125" s="112">
        <v>230</v>
      </c>
      <c r="Z125" s="112">
        <v>223</v>
      </c>
      <c r="AB125" s="109" t="str">
        <f>TEXT(Z125,"###,###")</f>
        <v>223</v>
      </c>
      <c r="AD125" s="127">
        <f>Z125/$Z$7*100</f>
        <v>32.602339181286553</v>
      </c>
    </row>
    <row r="127" spans="19:32" x14ac:dyDescent="0.25">
      <c r="S127" s="101" t="s">
        <v>105</v>
      </c>
      <c r="T127" s="112"/>
      <c r="U127" s="112"/>
      <c r="V127" s="112">
        <v>302</v>
      </c>
      <c r="W127" s="112">
        <v>359</v>
      </c>
      <c r="X127" s="112">
        <v>306</v>
      </c>
      <c r="Y127" s="112">
        <v>366</v>
      </c>
      <c r="Z127" s="112">
        <v>375</v>
      </c>
      <c r="AB127" s="109" t="str">
        <f>TEXT(Z127,"###,###")</f>
        <v>375</v>
      </c>
      <c r="AD127" s="127">
        <f>Z127/$Z$7*100</f>
        <v>54.824561403508774</v>
      </c>
    </row>
    <row r="128" spans="19:32" x14ac:dyDescent="0.25">
      <c r="S128" s="101" t="s">
        <v>106</v>
      </c>
      <c r="T128" s="112"/>
      <c r="U128" s="112"/>
      <c r="V128" s="112">
        <v>241</v>
      </c>
      <c r="W128" s="112">
        <v>283</v>
      </c>
      <c r="X128" s="112">
        <v>262</v>
      </c>
      <c r="Y128" s="112">
        <v>308</v>
      </c>
      <c r="Z128" s="112">
        <v>314</v>
      </c>
      <c r="AB128" s="109" t="str">
        <f>TEXT(Z128,"###,###")</f>
        <v>314</v>
      </c>
      <c r="AD128" s="127">
        <f>Z128/$Z$7*100</f>
        <v>45.906432748538009</v>
      </c>
    </row>
    <row r="130" spans="19:20" x14ac:dyDescent="0.25">
      <c r="S130" s="101" t="s">
        <v>264</v>
      </c>
      <c r="T130" s="127">
        <v>67.690058479532169</v>
      </c>
    </row>
    <row r="131" spans="19:20" x14ac:dyDescent="0.25">
      <c r="S131" s="101" t="s">
        <v>265</v>
      </c>
      <c r="T131" s="127">
        <v>18.274853801169591</v>
      </c>
    </row>
    <row r="132" spans="19:20" x14ac:dyDescent="0.25">
      <c r="S132" s="101" t="s">
        <v>266</v>
      </c>
      <c r="T132" s="127">
        <v>14.327485380116958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EB7E7F-E13F-41FF-9856-C46D693C74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66BE10-936F-4261-AA57-C0B47DE4AC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0AB713-8D2E-48C2-885D-999C73F5A5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6C2B94-C678-4905-896D-08E44C7AB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2BD0-E0C5-4CBA-B866-75FB8DF18902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129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129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10.20 Gawler,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16240</v>
      </c>
      <c r="W4" s="108">
        <v>16875</v>
      </c>
      <c r="X4" s="108">
        <v>17197</v>
      </c>
      <c r="Y4" s="108">
        <v>17425</v>
      </c>
      <c r="Z4" s="108">
        <v>18075</v>
      </c>
      <c r="AB4" s="109" t="str">
        <f>TEXT(Z4,"###,###")</f>
        <v>18,075</v>
      </c>
      <c r="AD4" s="110">
        <f>Z4/Y4-1</f>
        <v>3.7302725968436201E-2</v>
      </c>
      <c r="AF4" s="110">
        <f>Z4/V4-1</f>
        <v>0.11299261083743839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8269</v>
      </c>
      <c r="W5" s="108">
        <v>8598</v>
      </c>
      <c r="X5" s="108">
        <v>8636</v>
      </c>
      <c r="Y5" s="108">
        <v>8836</v>
      </c>
      <c r="Z5" s="108">
        <v>8983</v>
      </c>
      <c r="AB5" s="109" t="str">
        <f>TEXT(Z5,"###,###")</f>
        <v>8,983</v>
      </c>
      <c r="AD5" s="110">
        <f t="shared" ref="AD5:AD9" si="0">Z5/Y5-1</f>
        <v>1.6636487098234509E-2</v>
      </c>
      <c r="AF5" s="110">
        <f t="shared" ref="AF5:AF9" si="1">Z5/V5-1</f>
        <v>8.6346595718950203E-2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7967</v>
      </c>
      <c r="W6" s="108">
        <v>8275</v>
      </c>
      <c r="X6" s="108">
        <v>8562</v>
      </c>
      <c r="Y6" s="108">
        <v>8588</v>
      </c>
      <c r="Z6" s="108">
        <v>9075</v>
      </c>
      <c r="AB6" s="109" t="str">
        <f>TEXT(Z6,"###,###")</f>
        <v>9,075</v>
      </c>
      <c r="AD6" s="110">
        <f t="shared" si="0"/>
        <v>5.670703306939906E-2</v>
      </c>
      <c r="AF6" s="110">
        <f t="shared" si="1"/>
        <v>0.13907367892556799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11959</v>
      </c>
      <c r="W7" s="108">
        <v>12419</v>
      </c>
      <c r="X7" s="108">
        <v>12617</v>
      </c>
      <c r="Y7" s="108">
        <v>12922</v>
      </c>
      <c r="Z7" s="108">
        <v>13086</v>
      </c>
      <c r="AB7" s="109" t="str">
        <f>TEXT(Z7,"###,###")</f>
        <v>13,086</v>
      </c>
      <c r="AD7" s="110">
        <f t="shared" si="0"/>
        <v>1.2691533818294465E-2</v>
      </c>
      <c r="AF7" s="110">
        <f t="shared" si="1"/>
        <v>9.4238648716447937E-2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18,075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13,086</v>
      </c>
      <c r="P8" s="65"/>
      <c r="S8" s="107" t="s">
        <v>84</v>
      </c>
      <c r="T8" s="108"/>
      <c r="U8" s="108"/>
      <c r="V8" s="108">
        <v>43851</v>
      </c>
      <c r="W8" s="108">
        <v>45130.77</v>
      </c>
      <c r="X8" s="108">
        <v>46134.48</v>
      </c>
      <c r="Y8" s="108">
        <v>46552.46</v>
      </c>
      <c r="Z8" s="108">
        <v>48009.58</v>
      </c>
      <c r="AB8" s="109" t="str">
        <f>TEXT(Z8,"$###,###")</f>
        <v>$48,010</v>
      </c>
      <c r="AD8" s="110">
        <f t="shared" si="0"/>
        <v>3.1300601514936188E-2</v>
      </c>
      <c r="AF8" s="110">
        <f t="shared" si="1"/>
        <v>9.4834325328954971E-2</v>
      </c>
    </row>
    <row r="9" spans="1:32" x14ac:dyDescent="0.25">
      <c r="A9" s="30" t="s">
        <v>14</v>
      </c>
      <c r="B9" s="69"/>
      <c r="C9" s="70"/>
      <c r="D9" s="71">
        <f>AD104</f>
        <v>77.593360995850631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50.672474400122269</v>
      </c>
      <c r="P9" s="72" t="s">
        <v>85</v>
      </c>
      <c r="S9" s="107" t="s">
        <v>7</v>
      </c>
      <c r="T9" s="108"/>
      <c r="U9" s="108"/>
      <c r="V9" s="108">
        <v>621533970</v>
      </c>
      <c r="W9" s="108">
        <v>667692515</v>
      </c>
      <c r="X9" s="108">
        <v>690584240</v>
      </c>
      <c r="Y9" s="108">
        <v>724293814</v>
      </c>
      <c r="Z9" s="108">
        <v>756755440</v>
      </c>
      <c r="AB9" s="109" t="str">
        <f>TEXT(Z9/1000000,"$#,###.0")&amp;" mil"</f>
        <v>$756.8 mil</v>
      </c>
      <c r="AD9" s="110">
        <f t="shared" si="0"/>
        <v>4.4818311812890865E-2</v>
      </c>
      <c r="AF9" s="110">
        <f t="shared" si="1"/>
        <v>0.21756086799246055</v>
      </c>
    </row>
    <row r="10" spans="1:32" x14ac:dyDescent="0.25">
      <c r="A10" s="30" t="s">
        <v>17</v>
      </c>
      <c r="B10" s="69"/>
      <c r="C10" s="70"/>
      <c r="D10" s="71">
        <f>AD105</f>
        <v>16.282157676348547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49.205257527128225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87.971878343267619</v>
      </c>
      <c r="P11" s="72" t="s">
        <v>85</v>
      </c>
      <c r="S11" s="107" t="s">
        <v>29</v>
      </c>
      <c r="T11" s="112"/>
      <c r="U11" s="112"/>
      <c r="V11" s="112">
        <v>14830</v>
      </c>
      <c r="W11" s="112">
        <v>15403</v>
      </c>
      <c r="X11" s="112">
        <v>15719</v>
      </c>
      <c r="Y11" s="112">
        <v>15913</v>
      </c>
      <c r="Z11" s="112">
        <v>16499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6.3273727647867952</v>
      </c>
      <c r="P12" s="72" t="s">
        <v>85</v>
      </c>
      <c r="S12" s="107" t="s">
        <v>30</v>
      </c>
      <c r="T12" s="112"/>
      <c r="U12" s="112"/>
      <c r="V12" s="112">
        <v>1408</v>
      </c>
      <c r="W12" s="112">
        <v>1478</v>
      </c>
      <c r="X12" s="112">
        <v>1481</v>
      </c>
      <c r="Y12" s="112">
        <v>1506</v>
      </c>
      <c r="Z12" s="112">
        <v>1576</v>
      </c>
    </row>
    <row r="13" spans="1:32" ht="15" customHeight="1" x14ac:dyDescent="0.25">
      <c r="A13" s="30" t="s">
        <v>19</v>
      </c>
      <c r="B13" s="70"/>
      <c r="C13" s="70"/>
      <c r="D13" s="71">
        <f>AD108</f>
        <v>11.867219917012447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5.7236741555861226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13.405255878284924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23.203319502074692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15.071423115117256</v>
      </c>
      <c r="P15" s="72" t="s">
        <v>85</v>
      </c>
      <c r="S15" s="115" t="s">
        <v>61</v>
      </c>
      <c r="T15" s="115"/>
      <c r="U15" s="116"/>
      <c r="V15" s="116">
        <v>397</v>
      </c>
      <c r="W15" s="116">
        <v>333</v>
      </c>
      <c r="X15" s="116">
        <v>306</v>
      </c>
      <c r="Y15" s="112">
        <v>325</v>
      </c>
      <c r="Z15" s="112">
        <v>360</v>
      </c>
      <c r="AB15" s="117">
        <f t="shared" ref="AB15:AB34" si="2">IF(Z15="np",0,Z15/$Z$34)</f>
        <v>1.9917012448132779E-2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45.964038727524205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84.928576884882744</v>
      </c>
      <c r="P16" s="37" t="s">
        <v>85</v>
      </c>
      <c r="S16" s="115" t="s">
        <v>62</v>
      </c>
      <c r="T16" s="115"/>
      <c r="U16" s="116"/>
      <c r="V16" s="116">
        <v>99</v>
      </c>
      <c r="W16" s="116">
        <v>118</v>
      </c>
      <c r="X16" s="116">
        <v>126</v>
      </c>
      <c r="Y16" s="112">
        <v>126</v>
      </c>
      <c r="Z16" s="112">
        <v>118</v>
      </c>
      <c r="AB16" s="117">
        <f t="shared" si="2"/>
        <v>6.5283540802213002E-3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1410</v>
      </c>
      <c r="W17" s="116">
        <v>1363</v>
      </c>
      <c r="X17" s="116">
        <v>1401</v>
      </c>
      <c r="Y17" s="112">
        <v>1361</v>
      </c>
      <c r="Z17" s="112">
        <v>1423</v>
      </c>
      <c r="AB17" s="117">
        <f t="shared" si="2"/>
        <v>7.8727524204702623E-2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99</v>
      </c>
      <c r="W18" s="116">
        <v>114</v>
      </c>
      <c r="X18" s="116">
        <v>123</v>
      </c>
      <c r="Y18" s="112">
        <v>99</v>
      </c>
      <c r="Z18" s="112">
        <v>119</v>
      </c>
      <c r="AB18" s="117">
        <f t="shared" si="2"/>
        <v>6.5836791147994471E-3</v>
      </c>
    </row>
    <row r="19" spans="1:28" x14ac:dyDescent="0.25">
      <c r="A19" s="61" t="str">
        <f>$S$1&amp;" ("&amp;$V$2&amp;" to "&amp;$Z$2&amp;")"</f>
        <v>Gawler (2016-17 to 2020-21)</v>
      </c>
      <c r="B19" s="61"/>
      <c r="C19" s="61"/>
      <c r="D19" s="61"/>
      <c r="E19" s="61"/>
      <c r="F19" s="61"/>
      <c r="G19" s="61" t="str">
        <f>$S$1&amp;" ("&amp;$V$2&amp;" to "&amp;$Z$2&amp;")"</f>
        <v>Gawler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1147</v>
      </c>
      <c r="W19" s="116">
        <v>1336</v>
      </c>
      <c r="X19" s="116">
        <v>1330</v>
      </c>
      <c r="Y19" s="112">
        <v>1401</v>
      </c>
      <c r="Z19" s="112">
        <v>1433</v>
      </c>
      <c r="AB19" s="117">
        <f t="shared" si="2"/>
        <v>7.9280774550484087E-2</v>
      </c>
    </row>
    <row r="20" spans="1:28" x14ac:dyDescent="0.25">
      <c r="S20" s="115" t="s">
        <v>66</v>
      </c>
      <c r="T20" s="115"/>
      <c r="U20" s="116"/>
      <c r="V20" s="116">
        <v>660</v>
      </c>
      <c r="W20" s="116">
        <v>699</v>
      </c>
      <c r="X20" s="116">
        <v>626</v>
      </c>
      <c r="Y20" s="112">
        <v>618</v>
      </c>
      <c r="Z20" s="112">
        <v>689</v>
      </c>
      <c r="AB20" s="117">
        <f t="shared" si="2"/>
        <v>3.8118948824343017E-2</v>
      </c>
    </row>
    <row r="21" spans="1:28" x14ac:dyDescent="0.25">
      <c r="S21" s="115" t="s">
        <v>67</v>
      </c>
      <c r="T21" s="115"/>
      <c r="U21" s="116"/>
      <c r="V21" s="116">
        <v>1680</v>
      </c>
      <c r="W21" s="116">
        <v>1746</v>
      </c>
      <c r="X21" s="116">
        <v>1749</v>
      </c>
      <c r="Y21" s="112">
        <v>1795</v>
      </c>
      <c r="Z21" s="112">
        <v>1866</v>
      </c>
      <c r="AB21" s="117">
        <f t="shared" si="2"/>
        <v>0.10323651452282158</v>
      </c>
    </row>
    <row r="22" spans="1:28" x14ac:dyDescent="0.25">
      <c r="S22" s="115" t="s">
        <v>68</v>
      </c>
      <c r="T22" s="115"/>
      <c r="U22" s="116"/>
      <c r="V22" s="116">
        <v>969</v>
      </c>
      <c r="W22" s="116">
        <v>916</v>
      </c>
      <c r="X22" s="116">
        <v>938</v>
      </c>
      <c r="Y22" s="112">
        <v>1005</v>
      </c>
      <c r="Z22" s="112">
        <v>1123</v>
      </c>
      <c r="AB22" s="117">
        <f t="shared" si="2"/>
        <v>6.2130013831258643E-2</v>
      </c>
    </row>
    <row r="23" spans="1:28" x14ac:dyDescent="0.25">
      <c r="S23" s="115" t="s">
        <v>69</v>
      </c>
      <c r="T23" s="115"/>
      <c r="U23" s="116"/>
      <c r="V23" s="116">
        <v>684</v>
      </c>
      <c r="W23" s="116">
        <v>772</v>
      </c>
      <c r="X23" s="116">
        <v>776</v>
      </c>
      <c r="Y23" s="112">
        <v>749</v>
      </c>
      <c r="Z23" s="112">
        <v>795</v>
      </c>
      <c r="AB23" s="117">
        <f t="shared" si="2"/>
        <v>4.3983402489626559E-2</v>
      </c>
    </row>
    <row r="24" spans="1:28" x14ac:dyDescent="0.25">
      <c r="S24" s="115" t="s">
        <v>70</v>
      </c>
      <c r="T24" s="115"/>
      <c r="U24" s="116"/>
      <c r="V24" s="116">
        <v>98</v>
      </c>
      <c r="W24" s="116">
        <v>87</v>
      </c>
      <c r="X24" s="116">
        <v>118</v>
      </c>
      <c r="Y24" s="112">
        <v>104</v>
      </c>
      <c r="Z24" s="112">
        <v>97</v>
      </c>
      <c r="AB24" s="117">
        <f t="shared" si="2"/>
        <v>5.3665283540802215E-3</v>
      </c>
    </row>
    <row r="25" spans="1:28" x14ac:dyDescent="0.25">
      <c r="S25" s="115" t="s">
        <v>71</v>
      </c>
      <c r="T25" s="115"/>
      <c r="U25" s="116"/>
      <c r="V25" s="116">
        <v>488</v>
      </c>
      <c r="W25" s="116">
        <v>494</v>
      </c>
      <c r="X25" s="116">
        <v>467</v>
      </c>
      <c r="Y25" s="112">
        <v>538</v>
      </c>
      <c r="Z25" s="112">
        <v>548</v>
      </c>
      <c r="AB25" s="117">
        <f t="shared" si="2"/>
        <v>3.0318118948824344E-2</v>
      </c>
    </row>
    <row r="26" spans="1:28" x14ac:dyDescent="0.25">
      <c r="S26" s="115" t="s">
        <v>72</v>
      </c>
      <c r="T26" s="115"/>
      <c r="U26" s="116"/>
      <c r="V26" s="116">
        <v>300</v>
      </c>
      <c r="W26" s="116">
        <v>295</v>
      </c>
      <c r="X26" s="116">
        <v>301</v>
      </c>
      <c r="Y26" s="112">
        <v>267</v>
      </c>
      <c r="Z26" s="112">
        <v>321</v>
      </c>
      <c r="AB26" s="117">
        <f t="shared" si="2"/>
        <v>1.7759336099585063E-2</v>
      </c>
    </row>
    <row r="27" spans="1:28" x14ac:dyDescent="0.25">
      <c r="S27" s="115" t="s">
        <v>73</v>
      </c>
      <c r="T27" s="115"/>
      <c r="U27" s="116"/>
      <c r="V27" s="116">
        <v>697</v>
      </c>
      <c r="W27" s="116">
        <v>794</v>
      </c>
      <c r="X27" s="116">
        <v>875</v>
      </c>
      <c r="Y27" s="112">
        <v>892</v>
      </c>
      <c r="Z27" s="112">
        <v>932</v>
      </c>
      <c r="AB27" s="117">
        <f t="shared" si="2"/>
        <v>5.1562932226832642E-2</v>
      </c>
    </row>
    <row r="28" spans="1:28" x14ac:dyDescent="0.25">
      <c r="S28" s="115" t="s">
        <v>74</v>
      </c>
      <c r="T28" s="115"/>
      <c r="U28" s="116"/>
      <c r="V28" s="116">
        <v>1356</v>
      </c>
      <c r="W28" s="116">
        <v>1553</v>
      </c>
      <c r="X28" s="116">
        <v>1628</v>
      </c>
      <c r="Y28" s="112">
        <v>1720</v>
      </c>
      <c r="Z28" s="112">
        <v>1632</v>
      </c>
      <c r="AB28" s="117">
        <f t="shared" si="2"/>
        <v>9.0290456431535271E-2</v>
      </c>
    </row>
    <row r="29" spans="1:28" x14ac:dyDescent="0.25">
      <c r="S29" s="115" t="s">
        <v>75</v>
      </c>
      <c r="T29" s="115"/>
      <c r="U29" s="116"/>
      <c r="V29" s="116">
        <v>1136</v>
      </c>
      <c r="W29" s="116">
        <v>1169</v>
      </c>
      <c r="X29" s="116">
        <v>1258</v>
      </c>
      <c r="Y29" s="112">
        <v>1157</v>
      </c>
      <c r="Z29" s="112">
        <v>1109</v>
      </c>
      <c r="AB29" s="117">
        <f t="shared" si="2"/>
        <v>6.1355463347164595E-2</v>
      </c>
    </row>
    <row r="30" spans="1:28" x14ac:dyDescent="0.25">
      <c r="S30" s="115" t="s">
        <v>76</v>
      </c>
      <c r="T30" s="115"/>
      <c r="U30" s="116"/>
      <c r="V30" s="116">
        <v>1381</v>
      </c>
      <c r="W30" s="116">
        <v>1409</v>
      </c>
      <c r="X30" s="116">
        <v>1437</v>
      </c>
      <c r="Y30" s="112">
        <v>1457</v>
      </c>
      <c r="Z30" s="112">
        <v>1419</v>
      </c>
      <c r="AB30" s="117">
        <f t="shared" si="2"/>
        <v>7.8506224066390046E-2</v>
      </c>
    </row>
    <row r="31" spans="1:28" x14ac:dyDescent="0.25">
      <c r="S31" s="115" t="s">
        <v>77</v>
      </c>
      <c r="T31" s="115"/>
      <c r="U31" s="116"/>
      <c r="V31" s="116">
        <v>1826</v>
      </c>
      <c r="W31" s="116">
        <v>2095</v>
      </c>
      <c r="X31" s="116">
        <v>2256</v>
      </c>
      <c r="Y31" s="112">
        <v>2363</v>
      </c>
      <c r="Z31" s="112">
        <v>2611</v>
      </c>
      <c r="AB31" s="117">
        <f t="shared" si="2"/>
        <v>0.14445366528354081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174</v>
      </c>
      <c r="W32" s="116">
        <v>206</v>
      </c>
      <c r="X32" s="116">
        <v>219</v>
      </c>
      <c r="Y32" s="112">
        <v>230</v>
      </c>
      <c r="Z32" s="112">
        <v>260</v>
      </c>
      <c r="AB32" s="117">
        <f t="shared" si="2"/>
        <v>1.4384508990318118E-2</v>
      </c>
    </row>
    <row r="33" spans="19:32" x14ac:dyDescent="0.25">
      <c r="S33" s="115" t="s">
        <v>79</v>
      </c>
      <c r="T33" s="115"/>
      <c r="U33" s="116"/>
      <c r="V33" s="116">
        <v>577</v>
      </c>
      <c r="W33" s="116">
        <v>628</v>
      </c>
      <c r="X33" s="116">
        <v>652</v>
      </c>
      <c r="Y33" s="112">
        <v>706</v>
      </c>
      <c r="Z33" s="112">
        <v>771</v>
      </c>
      <c r="AB33" s="117">
        <f t="shared" si="2"/>
        <v>4.265560165975104E-2</v>
      </c>
    </row>
    <row r="34" spans="19:32" x14ac:dyDescent="0.25">
      <c r="S34" s="118" t="s">
        <v>53</v>
      </c>
      <c r="T34" s="118"/>
      <c r="U34" s="119"/>
      <c r="V34" s="119">
        <v>16242</v>
      </c>
      <c r="W34" s="119">
        <v>16874</v>
      </c>
      <c r="X34" s="119">
        <v>17199</v>
      </c>
      <c r="Y34" s="120">
        <v>17424</v>
      </c>
      <c r="Z34" s="120">
        <v>18075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10285</v>
      </c>
      <c r="W37" s="112">
        <v>10693</v>
      </c>
      <c r="X37" s="112">
        <v>10719</v>
      </c>
      <c r="Y37" s="112">
        <v>10966</v>
      </c>
      <c r="Z37" s="112">
        <v>11118</v>
      </c>
      <c r="AB37" s="132">
        <f>Z37/Z40*100</f>
        <v>84.928576884882744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1673</v>
      </c>
      <c r="W38" s="112">
        <v>1731</v>
      </c>
      <c r="X38" s="112">
        <v>1901</v>
      </c>
      <c r="Y38" s="112">
        <v>1949</v>
      </c>
      <c r="Z38" s="112">
        <v>1973</v>
      </c>
      <c r="AB38" s="132">
        <f>Z38/Z40*100</f>
        <v>15.071423115117256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11958</v>
      </c>
      <c r="W40" s="112">
        <v>12424</v>
      </c>
      <c r="X40" s="112">
        <v>12620</v>
      </c>
      <c r="Y40" s="112">
        <v>12915</v>
      </c>
      <c r="Z40" s="112">
        <v>13091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7</v>
      </c>
      <c r="X44" s="112">
        <v>8</v>
      </c>
      <c r="Y44" s="112">
        <v>8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137</v>
      </c>
      <c r="W45" s="112">
        <v>152</v>
      </c>
      <c r="X45" s="112">
        <v>167</v>
      </c>
      <c r="Y45" s="112">
        <v>176</v>
      </c>
      <c r="Z45" s="112">
        <v>239</v>
      </c>
    </row>
    <row r="46" spans="19:32" x14ac:dyDescent="0.25">
      <c r="S46" s="115" t="s">
        <v>38</v>
      </c>
      <c r="T46" s="115"/>
      <c r="U46" s="112"/>
      <c r="V46" s="112">
        <v>537</v>
      </c>
      <c r="W46" s="112">
        <v>545</v>
      </c>
      <c r="X46" s="112">
        <v>553</v>
      </c>
      <c r="Y46" s="112">
        <v>544</v>
      </c>
      <c r="Z46" s="112">
        <v>524</v>
      </c>
    </row>
    <row r="47" spans="19:32" x14ac:dyDescent="0.25">
      <c r="S47" s="115" t="s">
        <v>39</v>
      </c>
      <c r="T47" s="115"/>
      <c r="U47" s="112"/>
      <c r="V47" s="112">
        <v>851</v>
      </c>
      <c r="W47" s="112">
        <v>853</v>
      </c>
      <c r="X47" s="112">
        <v>834</v>
      </c>
      <c r="Y47" s="112">
        <v>844</v>
      </c>
      <c r="Z47" s="112">
        <v>864</v>
      </c>
    </row>
    <row r="48" spans="19:32" x14ac:dyDescent="0.25">
      <c r="S48" s="115" t="s">
        <v>40</v>
      </c>
      <c r="T48" s="115"/>
      <c r="U48" s="112"/>
      <c r="V48" s="112">
        <v>1016</v>
      </c>
      <c r="W48" s="112">
        <v>1015</v>
      </c>
      <c r="X48" s="112">
        <v>1023</v>
      </c>
      <c r="Y48" s="112">
        <v>1090</v>
      </c>
      <c r="Z48" s="112">
        <v>1134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935</v>
      </c>
      <c r="W49" s="112">
        <v>988</v>
      </c>
      <c r="X49" s="112">
        <v>988</v>
      </c>
      <c r="Y49" s="112">
        <v>997</v>
      </c>
      <c r="Z49" s="112">
        <v>1019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Gawler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765</v>
      </c>
      <c r="W50" s="112">
        <v>814</v>
      </c>
      <c r="X50" s="112">
        <v>883</v>
      </c>
      <c r="Y50" s="112">
        <v>887</v>
      </c>
      <c r="Z50" s="112">
        <v>928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746</v>
      </c>
      <c r="W51" s="112">
        <v>733</v>
      </c>
      <c r="X51" s="112">
        <v>715</v>
      </c>
      <c r="Y51" s="112">
        <v>783</v>
      </c>
      <c r="Z51" s="112">
        <v>767</v>
      </c>
    </row>
    <row r="52" spans="1:26" ht="15" customHeight="1" x14ac:dyDescent="0.25">
      <c r="S52" s="115" t="s">
        <v>44</v>
      </c>
      <c r="T52" s="115"/>
      <c r="U52" s="112"/>
      <c r="V52" s="112">
        <v>791</v>
      </c>
      <c r="W52" s="112">
        <v>863</v>
      </c>
      <c r="X52" s="112">
        <v>840</v>
      </c>
      <c r="Y52" s="112">
        <v>762</v>
      </c>
      <c r="Z52" s="112">
        <v>733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789</v>
      </c>
      <c r="W53" s="112">
        <v>830</v>
      </c>
      <c r="X53" s="112">
        <v>822</v>
      </c>
      <c r="Y53" s="112">
        <v>811</v>
      </c>
      <c r="Z53" s="112">
        <v>846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768</v>
      </c>
      <c r="W54" s="112">
        <v>783</v>
      </c>
      <c r="X54" s="112">
        <v>796</v>
      </c>
      <c r="Y54" s="112">
        <v>812</v>
      </c>
      <c r="Z54" s="112">
        <v>765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522</v>
      </c>
      <c r="W55" s="112">
        <v>577</v>
      </c>
      <c r="X55" s="112">
        <v>567</v>
      </c>
      <c r="Y55" s="112">
        <v>644</v>
      </c>
      <c r="Z55" s="112">
        <v>664</v>
      </c>
    </row>
    <row r="56" spans="1:26" ht="15" customHeight="1" x14ac:dyDescent="0.25">
      <c r="S56" s="115" t="s">
        <v>48</v>
      </c>
      <c r="T56" s="115"/>
      <c r="U56" s="112"/>
      <c r="V56" s="112">
        <v>267</v>
      </c>
      <c r="W56" s="112">
        <v>283</v>
      </c>
      <c r="X56" s="112">
        <v>282</v>
      </c>
      <c r="Y56" s="112">
        <v>298</v>
      </c>
      <c r="Z56" s="112">
        <v>308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69</v>
      </c>
      <c r="W57" s="112">
        <v>88</v>
      </c>
      <c r="X57" s="112">
        <v>98</v>
      </c>
      <c r="Y57" s="112">
        <v>106</v>
      </c>
      <c r="Z57" s="112">
        <v>112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34</v>
      </c>
      <c r="W58" s="112">
        <v>33</v>
      </c>
      <c r="X58" s="112">
        <v>32</v>
      </c>
      <c r="Y58" s="112">
        <v>43</v>
      </c>
      <c r="Z58" s="112">
        <v>37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22</v>
      </c>
      <c r="X59" s="112">
        <v>22</v>
      </c>
      <c r="Y59" s="112">
        <v>19</v>
      </c>
      <c r="Z59" s="112">
        <v>15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16</v>
      </c>
      <c r="W60" s="112">
        <v>19</v>
      </c>
      <c r="X60" s="112">
        <v>13</v>
      </c>
      <c r="Y60" s="112">
        <v>18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8272</v>
      </c>
      <c r="W61" s="112">
        <v>8598</v>
      </c>
      <c r="X61" s="112">
        <v>8632</v>
      </c>
      <c r="Y61" s="112">
        <v>8834</v>
      </c>
      <c r="Z61" s="112">
        <v>8983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10</v>
      </c>
      <c r="X63" s="112">
        <v>14</v>
      </c>
      <c r="Y63" s="112">
        <v>17</v>
      </c>
      <c r="Z63" s="112">
        <v>25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168</v>
      </c>
      <c r="W64" s="112">
        <v>188</v>
      </c>
      <c r="X64" s="112">
        <v>200</v>
      </c>
      <c r="Y64" s="112">
        <v>209</v>
      </c>
      <c r="Z64" s="112">
        <v>255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Gawler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550</v>
      </c>
      <c r="W65" s="112">
        <v>568</v>
      </c>
      <c r="X65" s="112">
        <v>579</v>
      </c>
      <c r="Y65" s="112">
        <v>528</v>
      </c>
      <c r="Z65" s="112">
        <v>618</v>
      </c>
    </row>
    <row r="66" spans="1:26" x14ac:dyDescent="0.25">
      <c r="S66" s="115" t="s">
        <v>39</v>
      </c>
      <c r="T66" s="115"/>
      <c r="U66" s="112"/>
      <c r="V66" s="112">
        <v>875</v>
      </c>
      <c r="W66" s="112">
        <v>908</v>
      </c>
      <c r="X66" s="112">
        <v>953</v>
      </c>
      <c r="Y66" s="112">
        <v>916</v>
      </c>
      <c r="Z66" s="112">
        <v>951</v>
      </c>
    </row>
    <row r="67" spans="1:26" x14ac:dyDescent="0.25">
      <c r="S67" s="115" t="s">
        <v>40</v>
      </c>
      <c r="T67" s="115"/>
      <c r="U67" s="112"/>
      <c r="V67" s="112">
        <v>831</v>
      </c>
      <c r="W67" s="112">
        <v>857</v>
      </c>
      <c r="X67" s="112">
        <v>927</v>
      </c>
      <c r="Y67" s="112">
        <v>951</v>
      </c>
      <c r="Z67" s="112">
        <v>1097</v>
      </c>
    </row>
    <row r="68" spans="1:26" x14ac:dyDescent="0.25">
      <c r="S68" s="115" t="s">
        <v>41</v>
      </c>
      <c r="T68" s="115"/>
      <c r="U68" s="112"/>
      <c r="V68" s="112">
        <v>782</v>
      </c>
      <c r="W68" s="112">
        <v>814</v>
      </c>
      <c r="X68" s="112">
        <v>811</v>
      </c>
      <c r="Y68" s="112">
        <v>774</v>
      </c>
      <c r="Z68" s="112">
        <v>857</v>
      </c>
    </row>
    <row r="69" spans="1:26" x14ac:dyDescent="0.25">
      <c r="S69" s="115" t="s">
        <v>42</v>
      </c>
      <c r="T69" s="115"/>
      <c r="U69" s="112"/>
      <c r="V69" s="112">
        <v>706</v>
      </c>
      <c r="W69" s="112">
        <v>758</v>
      </c>
      <c r="X69" s="112">
        <v>803</v>
      </c>
      <c r="Y69" s="112">
        <v>823</v>
      </c>
      <c r="Z69" s="112">
        <v>843</v>
      </c>
    </row>
    <row r="70" spans="1:26" x14ac:dyDescent="0.25">
      <c r="S70" s="115" t="s">
        <v>43</v>
      </c>
      <c r="T70" s="115"/>
      <c r="U70" s="112"/>
      <c r="V70" s="112">
        <v>746</v>
      </c>
      <c r="W70" s="112">
        <v>712</v>
      </c>
      <c r="X70" s="112">
        <v>702</v>
      </c>
      <c r="Y70" s="112">
        <v>753</v>
      </c>
      <c r="Z70" s="112">
        <v>776</v>
      </c>
    </row>
    <row r="71" spans="1:26" x14ac:dyDescent="0.25">
      <c r="S71" s="115" t="s">
        <v>44</v>
      </c>
      <c r="T71" s="115"/>
      <c r="U71" s="112"/>
      <c r="V71" s="112">
        <v>910</v>
      </c>
      <c r="W71" s="112">
        <v>929</v>
      </c>
      <c r="X71" s="112">
        <v>953</v>
      </c>
      <c r="Y71" s="112">
        <v>885</v>
      </c>
      <c r="Z71" s="112">
        <v>869</v>
      </c>
    </row>
    <row r="72" spans="1:26" x14ac:dyDescent="0.25">
      <c r="S72" s="115" t="s">
        <v>45</v>
      </c>
      <c r="T72" s="115"/>
      <c r="U72" s="112"/>
      <c r="V72" s="112">
        <v>832</v>
      </c>
      <c r="W72" s="112">
        <v>867</v>
      </c>
      <c r="X72" s="112">
        <v>884</v>
      </c>
      <c r="Y72" s="112">
        <v>913</v>
      </c>
      <c r="Z72" s="112">
        <v>905</v>
      </c>
    </row>
    <row r="73" spans="1:26" x14ac:dyDescent="0.25">
      <c r="S73" s="115" t="s">
        <v>46</v>
      </c>
      <c r="T73" s="115"/>
      <c r="U73" s="112"/>
      <c r="V73" s="112">
        <v>814</v>
      </c>
      <c r="W73" s="112">
        <v>828</v>
      </c>
      <c r="X73" s="112">
        <v>865</v>
      </c>
      <c r="Y73" s="112">
        <v>878</v>
      </c>
      <c r="Z73" s="112">
        <v>835</v>
      </c>
    </row>
    <row r="74" spans="1:26" x14ac:dyDescent="0.25">
      <c r="S74" s="115" t="s">
        <v>47</v>
      </c>
      <c r="T74" s="115"/>
      <c r="U74" s="112"/>
      <c r="V74" s="112">
        <v>470</v>
      </c>
      <c r="W74" s="112">
        <v>518</v>
      </c>
      <c r="X74" s="112">
        <v>546</v>
      </c>
      <c r="Y74" s="112">
        <v>573</v>
      </c>
      <c r="Z74" s="112">
        <v>660</v>
      </c>
    </row>
    <row r="75" spans="1:26" x14ac:dyDescent="0.25">
      <c r="S75" s="115" t="s">
        <v>48</v>
      </c>
      <c r="T75" s="115"/>
      <c r="U75" s="112"/>
      <c r="V75" s="112">
        <v>152</v>
      </c>
      <c r="W75" s="112">
        <v>179</v>
      </c>
      <c r="X75" s="112">
        <v>201</v>
      </c>
      <c r="Y75" s="112">
        <v>244</v>
      </c>
      <c r="Z75" s="112">
        <v>261</v>
      </c>
    </row>
    <row r="76" spans="1:26" x14ac:dyDescent="0.25">
      <c r="S76" s="115" t="s">
        <v>49</v>
      </c>
      <c r="T76" s="115"/>
      <c r="U76" s="112"/>
      <c r="V76" s="112">
        <v>67</v>
      </c>
      <c r="W76" s="112">
        <v>68</v>
      </c>
      <c r="X76" s="112">
        <v>72</v>
      </c>
      <c r="Y76" s="112">
        <v>82</v>
      </c>
      <c r="Z76" s="112">
        <v>70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28</v>
      </c>
      <c r="X77" s="112">
        <v>29</v>
      </c>
      <c r="Y77" s="112">
        <v>23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26</v>
      </c>
      <c r="W78" s="112">
        <v>27</v>
      </c>
      <c r="X78" s="112">
        <v>19</v>
      </c>
      <c r="Y78" s="112">
        <v>13</v>
      </c>
      <c r="Z78" s="112">
        <v>12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14</v>
      </c>
      <c r="X79" s="112">
        <v>12</v>
      </c>
      <c r="Y79" s="112">
        <v>16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7967</v>
      </c>
      <c r="W80" s="112">
        <v>8279</v>
      </c>
      <c r="X80" s="112">
        <v>8564</v>
      </c>
      <c r="Y80" s="112">
        <v>8585</v>
      </c>
      <c r="Z80" s="112">
        <v>9075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Gawler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609</v>
      </c>
      <c r="W83" s="112">
        <v>619</v>
      </c>
      <c r="X83" s="112">
        <v>638</v>
      </c>
      <c r="Y83" s="112">
        <v>659</v>
      </c>
      <c r="Z83" s="112">
        <v>663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560</v>
      </c>
      <c r="W84" s="112">
        <v>587</v>
      </c>
      <c r="X84" s="112">
        <v>594</v>
      </c>
      <c r="Y84" s="112">
        <v>594</v>
      </c>
      <c r="Z84" s="112">
        <v>608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1174</v>
      </c>
      <c r="W85" s="112">
        <v>1251</v>
      </c>
      <c r="X85" s="112">
        <v>1294</v>
      </c>
      <c r="Y85" s="112">
        <v>1322</v>
      </c>
      <c r="Z85" s="112">
        <v>1306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18,075</v>
      </c>
      <c r="D86" s="94">
        <f t="shared" ref="D86:D91" si="4">AD4</f>
        <v>3.7302725968436201E-2</v>
      </c>
      <c r="E86" s="95">
        <f t="shared" ref="E86:E91" si="5">AD4</f>
        <v>3.7302725968436201E-2</v>
      </c>
      <c r="F86" s="94">
        <f t="shared" ref="F86:F91" si="6">AF4</f>
        <v>0.11299261083743839</v>
      </c>
      <c r="G86" s="95">
        <f t="shared" ref="G86:G91" si="7">AF4</f>
        <v>0.11299261083743839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371</v>
      </c>
      <c r="W86" s="112">
        <v>404</v>
      </c>
      <c r="X86" s="112">
        <v>413</v>
      </c>
      <c r="Y86" s="112">
        <v>413</v>
      </c>
      <c r="Z86" s="112">
        <v>421</v>
      </c>
    </row>
    <row r="87" spans="1:30" ht="15" customHeight="1" x14ac:dyDescent="0.25">
      <c r="A87" s="96" t="s">
        <v>4</v>
      </c>
      <c r="B87" s="49"/>
      <c r="C87" s="97" t="str">
        <f t="shared" si="3"/>
        <v>8,983</v>
      </c>
      <c r="D87" s="94">
        <f t="shared" si="4"/>
        <v>1.6636487098234509E-2</v>
      </c>
      <c r="E87" s="95">
        <f t="shared" si="5"/>
        <v>1.6636487098234509E-2</v>
      </c>
      <c r="F87" s="94">
        <f t="shared" si="6"/>
        <v>8.6346595718950203E-2</v>
      </c>
      <c r="G87" s="95">
        <f t="shared" si="7"/>
        <v>8.6346595718950203E-2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287</v>
      </c>
      <c r="W87" s="112">
        <v>289</v>
      </c>
      <c r="X87" s="112">
        <v>307</v>
      </c>
      <c r="Y87" s="112">
        <v>317</v>
      </c>
      <c r="Z87" s="112">
        <v>310</v>
      </c>
    </row>
    <row r="88" spans="1:30" ht="15" customHeight="1" x14ac:dyDescent="0.25">
      <c r="A88" s="96" t="s">
        <v>5</v>
      </c>
      <c r="B88" s="49"/>
      <c r="C88" s="97" t="str">
        <f t="shared" si="3"/>
        <v>9,075</v>
      </c>
      <c r="D88" s="94">
        <f t="shared" si="4"/>
        <v>5.670703306939906E-2</v>
      </c>
      <c r="E88" s="95">
        <f t="shared" si="5"/>
        <v>5.670703306939906E-2</v>
      </c>
      <c r="F88" s="94">
        <f t="shared" si="6"/>
        <v>0.13907367892556799</v>
      </c>
      <c r="G88" s="95">
        <f t="shared" si="7"/>
        <v>0.13907367892556799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352</v>
      </c>
      <c r="W88" s="112">
        <v>357</v>
      </c>
      <c r="X88" s="112">
        <v>366</v>
      </c>
      <c r="Y88" s="112">
        <v>372</v>
      </c>
      <c r="Z88" s="112">
        <v>397</v>
      </c>
    </row>
    <row r="89" spans="1:30" ht="15" customHeight="1" x14ac:dyDescent="0.25">
      <c r="A89" s="49" t="s">
        <v>6</v>
      </c>
      <c r="B89" s="49"/>
      <c r="C89" s="97" t="str">
        <f t="shared" si="3"/>
        <v>13,086</v>
      </c>
      <c r="D89" s="94">
        <f t="shared" si="4"/>
        <v>1.2691533818294465E-2</v>
      </c>
      <c r="E89" s="95">
        <f t="shared" si="5"/>
        <v>1.2691533818294465E-2</v>
      </c>
      <c r="F89" s="94">
        <f t="shared" si="6"/>
        <v>9.4238648716447937E-2</v>
      </c>
      <c r="G89" s="95">
        <f t="shared" si="7"/>
        <v>9.4238648716447937E-2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729</v>
      </c>
      <c r="W89" s="112">
        <v>778</v>
      </c>
      <c r="X89" s="112">
        <v>835</v>
      </c>
      <c r="Y89" s="112">
        <v>845</v>
      </c>
      <c r="Z89" s="112">
        <v>861</v>
      </c>
    </row>
    <row r="90" spans="1:30" ht="15" customHeight="1" x14ac:dyDescent="0.25">
      <c r="A90" s="49" t="s">
        <v>98</v>
      </c>
      <c r="B90" s="49"/>
      <c r="C90" s="97" t="str">
        <f t="shared" si="3"/>
        <v>$48,010</v>
      </c>
      <c r="D90" s="94">
        <f t="shared" si="4"/>
        <v>3.1300601514936188E-2</v>
      </c>
      <c r="E90" s="95">
        <f t="shared" si="5"/>
        <v>3.1300601514936188E-2</v>
      </c>
      <c r="F90" s="94">
        <f t="shared" si="6"/>
        <v>9.4834325328954971E-2</v>
      </c>
      <c r="G90" s="95">
        <f t="shared" si="7"/>
        <v>9.4834325328954971E-2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870</v>
      </c>
      <c r="W90" s="112">
        <v>874</v>
      </c>
      <c r="X90" s="112">
        <v>875</v>
      </c>
      <c r="Y90" s="112">
        <v>910</v>
      </c>
      <c r="Z90" s="112">
        <v>949</v>
      </c>
    </row>
    <row r="91" spans="1:30" ht="15" customHeight="1" x14ac:dyDescent="0.25">
      <c r="A91" s="49" t="s">
        <v>7</v>
      </c>
      <c r="B91" s="49"/>
      <c r="C91" s="97" t="str">
        <f t="shared" si="3"/>
        <v>$756.8 mil</v>
      </c>
      <c r="D91" s="94">
        <f t="shared" si="4"/>
        <v>4.4818311812890865E-2</v>
      </c>
      <c r="E91" s="95">
        <f t="shared" si="5"/>
        <v>4.4818311812890865E-2</v>
      </c>
      <c r="F91" s="94">
        <f t="shared" si="6"/>
        <v>0.21756086799246055</v>
      </c>
      <c r="G91" s="95">
        <f t="shared" si="7"/>
        <v>0.21756086799246055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6104</v>
      </c>
      <c r="W91" s="112">
        <v>6369</v>
      </c>
      <c r="X91" s="112">
        <v>6445</v>
      </c>
      <c r="Y91" s="112">
        <v>6611</v>
      </c>
      <c r="Z91" s="112">
        <v>6631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431</v>
      </c>
      <c r="W93" s="112">
        <v>462</v>
      </c>
      <c r="X93" s="112">
        <v>488</v>
      </c>
      <c r="Y93" s="112">
        <v>499</v>
      </c>
      <c r="Z93" s="112">
        <v>529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989</v>
      </c>
      <c r="W94" s="112">
        <v>1040</v>
      </c>
      <c r="X94" s="112">
        <v>1100</v>
      </c>
      <c r="Y94" s="112">
        <v>1135</v>
      </c>
      <c r="Z94" s="112">
        <v>1130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203</v>
      </c>
      <c r="W95" s="112">
        <v>212</v>
      </c>
      <c r="X95" s="112">
        <v>228</v>
      </c>
      <c r="Y95" s="112">
        <v>258</v>
      </c>
      <c r="Z95" s="112">
        <v>281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1098</v>
      </c>
      <c r="W96" s="112">
        <v>1137</v>
      </c>
      <c r="X96" s="112">
        <v>1169</v>
      </c>
      <c r="Y96" s="112">
        <v>1183</v>
      </c>
      <c r="Z96" s="112">
        <v>1226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1089</v>
      </c>
      <c r="W97" s="112">
        <v>1137</v>
      </c>
      <c r="X97" s="112">
        <v>1172</v>
      </c>
      <c r="Y97" s="112">
        <v>1159</v>
      </c>
      <c r="Z97" s="112">
        <v>1196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657</v>
      </c>
      <c r="W98" s="112">
        <v>716</v>
      </c>
      <c r="X98" s="112">
        <v>711</v>
      </c>
      <c r="Y98" s="112">
        <v>720</v>
      </c>
      <c r="Z98" s="112">
        <v>715</v>
      </c>
    </row>
    <row r="99" spans="1:32" ht="15" customHeight="1" x14ac:dyDescent="0.25">
      <c r="S99" s="115" t="s">
        <v>191</v>
      </c>
      <c r="T99" s="115"/>
      <c r="U99" s="112"/>
      <c r="V99" s="112">
        <v>68</v>
      </c>
      <c r="W99" s="112">
        <v>66</v>
      </c>
      <c r="X99" s="112">
        <v>71</v>
      </c>
      <c r="Y99" s="112">
        <v>65</v>
      </c>
      <c r="Z99" s="112">
        <v>70</v>
      </c>
    </row>
    <row r="100" spans="1:32" ht="15" customHeight="1" x14ac:dyDescent="0.25">
      <c r="S100" s="115" t="s">
        <v>58</v>
      </c>
      <c r="T100" s="115"/>
      <c r="U100" s="112"/>
      <c r="V100" s="112">
        <v>421</v>
      </c>
      <c r="W100" s="112">
        <v>442</v>
      </c>
      <c r="X100" s="112">
        <v>464</v>
      </c>
      <c r="Y100" s="112">
        <v>486</v>
      </c>
      <c r="Z100" s="112">
        <v>496</v>
      </c>
    </row>
    <row r="101" spans="1:32" x14ac:dyDescent="0.25">
      <c r="A101" s="18"/>
      <c r="S101" s="118" t="s">
        <v>53</v>
      </c>
      <c r="T101" s="118"/>
      <c r="U101" s="112"/>
      <c r="V101" s="112">
        <v>5855</v>
      </c>
      <c r="W101" s="112">
        <v>6057</v>
      </c>
      <c r="X101" s="112">
        <v>6179</v>
      </c>
      <c r="Y101" s="112">
        <v>6310</v>
      </c>
      <c r="Z101" s="112">
        <v>6439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12495</v>
      </c>
      <c r="W104" s="112">
        <v>12868</v>
      </c>
      <c r="X104" s="112">
        <v>13184</v>
      </c>
      <c r="Y104" s="112">
        <v>14025</v>
      </c>
      <c r="Z104" s="112">
        <v>14025</v>
      </c>
      <c r="AB104" s="109" t="str">
        <f>TEXT(Z104,"###,###")</f>
        <v>14,025</v>
      </c>
      <c r="AD104" s="130">
        <f>Z104/($Z$4)*100</f>
        <v>77.593360995850631</v>
      </c>
      <c r="AF104" s="109"/>
    </row>
    <row r="105" spans="1:32" x14ac:dyDescent="0.25">
      <c r="S105" s="115" t="s">
        <v>17</v>
      </c>
      <c r="T105" s="115"/>
      <c r="U105" s="112"/>
      <c r="V105" s="112">
        <v>2854</v>
      </c>
      <c r="W105" s="112">
        <v>2924</v>
      </c>
      <c r="X105" s="112">
        <v>2991</v>
      </c>
      <c r="Y105" s="112">
        <v>2965</v>
      </c>
      <c r="Z105" s="112">
        <v>2943</v>
      </c>
      <c r="AB105" s="109" t="str">
        <f>TEXT(Z105,"###,###")</f>
        <v>2,943</v>
      </c>
      <c r="AD105" s="130">
        <f>Z105/($Z$4)*100</f>
        <v>16.282157676348547</v>
      </c>
      <c r="AF105" s="109"/>
    </row>
    <row r="106" spans="1:32" x14ac:dyDescent="0.25">
      <c r="S106" s="118" t="s">
        <v>53</v>
      </c>
      <c r="T106" s="118"/>
      <c r="U106" s="120"/>
      <c r="V106" s="120">
        <v>15349</v>
      </c>
      <c r="W106" s="120">
        <v>15792</v>
      </c>
      <c r="X106" s="120">
        <v>16175</v>
      </c>
      <c r="Y106" s="120">
        <v>16990</v>
      </c>
      <c r="Z106" s="120">
        <v>16968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1913</v>
      </c>
      <c r="W108" s="112">
        <v>2235</v>
      </c>
      <c r="X108" s="112">
        <v>1957</v>
      </c>
      <c r="Y108" s="112">
        <v>2076</v>
      </c>
      <c r="Z108" s="112">
        <v>2145</v>
      </c>
      <c r="AB108" s="109" t="str">
        <f>TEXT(Z108,"###,###")</f>
        <v>2,145</v>
      </c>
      <c r="AD108" s="130">
        <f>Z108/($Z$4)*100</f>
        <v>11.867219917012447</v>
      </c>
      <c r="AF108" s="109"/>
    </row>
    <row r="109" spans="1:32" x14ac:dyDescent="0.25">
      <c r="S109" s="115" t="s">
        <v>20</v>
      </c>
      <c r="T109" s="115"/>
      <c r="U109" s="112"/>
      <c r="V109" s="112">
        <v>2436</v>
      </c>
      <c r="W109" s="112">
        <v>2358</v>
      </c>
      <c r="X109" s="112">
        <v>2226</v>
      </c>
      <c r="Y109" s="112">
        <v>2190</v>
      </c>
      <c r="Z109" s="112">
        <v>2423</v>
      </c>
      <c r="AB109" s="109" t="str">
        <f>TEXT(Z109,"###,###")</f>
        <v>2,423</v>
      </c>
      <c r="AD109" s="130">
        <f>Z109/($Z$4)*100</f>
        <v>13.405255878284924</v>
      </c>
      <c r="AF109" s="109"/>
    </row>
    <row r="110" spans="1:32" x14ac:dyDescent="0.25">
      <c r="S110" s="115" t="s">
        <v>21</v>
      </c>
      <c r="T110" s="115"/>
      <c r="U110" s="112"/>
      <c r="V110" s="112">
        <v>3483</v>
      </c>
      <c r="W110" s="112">
        <v>3573</v>
      </c>
      <c r="X110" s="112">
        <v>3826</v>
      </c>
      <c r="Y110" s="112">
        <v>3924</v>
      </c>
      <c r="Z110" s="112">
        <v>4194</v>
      </c>
      <c r="AB110" s="109" t="str">
        <f>TEXT(Z110,"###,###")</f>
        <v>4,194</v>
      </c>
      <c r="AD110" s="130">
        <f>Z110/($Z$4)*100</f>
        <v>23.203319502074692</v>
      </c>
      <c r="AF110" s="109"/>
    </row>
    <row r="111" spans="1:32" x14ac:dyDescent="0.25">
      <c r="S111" s="115" t="s">
        <v>22</v>
      </c>
      <c r="T111" s="115"/>
      <c r="U111" s="112"/>
      <c r="V111" s="112">
        <v>7367</v>
      </c>
      <c r="W111" s="112">
        <v>7532</v>
      </c>
      <c r="X111" s="112">
        <v>8062</v>
      </c>
      <c r="Y111" s="112">
        <v>8174</v>
      </c>
      <c r="Z111" s="112">
        <v>8308</v>
      </c>
      <c r="AB111" s="109" t="str">
        <f>TEXT(Z111,"###,###")</f>
        <v>8,308</v>
      </c>
      <c r="AD111" s="130">
        <f>Z111/($Z$4)*100</f>
        <v>45.964038727524205</v>
      </c>
      <c r="AF111" s="109"/>
    </row>
    <row r="112" spans="1:32" x14ac:dyDescent="0.25">
      <c r="S112" s="118" t="s">
        <v>53</v>
      </c>
      <c r="T112" s="118"/>
      <c r="U112" s="112"/>
      <c r="V112" s="112">
        <v>16239</v>
      </c>
      <c r="W112" s="112">
        <v>16878</v>
      </c>
      <c r="X112" s="112">
        <v>17195</v>
      </c>
      <c r="Y112" s="112">
        <v>17422</v>
      </c>
      <c r="Z112" s="112">
        <v>18075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41.23</v>
      </c>
      <c r="W118" s="131">
        <v>41.27</v>
      </c>
      <c r="X118" s="131">
        <v>41.26</v>
      </c>
      <c r="Y118" s="131">
        <v>41.5</v>
      </c>
      <c r="Z118" s="131">
        <v>41.28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10544</v>
      </c>
      <c r="W120" s="112">
        <v>10948</v>
      </c>
      <c r="X120" s="112">
        <v>11142</v>
      </c>
      <c r="Y120" s="112">
        <v>11414</v>
      </c>
      <c r="Z120" s="112">
        <v>11512</v>
      </c>
      <c r="AB120" s="109" t="str">
        <f>TEXT(Z120,"###,###")</f>
        <v>11,512</v>
      </c>
    </row>
    <row r="121" spans="19:32" x14ac:dyDescent="0.25">
      <c r="S121" s="101" t="s">
        <v>101</v>
      </c>
      <c r="T121" s="112"/>
      <c r="U121" s="112"/>
      <c r="V121" s="112">
        <v>810</v>
      </c>
      <c r="W121" s="112">
        <v>851</v>
      </c>
      <c r="X121" s="112">
        <v>827</v>
      </c>
      <c r="Y121" s="112">
        <v>840</v>
      </c>
      <c r="Z121" s="112">
        <v>828</v>
      </c>
      <c r="AB121" s="109" t="str">
        <f>TEXT(Z121,"###,###")</f>
        <v>828</v>
      </c>
    </row>
    <row r="122" spans="19:32" x14ac:dyDescent="0.25">
      <c r="S122" s="101" t="s">
        <v>102</v>
      </c>
      <c r="T122" s="112"/>
      <c r="U122" s="112"/>
      <c r="V122" s="112">
        <v>598</v>
      </c>
      <c r="W122" s="112">
        <v>627</v>
      </c>
      <c r="X122" s="112">
        <v>656</v>
      </c>
      <c r="Y122" s="112">
        <v>666</v>
      </c>
      <c r="Z122" s="112">
        <v>749</v>
      </c>
      <c r="AB122" s="109" t="str">
        <f>TEXT(Z122,"###,###")</f>
        <v>749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11142</v>
      </c>
      <c r="W124" s="112">
        <v>11575</v>
      </c>
      <c r="X124" s="112">
        <v>11798</v>
      </c>
      <c r="Y124" s="112">
        <v>12080</v>
      </c>
      <c r="Z124" s="112">
        <v>12261</v>
      </c>
      <c r="AB124" s="109" t="str">
        <f>TEXT(Z124,"###,###")</f>
        <v>12,261</v>
      </c>
      <c r="AD124" s="127">
        <f>Z124/$Z$7*100</f>
        <v>93.695552498853743</v>
      </c>
    </row>
    <row r="125" spans="19:32" x14ac:dyDescent="0.25">
      <c r="S125" s="101" t="s">
        <v>104</v>
      </c>
      <c r="T125" s="112"/>
      <c r="U125" s="112"/>
      <c r="V125" s="112">
        <v>1408</v>
      </c>
      <c r="W125" s="112">
        <v>1478</v>
      </c>
      <c r="X125" s="112">
        <v>1483</v>
      </c>
      <c r="Y125" s="112">
        <v>1506</v>
      </c>
      <c r="Z125" s="112">
        <v>1577</v>
      </c>
      <c r="AB125" s="109" t="str">
        <f>TEXT(Z125,"###,###")</f>
        <v>1,577</v>
      </c>
      <c r="AD125" s="127">
        <f>Z125/$Z$7*100</f>
        <v>12.051046920372919</v>
      </c>
    </row>
    <row r="127" spans="19:32" x14ac:dyDescent="0.25">
      <c r="S127" s="101" t="s">
        <v>105</v>
      </c>
      <c r="T127" s="112"/>
      <c r="U127" s="112"/>
      <c r="V127" s="112">
        <v>6102</v>
      </c>
      <c r="W127" s="112">
        <v>6365</v>
      </c>
      <c r="X127" s="112">
        <v>6445</v>
      </c>
      <c r="Y127" s="112">
        <v>6612</v>
      </c>
      <c r="Z127" s="112">
        <v>6631</v>
      </c>
      <c r="AB127" s="109" t="str">
        <f>TEXT(Z127,"###,###")</f>
        <v>6,631</v>
      </c>
      <c r="AD127" s="127">
        <f>Z127/$Z$7*100</f>
        <v>50.672474400122269</v>
      </c>
    </row>
    <row r="128" spans="19:32" x14ac:dyDescent="0.25">
      <c r="S128" s="101" t="s">
        <v>106</v>
      </c>
      <c r="T128" s="112"/>
      <c r="U128" s="112"/>
      <c r="V128" s="112">
        <v>5851</v>
      </c>
      <c r="W128" s="112">
        <v>6054</v>
      </c>
      <c r="X128" s="112">
        <v>6173</v>
      </c>
      <c r="Y128" s="112">
        <v>6310</v>
      </c>
      <c r="Z128" s="112">
        <v>6439</v>
      </c>
      <c r="AB128" s="109" t="str">
        <f>TEXT(Z128,"###,###")</f>
        <v>6,439</v>
      </c>
      <c r="AD128" s="127">
        <f>Z128/$Z$7*100</f>
        <v>49.205257527128225</v>
      </c>
    </row>
    <row r="130" spans="19:20" x14ac:dyDescent="0.25">
      <c r="S130" s="101" t="s">
        <v>264</v>
      </c>
      <c r="T130" s="127">
        <v>87.971878343267619</v>
      </c>
    </row>
    <row r="131" spans="19:20" x14ac:dyDescent="0.25">
      <c r="S131" s="101" t="s">
        <v>265</v>
      </c>
      <c r="T131" s="127">
        <v>6.3273727647867952</v>
      </c>
    </row>
    <row r="132" spans="19:20" x14ac:dyDescent="0.25">
      <c r="S132" s="101" t="s">
        <v>266</v>
      </c>
      <c r="T132" s="127">
        <v>5.7236741555861226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96C2FC7-14B9-47AE-BD47-2683ED4FFA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1B34420-BD3D-4900-9DDF-1966240654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4A618B-1500-4415-92A9-6275F9C57E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02584DE-6E0F-43F7-86BF-C30E0BA08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A8E0-D64F-4599-A86D-E30147D3F35A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10.21 Goyder,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2758</v>
      </c>
      <c r="W4" s="108">
        <v>3266</v>
      </c>
      <c r="X4" s="108">
        <v>2883</v>
      </c>
      <c r="Y4" s="108">
        <v>3142</v>
      </c>
      <c r="Z4" s="108">
        <v>3258</v>
      </c>
      <c r="AB4" s="109" t="str">
        <f>TEXT(Z4,"###,###")</f>
        <v>3,258</v>
      </c>
      <c r="AD4" s="110">
        <f>Z4/Y4-1</f>
        <v>3.6919159770846699E-2</v>
      </c>
      <c r="AF4" s="110">
        <f>Z4/V4-1</f>
        <v>0.18129079042784624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1590</v>
      </c>
      <c r="W5" s="108">
        <v>1886</v>
      </c>
      <c r="X5" s="108">
        <v>1638</v>
      </c>
      <c r="Y5" s="108">
        <v>1769</v>
      </c>
      <c r="Z5" s="108">
        <v>1808</v>
      </c>
      <c r="AB5" s="109" t="str">
        <f>TEXT(Z5,"###,###")</f>
        <v>1,808</v>
      </c>
      <c r="AD5" s="110">
        <f t="shared" ref="AD5:AD9" si="0">Z5/Y5-1</f>
        <v>2.2046353872244184E-2</v>
      </c>
      <c r="AF5" s="110">
        <f t="shared" ref="AF5:AF9" si="1">Z5/V5-1</f>
        <v>0.13710691823899368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1172</v>
      </c>
      <c r="W6" s="108">
        <v>1378</v>
      </c>
      <c r="X6" s="108">
        <v>1252</v>
      </c>
      <c r="Y6" s="108">
        <v>1375</v>
      </c>
      <c r="Z6" s="108">
        <v>1448</v>
      </c>
      <c r="AB6" s="109" t="str">
        <f>TEXT(Z6,"###,###")</f>
        <v>1,448</v>
      </c>
      <c r="AD6" s="110">
        <f t="shared" si="0"/>
        <v>5.3090909090909078E-2</v>
      </c>
      <c r="AF6" s="110">
        <f t="shared" si="1"/>
        <v>0.23549488054607504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1767</v>
      </c>
      <c r="W7" s="108">
        <v>2065</v>
      </c>
      <c r="X7" s="108">
        <v>1854</v>
      </c>
      <c r="Y7" s="108">
        <v>2049</v>
      </c>
      <c r="Z7" s="108">
        <v>2092</v>
      </c>
      <c r="AB7" s="109" t="str">
        <f>TEXT(Z7,"###,###")</f>
        <v>2,092</v>
      </c>
      <c r="AD7" s="110">
        <f t="shared" si="0"/>
        <v>2.0985846754514315E-2</v>
      </c>
      <c r="AF7" s="110">
        <f t="shared" si="1"/>
        <v>0.18392756083757789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3,258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2,092</v>
      </c>
      <c r="P8" s="65"/>
      <c r="S8" s="107" t="s">
        <v>84</v>
      </c>
      <c r="T8" s="108"/>
      <c r="U8" s="108"/>
      <c r="V8" s="108">
        <v>25830.240000000002</v>
      </c>
      <c r="W8" s="108">
        <v>28041.51</v>
      </c>
      <c r="X8" s="108">
        <v>29962</v>
      </c>
      <c r="Y8" s="108">
        <v>26766.02</v>
      </c>
      <c r="Z8" s="108">
        <v>28143.66</v>
      </c>
      <c r="AB8" s="109" t="str">
        <f>TEXT(Z8,"$###,###")</f>
        <v>$28,144</v>
      </c>
      <c r="AD8" s="110">
        <f t="shared" si="0"/>
        <v>5.1469736628755314E-2</v>
      </c>
      <c r="AF8" s="110">
        <f t="shared" si="1"/>
        <v>8.9562466318547473E-2</v>
      </c>
    </row>
    <row r="9" spans="1:32" x14ac:dyDescent="0.25">
      <c r="A9" s="30" t="s">
        <v>14</v>
      </c>
      <c r="B9" s="69"/>
      <c r="C9" s="70"/>
      <c r="D9" s="71">
        <f>AD104</f>
        <v>63.41313689379988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54.015296367112811</v>
      </c>
      <c r="P9" s="72" t="s">
        <v>85</v>
      </c>
      <c r="S9" s="107" t="s">
        <v>7</v>
      </c>
      <c r="T9" s="108"/>
      <c r="U9" s="108"/>
      <c r="V9" s="108">
        <v>76737710</v>
      </c>
      <c r="W9" s="108">
        <v>95289544</v>
      </c>
      <c r="X9" s="108">
        <v>75940359</v>
      </c>
      <c r="Y9" s="108">
        <v>79680560</v>
      </c>
      <c r="Z9" s="108">
        <v>92101458</v>
      </c>
      <c r="AB9" s="109" t="str">
        <f>TEXT(Z9/1000000,"$#,###.0")&amp;" mil"</f>
        <v>$92.1 mil</v>
      </c>
      <c r="AD9" s="110">
        <f t="shared" si="0"/>
        <v>0.15588366848827362</v>
      </c>
      <c r="AF9" s="110">
        <f t="shared" si="1"/>
        <v>0.20021118691188455</v>
      </c>
    </row>
    <row r="10" spans="1:32" x14ac:dyDescent="0.25">
      <c r="A10" s="30" t="s">
        <v>17</v>
      </c>
      <c r="B10" s="69"/>
      <c r="C10" s="70"/>
      <c r="D10" s="71">
        <f>AD105</f>
        <v>11.632903621853897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45.936902485659651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64.101338432122361</v>
      </c>
      <c r="P11" s="72" t="s">
        <v>85</v>
      </c>
      <c r="S11" s="107" t="s">
        <v>29</v>
      </c>
      <c r="T11" s="112"/>
      <c r="U11" s="112"/>
      <c r="V11" s="112">
        <v>2153</v>
      </c>
      <c r="W11" s="112">
        <v>2485</v>
      </c>
      <c r="X11" s="112">
        <v>2279</v>
      </c>
      <c r="Y11" s="112">
        <v>2417</v>
      </c>
      <c r="Z11" s="112">
        <v>2509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22.179732313575524</v>
      </c>
      <c r="P12" s="72" t="s">
        <v>85</v>
      </c>
      <c r="S12" s="107" t="s">
        <v>30</v>
      </c>
      <c r="T12" s="112"/>
      <c r="U12" s="112"/>
      <c r="V12" s="112">
        <v>607</v>
      </c>
      <c r="W12" s="112">
        <v>784</v>
      </c>
      <c r="X12" s="112">
        <v>608</v>
      </c>
      <c r="Y12" s="112">
        <v>730</v>
      </c>
      <c r="Z12" s="112">
        <v>749</v>
      </c>
    </row>
    <row r="13" spans="1:32" ht="15" customHeight="1" x14ac:dyDescent="0.25">
      <c r="A13" s="30" t="s">
        <v>19</v>
      </c>
      <c r="B13" s="70"/>
      <c r="C13" s="70"/>
      <c r="D13" s="71">
        <f>AD108</f>
        <v>19.459791282995702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13.623326959847038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18.723143032535297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46.4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18.109269490484962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17.703349282296653</v>
      </c>
      <c r="P15" s="72" t="s">
        <v>85</v>
      </c>
      <c r="S15" s="115" t="s">
        <v>61</v>
      </c>
      <c r="T15" s="115"/>
      <c r="U15" s="116"/>
      <c r="V15" s="116">
        <v>679</v>
      </c>
      <c r="W15" s="116">
        <v>834</v>
      </c>
      <c r="X15" s="116">
        <v>762</v>
      </c>
      <c r="Y15" s="112">
        <v>840</v>
      </c>
      <c r="Z15" s="112">
        <v>829</v>
      </c>
      <c r="AB15" s="117">
        <f t="shared" ref="AB15:AB34" si="2">IF(Z15="np",0,Z15/$Z$34)</f>
        <v>0.25445058317986496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20.441988950276244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82.296650717703344</v>
      </c>
      <c r="P16" s="37" t="s">
        <v>85</v>
      </c>
      <c r="S16" s="115" t="s">
        <v>62</v>
      </c>
      <c r="T16" s="115"/>
      <c r="U16" s="116"/>
      <c r="V16" s="116">
        <v>15</v>
      </c>
      <c r="W16" s="116">
        <v>22</v>
      </c>
      <c r="X16" s="116">
        <v>18</v>
      </c>
      <c r="Y16" s="112">
        <v>26</v>
      </c>
      <c r="Z16" s="112">
        <v>28</v>
      </c>
      <c r="AB16" s="117">
        <f t="shared" si="2"/>
        <v>8.5942295887047274E-3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216</v>
      </c>
      <c r="W17" s="116">
        <v>280</v>
      </c>
      <c r="X17" s="116">
        <v>240</v>
      </c>
      <c r="Y17" s="112">
        <v>253</v>
      </c>
      <c r="Z17" s="112">
        <v>254</v>
      </c>
      <c r="AB17" s="117">
        <f t="shared" si="2"/>
        <v>7.7961939840392874E-2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11</v>
      </c>
      <c r="W18" s="116">
        <v>11</v>
      </c>
      <c r="X18" s="116">
        <v>12</v>
      </c>
      <c r="Y18" s="112">
        <v>13</v>
      </c>
      <c r="Z18" s="112">
        <v>13</v>
      </c>
      <c r="AB18" s="117">
        <f t="shared" si="2"/>
        <v>3.9901780233271948E-3</v>
      </c>
    </row>
    <row r="19" spans="1:28" x14ac:dyDescent="0.25">
      <c r="A19" s="61" t="str">
        <f>$S$1&amp;" ("&amp;$V$2&amp;" to "&amp;$Z$2&amp;")"</f>
        <v>Goyder (2016-17 to 2020-21)</v>
      </c>
      <c r="B19" s="61"/>
      <c r="C19" s="61"/>
      <c r="D19" s="61"/>
      <c r="E19" s="61"/>
      <c r="F19" s="61"/>
      <c r="G19" s="61" t="str">
        <f>$S$1&amp;" ("&amp;$V$2&amp;" to "&amp;$Z$2&amp;")"</f>
        <v>Goyder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111</v>
      </c>
      <c r="W19" s="116">
        <v>124</v>
      </c>
      <c r="X19" s="116">
        <v>123</v>
      </c>
      <c r="Y19" s="112">
        <v>132</v>
      </c>
      <c r="Z19" s="112">
        <v>122</v>
      </c>
      <c r="AB19" s="117">
        <f t="shared" si="2"/>
        <v>3.7446286065070597E-2</v>
      </c>
    </row>
    <row r="20" spans="1:28" x14ac:dyDescent="0.25">
      <c r="S20" s="115" t="s">
        <v>66</v>
      </c>
      <c r="T20" s="115"/>
      <c r="U20" s="116"/>
      <c r="V20" s="116">
        <v>61</v>
      </c>
      <c r="W20" s="116">
        <v>69</v>
      </c>
      <c r="X20" s="116">
        <v>85</v>
      </c>
      <c r="Y20" s="112">
        <v>97</v>
      </c>
      <c r="Z20" s="112">
        <v>79</v>
      </c>
      <c r="AB20" s="117">
        <f t="shared" si="2"/>
        <v>2.4248004910988337E-2</v>
      </c>
    </row>
    <row r="21" spans="1:28" x14ac:dyDescent="0.25">
      <c r="S21" s="115" t="s">
        <v>67</v>
      </c>
      <c r="T21" s="115"/>
      <c r="U21" s="116"/>
      <c r="V21" s="116">
        <v>168</v>
      </c>
      <c r="W21" s="116">
        <v>208</v>
      </c>
      <c r="X21" s="116">
        <v>177</v>
      </c>
      <c r="Y21" s="112">
        <v>211</v>
      </c>
      <c r="Z21" s="112">
        <v>231</v>
      </c>
      <c r="AB21" s="117">
        <f t="shared" si="2"/>
        <v>7.0902394106813996E-2</v>
      </c>
    </row>
    <row r="22" spans="1:28" x14ac:dyDescent="0.25">
      <c r="S22" s="115" t="s">
        <v>68</v>
      </c>
      <c r="T22" s="115"/>
      <c r="U22" s="116"/>
      <c r="V22" s="116">
        <v>98</v>
      </c>
      <c r="W22" s="116">
        <v>98</v>
      </c>
      <c r="X22" s="116">
        <v>105</v>
      </c>
      <c r="Y22" s="112">
        <v>81</v>
      </c>
      <c r="Z22" s="112">
        <v>110</v>
      </c>
      <c r="AB22" s="117">
        <f t="shared" si="2"/>
        <v>3.3763044812768567E-2</v>
      </c>
    </row>
    <row r="23" spans="1:28" x14ac:dyDescent="0.25">
      <c r="S23" s="115" t="s">
        <v>69</v>
      </c>
      <c r="T23" s="115"/>
      <c r="U23" s="116"/>
      <c r="V23" s="116">
        <v>82</v>
      </c>
      <c r="W23" s="116">
        <v>121</v>
      </c>
      <c r="X23" s="116">
        <v>108</v>
      </c>
      <c r="Y23" s="112">
        <v>104</v>
      </c>
      <c r="Z23" s="112">
        <v>111</v>
      </c>
      <c r="AB23" s="117">
        <f t="shared" si="2"/>
        <v>3.4069981583793742E-2</v>
      </c>
    </row>
    <row r="24" spans="1:28" x14ac:dyDescent="0.25">
      <c r="S24" s="115" t="s">
        <v>70</v>
      </c>
      <c r="T24" s="115"/>
      <c r="U24" s="116"/>
      <c r="V24" s="116">
        <v>5</v>
      </c>
      <c r="W24" s="116">
        <v>8</v>
      </c>
      <c r="X24" s="116">
        <v>8</v>
      </c>
      <c r="Y24" s="112">
        <v>8</v>
      </c>
      <c r="Z24" s="112">
        <v>25</v>
      </c>
      <c r="AB24" s="117">
        <f t="shared" si="2"/>
        <v>7.6734192756292207E-3</v>
      </c>
    </row>
    <row r="25" spans="1:28" x14ac:dyDescent="0.25">
      <c r="S25" s="115" t="s">
        <v>71</v>
      </c>
      <c r="T25" s="115"/>
      <c r="U25" s="116"/>
      <c r="V25" s="116">
        <v>53</v>
      </c>
      <c r="W25" s="116">
        <v>51</v>
      </c>
      <c r="X25" s="116">
        <v>37</v>
      </c>
      <c r="Y25" s="112">
        <v>45</v>
      </c>
      <c r="Z25" s="112">
        <v>50</v>
      </c>
      <c r="AB25" s="117">
        <f t="shared" si="2"/>
        <v>1.5346838551258441E-2</v>
      </c>
    </row>
    <row r="26" spans="1:28" x14ac:dyDescent="0.25">
      <c r="S26" s="115" t="s">
        <v>72</v>
      </c>
      <c r="T26" s="115"/>
      <c r="U26" s="116"/>
      <c r="V26" s="116">
        <v>39</v>
      </c>
      <c r="W26" s="116">
        <v>38</v>
      </c>
      <c r="X26" s="116">
        <v>27</v>
      </c>
      <c r="Y26" s="112">
        <v>39</v>
      </c>
      <c r="Z26" s="112">
        <v>34</v>
      </c>
      <c r="AB26" s="117">
        <f t="shared" si="2"/>
        <v>1.0435850214855739E-2</v>
      </c>
    </row>
    <row r="27" spans="1:28" x14ac:dyDescent="0.25">
      <c r="S27" s="115" t="s">
        <v>73</v>
      </c>
      <c r="T27" s="115"/>
      <c r="U27" s="116"/>
      <c r="V27" s="116">
        <v>78</v>
      </c>
      <c r="W27" s="116">
        <v>84</v>
      </c>
      <c r="X27" s="116">
        <v>83</v>
      </c>
      <c r="Y27" s="112">
        <v>88</v>
      </c>
      <c r="Z27" s="112">
        <v>99</v>
      </c>
      <c r="AB27" s="117">
        <f t="shared" si="2"/>
        <v>3.0386740331491711E-2</v>
      </c>
    </row>
    <row r="28" spans="1:28" x14ac:dyDescent="0.25">
      <c r="S28" s="115" t="s">
        <v>74</v>
      </c>
      <c r="T28" s="115"/>
      <c r="U28" s="116"/>
      <c r="V28" s="116">
        <v>127</v>
      </c>
      <c r="W28" s="116">
        <v>132</v>
      </c>
      <c r="X28" s="116">
        <v>137</v>
      </c>
      <c r="Y28" s="112">
        <v>153</v>
      </c>
      <c r="Z28" s="112">
        <v>184</v>
      </c>
      <c r="AB28" s="117">
        <f t="shared" si="2"/>
        <v>5.6476365868631064E-2</v>
      </c>
    </row>
    <row r="29" spans="1:28" x14ac:dyDescent="0.25">
      <c r="S29" s="115" t="s">
        <v>75</v>
      </c>
      <c r="T29" s="115"/>
      <c r="U29" s="116"/>
      <c r="V29" s="116">
        <v>113</v>
      </c>
      <c r="W29" s="116">
        <v>126</v>
      </c>
      <c r="X29" s="116">
        <v>125</v>
      </c>
      <c r="Y29" s="112">
        <v>91</v>
      </c>
      <c r="Z29" s="112">
        <v>86</v>
      </c>
      <c r="AB29" s="117">
        <f t="shared" si="2"/>
        <v>2.6396562308164517E-2</v>
      </c>
    </row>
    <row r="30" spans="1:28" x14ac:dyDescent="0.25">
      <c r="S30" s="115" t="s">
        <v>76</v>
      </c>
      <c r="T30" s="115"/>
      <c r="U30" s="116"/>
      <c r="V30" s="116">
        <v>158</v>
      </c>
      <c r="W30" s="116">
        <v>189</v>
      </c>
      <c r="X30" s="116">
        <v>169</v>
      </c>
      <c r="Y30" s="112">
        <v>197</v>
      </c>
      <c r="Z30" s="112">
        <v>195</v>
      </c>
      <c r="AB30" s="117">
        <f t="shared" si="2"/>
        <v>5.9852670349907919E-2</v>
      </c>
    </row>
    <row r="31" spans="1:28" x14ac:dyDescent="0.25">
      <c r="S31" s="115" t="s">
        <v>77</v>
      </c>
      <c r="T31" s="115"/>
      <c r="U31" s="116"/>
      <c r="V31" s="116">
        <v>162</v>
      </c>
      <c r="W31" s="116">
        <v>199</v>
      </c>
      <c r="X31" s="116">
        <v>172</v>
      </c>
      <c r="Y31" s="112">
        <v>222</v>
      </c>
      <c r="Z31" s="112">
        <v>242</v>
      </c>
      <c r="AB31" s="117">
        <f t="shared" si="2"/>
        <v>7.4278698588090858E-2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22</v>
      </c>
      <c r="W32" s="116">
        <v>25</v>
      </c>
      <c r="X32" s="116">
        <v>15</v>
      </c>
      <c r="Y32" s="112">
        <v>23</v>
      </c>
      <c r="Z32" s="112">
        <v>21</v>
      </c>
      <c r="AB32" s="117">
        <f t="shared" si="2"/>
        <v>6.4456721915285451E-3</v>
      </c>
    </row>
    <row r="33" spans="19:32" x14ac:dyDescent="0.25">
      <c r="S33" s="115" t="s">
        <v>79</v>
      </c>
      <c r="T33" s="115"/>
      <c r="U33" s="116"/>
      <c r="V33" s="116">
        <v>63</v>
      </c>
      <c r="W33" s="116">
        <v>85</v>
      </c>
      <c r="X33" s="116">
        <v>60</v>
      </c>
      <c r="Y33" s="112">
        <v>83</v>
      </c>
      <c r="Z33" s="112">
        <v>89</v>
      </c>
      <c r="AB33" s="117">
        <f t="shared" si="2"/>
        <v>2.7317372621240024E-2</v>
      </c>
    </row>
    <row r="34" spans="19:32" x14ac:dyDescent="0.25">
      <c r="S34" s="118" t="s">
        <v>53</v>
      </c>
      <c r="T34" s="118"/>
      <c r="U34" s="119"/>
      <c r="V34" s="119">
        <v>2762</v>
      </c>
      <c r="W34" s="119">
        <v>3267</v>
      </c>
      <c r="X34" s="119">
        <v>2888</v>
      </c>
      <c r="Y34" s="120">
        <v>3141</v>
      </c>
      <c r="Z34" s="120">
        <v>3258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1450</v>
      </c>
      <c r="W37" s="112">
        <v>1729</v>
      </c>
      <c r="X37" s="112">
        <v>1544</v>
      </c>
      <c r="Y37" s="112">
        <v>1676</v>
      </c>
      <c r="Z37" s="112">
        <v>1720</v>
      </c>
      <c r="AB37" s="132">
        <f>Z37/Z40*100</f>
        <v>82.296650717703344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318</v>
      </c>
      <c r="W38" s="112">
        <v>336</v>
      </c>
      <c r="X38" s="112">
        <v>315</v>
      </c>
      <c r="Y38" s="112">
        <v>367</v>
      </c>
      <c r="Z38" s="112">
        <v>370</v>
      </c>
      <c r="AB38" s="132">
        <f>Z38/Z40*100</f>
        <v>17.703349282296653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1768</v>
      </c>
      <c r="W40" s="112">
        <v>2065</v>
      </c>
      <c r="X40" s="112">
        <v>1859</v>
      </c>
      <c r="Y40" s="112">
        <v>2043</v>
      </c>
      <c r="Z40" s="112">
        <v>2090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5</v>
      </c>
      <c r="X44" s="112">
        <v>5</v>
      </c>
      <c r="Y44" s="112">
        <v>0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33</v>
      </c>
      <c r="W45" s="112">
        <v>29</v>
      </c>
      <c r="X45" s="112">
        <v>26</v>
      </c>
      <c r="Y45" s="112">
        <v>38</v>
      </c>
      <c r="Z45" s="112">
        <v>45</v>
      </c>
    </row>
    <row r="46" spans="19:32" x14ac:dyDescent="0.25">
      <c r="S46" s="115" t="s">
        <v>38</v>
      </c>
      <c r="T46" s="115"/>
      <c r="U46" s="112"/>
      <c r="V46" s="112">
        <v>121</v>
      </c>
      <c r="W46" s="112">
        <v>153</v>
      </c>
      <c r="X46" s="112">
        <v>134</v>
      </c>
      <c r="Y46" s="112">
        <v>103</v>
      </c>
      <c r="Z46" s="112">
        <v>94</v>
      </c>
    </row>
    <row r="47" spans="19:32" x14ac:dyDescent="0.25">
      <c r="S47" s="115" t="s">
        <v>39</v>
      </c>
      <c r="T47" s="115"/>
      <c r="U47" s="112"/>
      <c r="V47" s="112">
        <v>149</v>
      </c>
      <c r="W47" s="112">
        <v>177</v>
      </c>
      <c r="X47" s="112">
        <v>150</v>
      </c>
      <c r="Y47" s="112">
        <v>170</v>
      </c>
      <c r="Z47" s="112">
        <v>160</v>
      </c>
    </row>
    <row r="48" spans="19:32" x14ac:dyDescent="0.25">
      <c r="S48" s="115" t="s">
        <v>40</v>
      </c>
      <c r="T48" s="115"/>
      <c r="U48" s="112"/>
      <c r="V48" s="112">
        <v>166</v>
      </c>
      <c r="W48" s="112">
        <v>202</v>
      </c>
      <c r="X48" s="112">
        <v>174</v>
      </c>
      <c r="Y48" s="112">
        <v>150</v>
      </c>
      <c r="Z48" s="112">
        <v>179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143</v>
      </c>
      <c r="W49" s="112">
        <v>157</v>
      </c>
      <c r="X49" s="112">
        <v>139</v>
      </c>
      <c r="Y49" s="112">
        <v>156</v>
      </c>
      <c r="Z49" s="112">
        <v>169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Goyder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120</v>
      </c>
      <c r="W50" s="112">
        <v>136</v>
      </c>
      <c r="X50" s="112">
        <v>120</v>
      </c>
      <c r="Y50" s="112">
        <v>135</v>
      </c>
      <c r="Z50" s="112">
        <v>128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108</v>
      </c>
      <c r="W51" s="112">
        <v>143</v>
      </c>
      <c r="X51" s="112">
        <v>114</v>
      </c>
      <c r="Y51" s="112">
        <v>145</v>
      </c>
      <c r="Z51" s="112">
        <v>130</v>
      </c>
    </row>
    <row r="52" spans="1:26" ht="15" customHeight="1" x14ac:dyDescent="0.25">
      <c r="S52" s="115" t="s">
        <v>44</v>
      </c>
      <c r="T52" s="115"/>
      <c r="U52" s="112"/>
      <c r="V52" s="112">
        <v>139</v>
      </c>
      <c r="W52" s="112">
        <v>148</v>
      </c>
      <c r="X52" s="112">
        <v>134</v>
      </c>
      <c r="Y52" s="112">
        <v>143</v>
      </c>
      <c r="Z52" s="112">
        <v>147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154</v>
      </c>
      <c r="W53" s="112">
        <v>181</v>
      </c>
      <c r="X53" s="112">
        <v>166</v>
      </c>
      <c r="Y53" s="112">
        <v>174</v>
      </c>
      <c r="Z53" s="112">
        <v>164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176</v>
      </c>
      <c r="W54" s="112">
        <v>202</v>
      </c>
      <c r="X54" s="112">
        <v>167</v>
      </c>
      <c r="Y54" s="112">
        <v>172</v>
      </c>
      <c r="Z54" s="112">
        <v>184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163</v>
      </c>
      <c r="W55" s="112">
        <v>168</v>
      </c>
      <c r="X55" s="112">
        <v>145</v>
      </c>
      <c r="Y55" s="112">
        <v>169</v>
      </c>
      <c r="Z55" s="112">
        <v>193</v>
      </c>
    </row>
    <row r="56" spans="1:26" ht="15" customHeight="1" x14ac:dyDescent="0.25">
      <c r="S56" s="115" t="s">
        <v>48</v>
      </c>
      <c r="T56" s="115"/>
      <c r="U56" s="112"/>
      <c r="V56" s="112">
        <v>64</v>
      </c>
      <c r="W56" s="112">
        <v>109</v>
      </c>
      <c r="X56" s="112">
        <v>107</v>
      </c>
      <c r="Y56" s="112">
        <v>120</v>
      </c>
      <c r="Z56" s="112">
        <v>114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26</v>
      </c>
      <c r="W57" s="112">
        <v>34</v>
      </c>
      <c r="X57" s="112">
        <v>38</v>
      </c>
      <c r="Y57" s="112">
        <v>51</v>
      </c>
      <c r="Z57" s="112">
        <v>51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</v>
      </c>
      <c r="W58" s="112">
        <v>27</v>
      </c>
      <c r="X58" s="112">
        <v>11</v>
      </c>
      <c r="Y58" s="112">
        <v>25</v>
      </c>
      <c r="Z58" s="112">
        <v>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10</v>
      </c>
      <c r="X59" s="112">
        <v>13</v>
      </c>
      <c r="Y59" s="112">
        <v>9</v>
      </c>
      <c r="Z59" s="112">
        <v>17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11</v>
      </c>
      <c r="X60" s="112">
        <v>8</v>
      </c>
      <c r="Y60" s="112">
        <v>9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1589</v>
      </c>
      <c r="W61" s="112">
        <v>1885</v>
      </c>
      <c r="X61" s="112">
        <v>1637</v>
      </c>
      <c r="Y61" s="112">
        <v>1769</v>
      </c>
      <c r="Z61" s="112">
        <v>1808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6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</v>
      </c>
      <c r="W64" s="112">
        <v>28</v>
      </c>
      <c r="X64" s="112">
        <v>32</v>
      </c>
      <c r="Y64" s="112">
        <v>37</v>
      </c>
      <c r="Z64" s="112">
        <v>47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Goyder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64</v>
      </c>
      <c r="W65" s="112">
        <v>53</v>
      </c>
      <c r="X65" s="112">
        <v>69</v>
      </c>
      <c r="Y65" s="112">
        <v>70</v>
      </c>
      <c r="Z65" s="112">
        <v>112</v>
      </c>
    </row>
    <row r="66" spans="1:26" x14ac:dyDescent="0.25">
      <c r="S66" s="115" t="s">
        <v>39</v>
      </c>
      <c r="T66" s="115"/>
      <c r="U66" s="112"/>
      <c r="V66" s="112">
        <v>90</v>
      </c>
      <c r="W66" s="112">
        <v>124</v>
      </c>
      <c r="X66" s="112">
        <v>84</v>
      </c>
      <c r="Y66" s="112">
        <v>107</v>
      </c>
      <c r="Z66" s="112">
        <v>113</v>
      </c>
    </row>
    <row r="67" spans="1:26" x14ac:dyDescent="0.25">
      <c r="S67" s="115" t="s">
        <v>40</v>
      </c>
      <c r="T67" s="115"/>
      <c r="U67" s="112"/>
      <c r="V67" s="112">
        <v>113</v>
      </c>
      <c r="W67" s="112">
        <v>135</v>
      </c>
      <c r="X67" s="112">
        <v>106</v>
      </c>
      <c r="Y67" s="112">
        <v>114</v>
      </c>
      <c r="Z67" s="112">
        <v>102</v>
      </c>
    </row>
    <row r="68" spans="1:26" x14ac:dyDescent="0.25">
      <c r="S68" s="115" t="s">
        <v>41</v>
      </c>
      <c r="T68" s="115"/>
      <c r="U68" s="112"/>
      <c r="V68" s="112">
        <v>75</v>
      </c>
      <c r="W68" s="112">
        <v>100</v>
      </c>
      <c r="X68" s="112">
        <v>105</v>
      </c>
      <c r="Y68" s="112">
        <v>96</v>
      </c>
      <c r="Z68" s="112">
        <v>102</v>
      </c>
    </row>
    <row r="69" spans="1:26" x14ac:dyDescent="0.25">
      <c r="S69" s="115" t="s">
        <v>42</v>
      </c>
      <c r="T69" s="115"/>
      <c r="U69" s="112"/>
      <c r="V69" s="112">
        <v>93</v>
      </c>
      <c r="W69" s="112">
        <v>100</v>
      </c>
      <c r="X69" s="112">
        <v>85</v>
      </c>
      <c r="Y69" s="112">
        <v>97</v>
      </c>
      <c r="Z69" s="112">
        <v>107</v>
      </c>
    </row>
    <row r="70" spans="1:26" x14ac:dyDescent="0.25">
      <c r="S70" s="115" t="s">
        <v>43</v>
      </c>
      <c r="T70" s="115"/>
      <c r="U70" s="112"/>
      <c r="V70" s="112">
        <v>115</v>
      </c>
      <c r="W70" s="112">
        <v>122</v>
      </c>
      <c r="X70" s="112">
        <v>120</v>
      </c>
      <c r="Y70" s="112">
        <v>153</v>
      </c>
      <c r="Z70" s="112">
        <v>163</v>
      </c>
    </row>
    <row r="71" spans="1:26" x14ac:dyDescent="0.25">
      <c r="S71" s="115" t="s">
        <v>44</v>
      </c>
      <c r="T71" s="115"/>
      <c r="U71" s="112"/>
      <c r="V71" s="112">
        <v>123</v>
      </c>
      <c r="W71" s="112">
        <v>163</v>
      </c>
      <c r="X71" s="112">
        <v>128</v>
      </c>
      <c r="Y71" s="112">
        <v>123</v>
      </c>
      <c r="Z71" s="112">
        <v>126</v>
      </c>
    </row>
    <row r="72" spans="1:26" x14ac:dyDescent="0.25">
      <c r="S72" s="115" t="s">
        <v>45</v>
      </c>
      <c r="T72" s="115"/>
      <c r="U72" s="112"/>
      <c r="V72" s="112">
        <v>132</v>
      </c>
      <c r="W72" s="112">
        <v>135</v>
      </c>
      <c r="X72" s="112">
        <v>134</v>
      </c>
      <c r="Y72" s="112">
        <v>147</v>
      </c>
      <c r="Z72" s="112">
        <v>158</v>
      </c>
    </row>
    <row r="73" spans="1:26" x14ac:dyDescent="0.25">
      <c r="S73" s="115" t="s">
        <v>46</v>
      </c>
      <c r="T73" s="115"/>
      <c r="U73" s="112"/>
      <c r="V73" s="112">
        <v>150</v>
      </c>
      <c r="W73" s="112">
        <v>182</v>
      </c>
      <c r="X73" s="112">
        <v>141</v>
      </c>
      <c r="Y73" s="112">
        <v>146</v>
      </c>
      <c r="Z73" s="112">
        <v>147</v>
      </c>
    </row>
    <row r="74" spans="1:26" x14ac:dyDescent="0.25">
      <c r="S74" s="115" t="s">
        <v>47</v>
      </c>
      <c r="T74" s="115"/>
      <c r="U74" s="112"/>
      <c r="V74" s="112">
        <v>128</v>
      </c>
      <c r="W74" s="112">
        <v>129</v>
      </c>
      <c r="X74" s="112">
        <v>137</v>
      </c>
      <c r="Y74" s="112">
        <v>144</v>
      </c>
      <c r="Z74" s="112">
        <v>141</v>
      </c>
    </row>
    <row r="75" spans="1:26" x14ac:dyDescent="0.25">
      <c r="S75" s="115" t="s">
        <v>48</v>
      </c>
      <c r="T75" s="115"/>
      <c r="U75" s="112"/>
      <c r="V75" s="112">
        <v>36</v>
      </c>
      <c r="W75" s="112">
        <v>54</v>
      </c>
      <c r="X75" s="112">
        <v>55</v>
      </c>
      <c r="Y75" s="112">
        <v>68</v>
      </c>
      <c r="Z75" s="112">
        <v>78</v>
      </c>
    </row>
    <row r="76" spans="1:26" x14ac:dyDescent="0.25">
      <c r="S76" s="115" t="s">
        <v>49</v>
      </c>
      <c r="T76" s="115"/>
      <c r="U76" s="112"/>
      <c r="V76" s="112">
        <v>22</v>
      </c>
      <c r="W76" s="112">
        <v>24</v>
      </c>
      <c r="X76" s="112">
        <v>16</v>
      </c>
      <c r="Y76" s="112">
        <v>15</v>
      </c>
      <c r="Z76" s="112">
        <v>19</v>
      </c>
    </row>
    <row r="77" spans="1:26" x14ac:dyDescent="0.25">
      <c r="S77" s="115" t="s">
        <v>50</v>
      </c>
      <c r="T77" s="115"/>
      <c r="U77" s="112"/>
      <c r="V77" s="112">
        <v>15</v>
      </c>
      <c r="W77" s="112">
        <v>22</v>
      </c>
      <c r="X77" s="112">
        <v>13</v>
      </c>
      <c r="Y77" s="112">
        <v>20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12</v>
      </c>
      <c r="X78" s="112">
        <v>5</v>
      </c>
      <c r="Y78" s="112">
        <v>9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3</v>
      </c>
      <c r="X79" s="112">
        <v>5</v>
      </c>
      <c r="Y79" s="112">
        <v>6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1166</v>
      </c>
      <c r="W80" s="112">
        <v>1382</v>
      </c>
      <c r="X80" s="112">
        <v>1249</v>
      </c>
      <c r="Y80" s="112">
        <v>1377</v>
      </c>
      <c r="Z80" s="112">
        <v>1448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Goyder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89</v>
      </c>
      <c r="W83" s="112">
        <v>105</v>
      </c>
      <c r="X83" s="112">
        <v>92</v>
      </c>
      <c r="Y83" s="112">
        <v>111</v>
      </c>
      <c r="Z83" s="112">
        <v>105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43</v>
      </c>
      <c r="W84" s="112">
        <v>42</v>
      </c>
      <c r="X84" s="112">
        <v>38</v>
      </c>
      <c r="Y84" s="112">
        <v>37</v>
      </c>
      <c r="Z84" s="112">
        <v>35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159</v>
      </c>
      <c r="W85" s="112">
        <v>176</v>
      </c>
      <c r="X85" s="112">
        <v>147</v>
      </c>
      <c r="Y85" s="112">
        <v>171</v>
      </c>
      <c r="Z85" s="112">
        <v>180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3,258</v>
      </c>
      <c r="D86" s="94">
        <f t="shared" ref="D86:D91" si="4">AD4</f>
        <v>3.6919159770846699E-2</v>
      </c>
      <c r="E86" s="95">
        <f t="shared" ref="E86:E91" si="5">AD4</f>
        <v>3.6919159770846699E-2</v>
      </c>
      <c r="F86" s="94">
        <f t="shared" ref="F86:F91" si="6">AF4</f>
        <v>0.18129079042784624</v>
      </c>
      <c r="G86" s="95">
        <f t="shared" ref="G86:G91" si="7">AF4</f>
        <v>0.18129079042784624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31</v>
      </c>
      <c r="W86" s="112">
        <v>27</v>
      </c>
      <c r="X86" s="112">
        <v>27</v>
      </c>
      <c r="Y86" s="112">
        <v>25</v>
      </c>
      <c r="Z86" s="112">
        <v>30</v>
      </c>
    </row>
    <row r="87" spans="1:30" ht="15" customHeight="1" x14ac:dyDescent="0.25">
      <c r="A87" s="96" t="s">
        <v>4</v>
      </c>
      <c r="B87" s="49"/>
      <c r="C87" s="97" t="str">
        <f t="shared" si="3"/>
        <v>1,808</v>
      </c>
      <c r="D87" s="94">
        <f t="shared" si="4"/>
        <v>2.2046353872244184E-2</v>
      </c>
      <c r="E87" s="95">
        <f t="shared" si="5"/>
        <v>2.2046353872244184E-2</v>
      </c>
      <c r="F87" s="94">
        <f t="shared" si="6"/>
        <v>0.13710691823899368</v>
      </c>
      <c r="G87" s="95">
        <f t="shared" si="7"/>
        <v>0.13710691823899368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19</v>
      </c>
      <c r="W87" s="112">
        <v>19</v>
      </c>
      <c r="X87" s="112">
        <v>17</v>
      </c>
      <c r="Y87" s="112">
        <v>14</v>
      </c>
      <c r="Z87" s="112">
        <v>20</v>
      </c>
    </row>
    <row r="88" spans="1:30" ht="15" customHeight="1" x14ac:dyDescent="0.25">
      <c r="A88" s="96" t="s">
        <v>5</v>
      </c>
      <c r="B88" s="49"/>
      <c r="C88" s="97" t="str">
        <f t="shared" si="3"/>
        <v>1,448</v>
      </c>
      <c r="D88" s="94">
        <f t="shared" si="4"/>
        <v>5.3090909090909078E-2</v>
      </c>
      <c r="E88" s="95">
        <f t="shared" si="5"/>
        <v>5.3090909090909078E-2</v>
      </c>
      <c r="F88" s="94">
        <f t="shared" si="6"/>
        <v>0.23549488054607504</v>
      </c>
      <c r="G88" s="95">
        <f t="shared" si="7"/>
        <v>0.23549488054607504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23</v>
      </c>
      <c r="W88" s="112">
        <v>24</v>
      </c>
      <c r="X88" s="112">
        <v>32</v>
      </c>
      <c r="Y88" s="112">
        <v>32</v>
      </c>
      <c r="Z88" s="112">
        <v>32</v>
      </c>
    </row>
    <row r="89" spans="1:30" ht="15" customHeight="1" x14ac:dyDescent="0.25">
      <c r="A89" s="49" t="s">
        <v>6</v>
      </c>
      <c r="B89" s="49"/>
      <c r="C89" s="97" t="str">
        <f t="shared" si="3"/>
        <v>2,092</v>
      </c>
      <c r="D89" s="94">
        <f t="shared" si="4"/>
        <v>2.0985846754514315E-2</v>
      </c>
      <c r="E89" s="95">
        <f t="shared" si="5"/>
        <v>2.0985846754514315E-2</v>
      </c>
      <c r="F89" s="94">
        <f t="shared" si="6"/>
        <v>0.18392756083757789</v>
      </c>
      <c r="G89" s="95">
        <f t="shared" si="7"/>
        <v>0.18392756083757789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85</v>
      </c>
      <c r="W89" s="112">
        <v>115</v>
      </c>
      <c r="X89" s="112">
        <v>113</v>
      </c>
      <c r="Y89" s="112">
        <v>130</v>
      </c>
      <c r="Z89" s="112">
        <v>129</v>
      </c>
    </row>
    <row r="90" spans="1:30" ht="15" customHeight="1" x14ac:dyDescent="0.25">
      <c r="A90" s="49" t="s">
        <v>98</v>
      </c>
      <c r="B90" s="49"/>
      <c r="C90" s="97" t="str">
        <f t="shared" si="3"/>
        <v>$28,144</v>
      </c>
      <c r="D90" s="94">
        <f t="shared" si="4"/>
        <v>5.1469736628755314E-2</v>
      </c>
      <c r="E90" s="95">
        <f t="shared" si="5"/>
        <v>5.1469736628755314E-2</v>
      </c>
      <c r="F90" s="94">
        <f t="shared" si="6"/>
        <v>8.9562466318547473E-2</v>
      </c>
      <c r="G90" s="95">
        <f t="shared" si="7"/>
        <v>8.9562466318547473E-2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206</v>
      </c>
      <c r="W90" s="112">
        <v>239</v>
      </c>
      <c r="X90" s="112">
        <v>237</v>
      </c>
      <c r="Y90" s="112">
        <v>229</v>
      </c>
      <c r="Z90" s="112">
        <v>227</v>
      </c>
    </row>
    <row r="91" spans="1:30" ht="15" customHeight="1" x14ac:dyDescent="0.25">
      <c r="A91" s="49" t="s">
        <v>7</v>
      </c>
      <c r="B91" s="49"/>
      <c r="C91" s="97" t="str">
        <f t="shared" si="3"/>
        <v>$92.1 mil</v>
      </c>
      <c r="D91" s="94">
        <f t="shared" si="4"/>
        <v>0.15588366848827362</v>
      </c>
      <c r="E91" s="95">
        <f t="shared" si="5"/>
        <v>0.15588366848827362</v>
      </c>
      <c r="F91" s="94">
        <f t="shared" si="6"/>
        <v>0.20021118691188455</v>
      </c>
      <c r="G91" s="95">
        <f t="shared" si="7"/>
        <v>0.20021118691188455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975</v>
      </c>
      <c r="W91" s="112">
        <v>1156</v>
      </c>
      <c r="X91" s="112">
        <v>1018</v>
      </c>
      <c r="Y91" s="112">
        <v>1126</v>
      </c>
      <c r="Z91" s="112">
        <v>1135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50</v>
      </c>
      <c r="W93" s="112">
        <v>51</v>
      </c>
      <c r="X93" s="112">
        <v>42</v>
      </c>
      <c r="Y93" s="112">
        <v>47</v>
      </c>
      <c r="Z93" s="112">
        <v>48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109</v>
      </c>
      <c r="W94" s="112">
        <v>122</v>
      </c>
      <c r="X94" s="112">
        <v>121</v>
      </c>
      <c r="Y94" s="112">
        <v>125</v>
      </c>
      <c r="Z94" s="112">
        <v>129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34</v>
      </c>
      <c r="W95" s="112">
        <v>40</v>
      </c>
      <c r="X95" s="112">
        <v>38</v>
      </c>
      <c r="Y95" s="112">
        <v>41</v>
      </c>
      <c r="Z95" s="112">
        <v>46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88</v>
      </c>
      <c r="W96" s="112">
        <v>115</v>
      </c>
      <c r="X96" s="112">
        <v>104</v>
      </c>
      <c r="Y96" s="112">
        <v>122</v>
      </c>
      <c r="Z96" s="112">
        <v>122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109</v>
      </c>
      <c r="W97" s="112">
        <v>121</v>
      </c>
      <c r="X97" s="112">
        <v>100</v>
      </c>
      <c r="Y97" s="112">
        <v>118</v>
      </c>
      <c r="Z97" s="112">
        <v>120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61</v>
      </c>
      <c r="W98" s="112">
        <v>74</v>
      </c>
      <c r="X98" s="112">
        <v>77</v>
      </c>
      <c r="Y98" s="112">
        <v>87</v>
      </c>
      <c r="Z98" s="112">
        <v>98</v>
      </c>
    </row>
    <row r="99" spans="1:32" ht="15" customHeight="1" x14ac:dyDescent="0.25">
      <c r="S99" s="115" t="s">
        <v>191</v>
      </c>
      <c r="T99" s="115"/>
      <c r="U99" s="112"/>
      <c r="V99" s="112">
        <v>6</v>
      </c>
      <c r="W99" s="112">
        <v>7</v>
      </c>
      <c r="X99" s="112">
        <v>6</v>
      </c>
      <c r="Y99" s="112">
        <v>6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107</v>
      </c>
      <c r="W100" s="112">
        <v>113</v>
      </c>
      <c r="X100" s="112">
        <v>112</v>
      </c>
      <c r="Y100" s="112">
        <v>109</v>
      </c>
      <c r="Z100" s="112">
        <v>115</v>
      </c>
    </row>
    <row r="101" spans="1:32" x14ac:dyDescent="0.25">
      <c r="A101" s="18"/>
      <c r="S101" s="118" t="s">
        <v>53</v>
      </c>
      <c r="T101" s="118"/>
      <c r="U101" s="112"/>
      <c r="V101" s="112">
        <v>792</v>
      </c>
      <c r="W101" s="112">
        <v>901</v>
      </c>
      <c r="X101" s="112">
        <v>834</v>
      </c>
      <c r="Y101" s="112">
        <v>921</v>
      </c>
      <c r="Z101" s="112">
        <v>962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1834</v>
      </c>
      <c r="W104" s="112">
        <v>1898</v>
      </c>
      <c r="X104" s="112">
        <v>1861</v>
      </c>
      <c r="Y104" s="112">
        <v>2066</v>
      </c>
      <c r="Z104" s="112">
        <v>2066</v>
      </c>
      <c r="AB104" s="109" t="str">
        <f>TEXT(Z104,"###,###")</f>
        <v>2,066</v>
      </c>
      <c r="AD104" s="130">
        <f>Z104/($Z$4)*100</f>
        <v>63.41313689379988</v>
      </c>
      <c r="AF104" s="109"/>
    </row>
    <row r="105" spans="1:32" x14ac:dyDescent="0.25">
      <c r="S105" s="115" t="s">
        <v>17</v>
      </c>
      <c r="T105" s="115"/>
      <c r="U105" s="112"/>
      <c r="V105" s="112">
        <v>398</v>
      </c>
      <c r="W105" s="112">
        <v>422</v>
      </c>
      <c r="X105" s="112">
        <v>370</v>
      </c>
      <c r="Y105" s="112">
        <v>375</v>
      </c>
      <c r="Z105" s="112">
        <v>379</v>
      </c>
      <c r="AB105" s="109" t="str">
        <f>TEXT(Z105,"###,###")</f>
        <v>379</v>
      </c>
      <c r="AD105" s="130">
        <f>Z105/($Z$4)*100</f>
        <v>11.632903621853897</v>
      </c>
      <c r="AF105" s="109"/>
    </row>
    <row r="106" spans="1:32" x14ac:dyDescent="0.25">
      <c r="S106" s="118" t="s">
        <v>53</v>
      </c>
      <c r="T106" s="118"/>
      <c r="U106" s="120"/>
      <c r="V106" s="120">
        <v>2232</v>
      </c>
      <c r="W106" s="120">
        <v>2320</v>
      </c>
      <c r="X106" s="120">
        <v>2231</v>
      </c>
      <c r="Y106" s="120">
        <v>2441</v>
      </c>
      <c r="Z106" s="120">
        <v>2445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556</v>
      </c>
      <c r="W108" s="112">
        <v>656</v>
      </c>
      <c r="X108" s="112">
        <v>504</v>
      </c>
      <c r="Y108" s="112">
        <v>569</v>
      </c>
      <c r="Z108" s="112">
        <v>634</v>
      </c>
      <c r="AB108" s="109" t="str">
        <f>TEXT(Z108,"###,###")</f>
        <v>634</v>
      </c>
      <c r="AD108" s="130">
        <f>Z108/($Z$4)*100</f>
        <v>19.459791282995702</v>
      </c>
      <c r="AF108" s="109"/>
    </row>
    <row r="109" spans="1:32" x14ac:dyDescent="0.25">
      <c r="S109" s="115" t="s">
        <v>20</v>
      </c>
      <c r="T109" s="115"/>
      <c r="U109" s="112"/>
      <c r="V109" s="112">
        <v>566</v>
      </c>
      <c r="W109" s="112">
        <v>589</v>
      </c>
      <c r="X109" s="112">
        <v>550</v>
      </c>
      <c r="Y109" s="112">
        <v>571</v>
      </c>
      <c r="Z109" s="112">
        <v>610</v>
      </c>
      <c r="AB109" s="109" t="str">
        <f>TEXT(Z109,"###,###")</f>
        <v>610</v>
      </c>
      <c r="AD109" s="130">
        <f>Z109/($Z$4)*100</f>
        <v>18.723143032535297</v>
      </c>
      <c r="AF109" s="109"/>
    </row>
    <row r="110" spans="1:32" x14ac:dyDescent="0.25">
      <c r="S110" s="115" t="s">
        <v>21</v>
      </c>
      <c r="T110" s="115"/>
      <c r="U110" s="112"/>
      <c r="V110" s="112">
        <v>463</v>
      </c>
      <c r="W110" s="112">
        <v>492</v>
      </c>
      <c r="X110" s="112">
        <v>501</v>
      </c>
      <c r="Y110" s="112">
        <v>578</v>
      </c>
      <c r="Z110" s="112">
        <v>590</v>
      </c>
      <c r="AB110" s="109" t="str">
        <f>TEXT(Z110,"###,###")</f>
        <v>590</v>
      </c>
      <c r="AD110" s="130">
        <f>Z110/($Z$4)*100</f>
        <v>18.109269490484962</v>
      </c>
      <c r="AF110" s="109"/>
    </row>
    <row r="111" spans="1:32" x14ac:dyDescent="0.25">
      <c r="S111" s="115" t="s">
        <v>22</v>
      </c>
      <c r="T111" s="115"/>
      <c r="U111" s="112"/>
      <c r="V111" s="112">
        <v>616</v>
      </c>
      <c r="W111" s="112">
        <v>652</v>
      </c>
      <c r="X111" s="112">
        <v>604</v>
      </c>
      <c r="Y111" s="112">
        <v>644</v>
      </c>
      <c r="Z111" s="112">
        <v>666</v>
      </c>
      <c r="AB111" s="109" t="str">
        <f>TEXT(Z111,"###,###")</f>
        <v>666</v>
      </c>
      <c r="AD111" s="130">
        <f>Z111/($Z$4)*100</f>
        <v>20.441988950276244</v>
      </c>
      <c r="AF111" s="109"/>
    </row>
    <row r="112" spans="1:32" x14ac:dyDescent="0.25">
      <c r="S112" s="118" t="s">
        <v>53</v>
      </c>
      <c r="T112" s="118"/>
      <c r="U112" s="112"/>
      <c r="V112" s="112">
        <v>2760</v>
      </c>
      <c r="W112" s="112">
        <v>3268</v>
      </c>
      <c r="X112" s="112">
        <v>2887</v>
      </c>
      <c r="Y112" s="112">
        <v>3146</v>
      </c>
      <c r="Z112" s="112">
        <v>3258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45.43</v>
      </c>
      <c r="W118" s="131">
        <v>46.29</v>
      </c>
      <c r="X118" s="131">
        <v>45.81</v>
      </c>
      <c r="Y118" s="131">
        <v>46.47</v>
      </c>
      <c r="Z118" s="131">
        <v>46.4</v>
      </c>
      <c r="AB118" s="109" t="str">
        <f>TEXT(Z118,"##.0")</f>
        <v>46.4</v>
      </c>
    </row>
    <row r="120" spans="19:32" x14ac:dyDescent="0.25">
      <c r="S120" s="101" t="s">
        <v>100</v>
      </c>
      <c r="T120" s="112"/>
      <c r="U120" s="112"/>
      <c r="V120" s="112">
        <v>1154</v>
      </c>
      <c r="W120" s="112">
        <v>1277</v>
      </c>
      <c r="X120" s="112">
        <v>1248</v>
      </c>
      <c r="Y120" s="112">
        <v>1322</v>
      </c>
      <c r="Z120" s="112">
        <v>1341</v>
      </c>
      <c r="AB120" s="109" t="str">
        <f>TEXT(Z120,"###,###")</f>
        <v>1,341</v>
      </c>
    </row>
    <row r="121" spans="19:32" x14ac:dyDescent="0.25">
      <c r="S121" s="101" t="s">
        <v>101</v>
      </c>
      <c r="T121" s="112"/>
      <c r="U121" s="112"/>
      <c r="V121" s="112">
        <v>351</v>
      </c>
      <c r="W121" s="112">
        <v>489</v>
      </c>
      <c r="X121" s="112">
        <v>360</v>
      </c>
      <c r="Y121" s="112">
        <v>453</v>
      </c>
      <c r="Z121" s="112">
        <v>464</v>
      </c>
      <c r="AB121" s="109" t="str">
        <f>TEXT(Z121,"###,###")</f>
        <v>464</v>
      </c>
    </row>
    <row r="122" spans="19:32" x14ac:dyDescent="0.25">
      <c r="S122" s="101" t="s">
        <v>102</v>
      </c>
      <c r="T122" s="112"/>
      <c r="U122" s="112"/>
      <c r="V122" s="112">
        <v>260</v>
      </c>
      <c r="W122" s="112">
        <v>292</v>
      </c>
      <c r="X122" s="112">
        <v>245</v>
      </c>
      <c r="Y122" s="112">
        <v>274</v>
      </c>
      <c r="Z122" s="112">
        <v>285</v>
      </c>
      <c r="AB122" s="109" t="str">
        <f>TEXT(Z122,"###,###")</f>
        <v>285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1414</v>
      </c>
      <c r="W124" s="112">
        <v>1569</v>
      </c>
      <c r="X124" s="112">
        <v>1493</v>
      </c>
      <c r="Y124" s="112">
        <v>1596</v>
      </c>
      <c r="Z124" s="112">
        <v>1626</v>
      </c>
      <c r="AB124" s="109" t="str">
        <f>TEXT(Z124,"###,###")</f>
        <v>1,626</v>
      </c>
      <c r="AD124" s="127">
        <f>Z124/$Z$7*100</f>
        <v>77.72466539196941</v>
      </c>
    </row>
    <row r="125" spans="19:32" x14ac:dyDescent="0.25">
      <c r="S125" s="101" t="s">
        <v>104</v>
      </c>
      <c r="T125" s="112"/>
      <c r="U125" s="112"/>
      <c r="V125" s="112">
        <v>611</v>
      </c>
      <c r="W125" s="112">
        <v>781</v>
      </c>
      <c r="X125" s="112">
        <v>605</v>
      </c>
      <c r="Y125" s="112">
        <v>727</v>
      </c>
      <c r="Z125" s="112">
        <v>749</v>
      </c>
      <c r="AB125" s="109" t="str">
        <f>TEXT(Z125,"###,###")</f>
        <v>749</v>
      </c>
      <c r="AD125" s="127">
        <f>Z125/$Z$7*100</f>
        <v>35.803059273422562</v>
      </c>
    </row>
    <row r="127" spans="19:32" x14ac:dyDescent="0.25">
      <c r="S127" s="101" t="s">
        <v>105</v>
      </c>
      <c r="T127" s="112"/>
      <c r="U127" s="112"/>
      <c r="V127" s="112">
        <v>977</v>
      </c>
      <c r="W127" s="112">
        <v>1159</v>
      </c>
      <c r="X127" s="112">
        <v>1017</v>
      </c>
      <c r="Y127" s="112">
        <v>1123</v>
      </c>
      <c r="Z127" s="112">
        <v>1130</v>
      </c>
      <c r="AB127" s="109" t="str">
        <f>TEXT(Z127,"###,###")</f>
        <v>1,130</v>
      </c>
      <c r="AD127" s="127">
        <f>Z127/$Z$7*100</f>
        <v>54.015296367112811</v>
      </c>
    </row>
    <row r="128" spans="19:32" x14ac:dyDescent="0.25">
      <c r="S128" s="101" t="s">
        <v>106</v>
      </c>
      <c r="T128" s="112"/>
      <c r="U128" s="112"/>
      <c r="V128" s="112">
        <v>790</v>
      </c>
      <c r="W128" s="112">
        <v>905</v>
      </c>
      <c r="X128" s="112">
        <v>834</v>
      </c>
      <c r="Y128" s="112">
        <v>921</v>
      </c>
      <c r="Z128" s="112">
        <v>961</v>
      </c>
      <c r="AB128" s="109" t="str">
        <f>TEXT(Z128,"###,###")</f>
        <v>961</v>
      </c>
      <c r="AD128" s="127">
        <f>Z128/$Z$7*100</f>
        <v>45.936902485659651</v>
      </c>
    </row>
    <row r="130" spans="19:20" x14ac:dyDescent="0.25">
      <c r="S130" s="101" t="s">
        <v>264</v>
      </c>
      <c r="T130" s="127">
        <v>64.101338432122361</v>
      </c>
    </row>
    <row r="131" spans="19:20" x14ac:dyDescent="0.25">
      <c r="S131" s="101" t="s">
        <v>265</v>
      </c>
      <c r="T131" s="127">
        <v>22.179732313575524</v>
      </c>
    </row>
    <row r="132" spans="19:20" x14ac:dyDescent="0.25">
      <c r="S132" s="101" t="s">
        <v>266</v>
      </c>
      <c r="T132" s="127">
        <v>13.623326959847038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92CD89-84C9-465A-8725-668185CF1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771DC91-5EE8-4616-BD75-FC7B352631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901414-1B65-4ADA-9DE6-FE209AB548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11F462A-7C90-4648-8652-C521E81EBD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DF14-2556-4D2D-9BC1-E3185DCF5B2E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10.22 Grant,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5211</v>
      </c>
      <c r="W4" s="108">
        <v>5945</v>
      </c>
      <c r="X4" s="108">
        <v>6035</v>
      </c>
      <c r="Y4" s="108">
        <v>6365</v>
      </c>
      <c r="Z4" s="108">
        <v>6725</v>
      </c>
      <c r="AB4" s="109" t="str">
        <f>TEXT(Z4,"###,###")</f>
        <v>6,725</v>
      </c>
      <c r="AD4" s="110">
        <f>Z4/Y4-1</f>
        <v>5.6559308719560164E-2</v>
      </c>
      <c r="AF4" s="110">
        <f>Z4/V4-1</f>
        <v>0.29053924390711949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2786</v>
      </c>
      <c r="W5" s="108">
        <v>3159</v>
      </c>
      <c r="X5" s="108">
        <v>3167</v>
      </c>
      <c r="Y5" s="108">
        <v>3330</v>
      </c>
      <c r="Z5" s="108">
        <v>3485</v>
      </c>
      <c r="AB5" s="109" t="str">
        <f>TEXT(Z5,"###,###")</f>
        <v>3,485</v>
      </c>
      <c r="AD5" s="110">
        <f t="shared" ref="AD5:AD9" si="0">Z5/Y5-1</f>
        <v>4.6546546546546441E-2</v>
      </c>
      <c r="AF5" s="110">
        <f t="shared" ref="AF5:AF9" si="1">Z5/V5-1</f>
        <v>0.250897343862168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2429</v>
      </c>
      <c r="W6" s="108">
        <v>2788</v>
      </c>
      <c r="X6" s="108">
        <v>2863</v>
      </c>
      <c r="Y6" s="108">
        <v>3027</v>
      </c>
      <c r="Z6" s="108">
        <v>3237</v>
      </c>
      <c r="AB6" s="109" t="str">
        <f>TEXT(Z6,"###,###")</f>
        <v>3,237</v>
      </c>
      <c r="AD6" s="110">
        <f t="shared" si="0"/>
        <v>6.937561942517334E-2</v>
      </c>
      <c r="AF6" s="110">
        <f t="shared" si="1"/>
        <v>0.33264717990942771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3532</v>
      </c>
      <c r="W7" s="108">
        <v>4066</v>
      </c>
      <c r="X7" s="108">
        <v>4090</v>
      </c>
      <c r="Y7" s="108">
        <v>4333</v>
      </c>
      <c r="Z7" s="108">
        <v>4497</v>
      </c>
      <c r="AB7" s="109" t="str">
        <f>TEXT(Z7,"###,###")</f>
        <v>4,497</v>
      </c>
      <c r="AD7" s="110">
        <f t="shared" si="0"/>
        <v>3.7849065312716368E-2</v>
      </c>
      <c r="AF7" s="110">
        <f t="shared" si="1"/>
        <v>0.27321630804077013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6,725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4,497</v>
      </c>
      <c r="P8" s="65"/>
      <c r="S8" s="107" t="s">
        <v>84</v>
      </c>
      <c r="T8" s="108"/>
      <c r="U8" s="108"/>
      <c r="V8" s="108">
        <v>35219.620000000003</v>
      </c>
      <c r="W8" s="108">
        <v>37742.769999999997</v>
      </c>
      <c r="X8" s="108">
        <v>37055.370000000003</v>
      </c>
      <c r="Y8" s="108">
        <v>37522.199999999997</v>
      </c>
      <c r="Z8" s="108">
        <v>39636.519999999997</v>
      </c>
      <c r="AB8" s="109" t="str">
        <f>TEXT(Z8,"$###,###")</f>
        <v>$39,637</v>
      </c>
      <c r="AD8" s="110">
        <f t="shared" si="0"/>
        <v>5.6348508349723714E-2</v>
      </c>
      <c r="AF8" s="110">
        <f t="shared" si="1"/>
        <v>0.12541021169450417</v>
      </c>
    </row>
    <row r="9" spans="1:32" x14ac:dyDescent="0.25">
      <c r="A9" s="30" t="s">
        <v>14</v>
      </c>
      <c r="B9" s="69"/>
      <c r="C9" s="70"/>
      <c r="D9" s="71">
        <f>AD104</f>
        <v>68.446096654275095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52.924171670002231</v>
      </c>
      <c r="P9" s="72" t="s">
        <v>85</v>
      </c>
      <c r="S9" s="107" t="s">
        <v>7</v>
      </c>
      <c r="T9" s="108"/>
      <c r="U9" s="108"/>
      <c r="V9" s="108">
        <v>175160757</v>
      </c>
      <c r="W9" s="108">
        <v>207391060</v>
      </c>
      <c r="X9" s="108">
        <v>219210123</v>
      </c>
      <c r="Y9" s="108">
        <v>230327612</v>
      </c>
      <c r="Z9" s="108">
        <v>247175131</v>
      </c>
      <c r="AB9" s="109" t="str">
        <f>TEXT(Z9/1000000,"$#,###.0")&amp;" mil"</f>
        <v>$247.2 mil</v>
      </c>
      <c r="AD9" s="110">
        <f t="shared" si="0"/>
        <v>7.3145893597854839E-2</v>
      </c>
      <c r="AF9" s="110">
        <f t="shared" si="1"/>
        <v>0.41113303706491755</v>
      </c>
    </row>
    <row r="10" spans="1:32" x14ac:dyDescent="0.25">
      <c r="A10" s="30" t="s">
        <v>17</v>
      </c>
      <c r="B10" s="69"/>
      <c r="C10" s="70"/>
      <c r="D10" s="71">
        <f>AD105</f>
        <v>12.966542750929369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47.031354236157441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70.469201690015566</v>
      </c>
      <c r="P11" s="72" t="s">
        <v>85</v>
      </c>
      <c r="S11" s="107" t="s">
        <v>29</v>
      </c>
      <c r="T11" s="112"/>
      <c r="U11" s="112"/>
      <c r="V11" s="112">
        <v>4168</v>
      </c>
      <c r="W11" s="112">
        <v>4698</v>
      </c>
      <c r="X11" s="112">
        <v>4856</v>
      </c>
      <c r="Y11" s="112">
        <v>5088</v>
      </c>
      <c r="Z11" s="112">
        <v>5402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15.276851234156105</v>
      </c>
      <c r="P12" s="72" t="s">
        <v>85</v>
      </c>
      <c r="S12" s="107" t="s">
        <v>30</v>
      </c>
      <c r="T12" s="112"/>
      <c r="U12" s="112"/>
      <c r="V12" s="112">
        <v>1045</v>
      </c>
      <c r="W12" s="112">
        <v>1248</v>
      </c>
      <c r="X12" s="112">
        <v>1178</v>
      </c>
      <c r="Y12" s="112">
        <v>1278</v>
      </c>
      <c r="Z12" s="112">
        <v>1323</v>
      </c>
    </row>
    <row r="13" spans="1:32" ht="15" customHeight="1" x14ac:dyDescent="0.25">
      <c r="A13" s="30" t="s">
        <v>19</v>
      </c>
      <c r="B13" s="70"/>
      <c r="C13" s="70"/>
      <c r="D13" s="71">
        <f>AD108</f>
        <v>16.520446096654275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14.120524794307315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18.513011152416357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43.5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22.736059479553901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18.699910952804988</v>
      </c>
      <c r="P15" s="72" t="s">
        <v>85</v>
      </c>
      <c r="S15" s="115" t="s">
        <v>61</v>
      </c>
      <c r="T15" s="115"/>
      <c r="U15" s="116"/>
      <c r="V15" s="116">
        <v>792</v>
      </c>
      <c r="W15" s="116">
        <v>875</v>
      </c>
      <c r="X15" s="116">
        <v>945</v>
      </c>
      <c r="Y15" s="112">
        <v>1072</v>
      </c>
      <c r="Z15" s="112">
        <v>1089</v>
      </c>
      <c r="AB15" s="117">
        <f t="shared" ref="AB15:AB34" si="2">IF(Z15="np",0,Z15/$Z$34)</f>
        <v>0.16193308550185873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25.665427509293682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81.300089047195016</v>
      </c>
      <c r="P16" s="37" t="s">
        <v>85</v>
      </c>
      <c r="S16" s="115" t="s">
        <v>62</v>
      </c>
      <c r="T16" s="115"/>
      <c r="U16" s="116"/>
      <c r="V16" s="116">
        <v>21</v>
      </c>
      <c r="W16" s="116">
        <v>29</v>
      </c>
      <c r="X16" s="116">
        <v>27</v>
      </c>
      <c r="Y16" s="112">
        <v>28</v>
      </c>
      <c r="Z16" s="112">
        <v>36</v>
      </c>
      <c r="AB16" s="117">
        <f t="shared" si="2"/>
        <v>5.3531598513011152E-3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380</v>
      </c>
      <c r="W17" s="116">
        <v>512</v>
      </c>
      <c r="X17" s="116">
        <v>456</v>
      </c>
      <c r="Y17" s="112">
        <v>469</v>
      </c>
      <c r="Z17" s="112">
        <v>464</v>
      </c>
      <c r="AB17" s="117">
        <f t="shared" si="2"/>
        <v>6.8996282527881037E-2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27</v>
      </c>
      <c r="W18" s="116">
        <v>27</v>
      </c>
      <c r="X18" s="116">
        <v>43</v>
      </c>
      <c r="Y18" s="112">
        <v>40</v>
      </c>
      <c r="Z18" s="112">
        <v>37</v>
      </c>
      <c r="AB18" s="117">
        <f t="shared" si="2"/>
        <v>5.50185873605948E-3</v>
      </c>
    </row>
    <row r="19" spans="1:28" x14ac:dyDescent="0.25">
      <c r="A19" s="61" t="str">
        <f>$S$1&amp;" ("&amp;$V$2&amp;" to "&amp;$Z$2&amp;")"</f>
        <v>Grant (2016-17 to 2020-21)</v>
      </c>
      <c r="B19" s="61"/>
      <c r="C19" s="61"/>
      <c r="D19" s="61"/>
      <c r="E19" s="61"/>
      <c r="F19" s="61"/>
      <c r="G19" s="61" t="str">
        <f>$S$1&amp;" ("&amp;$V$2&amp;" to "&amp;$Z$2&amp;")"</f>
        <v>Grant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281</v>
      </c>
      <c r="W19" s="116">
        <v>368</v>
      </c>
      <c r="X19" s="116">
        <v>333</v>
      </c>
      <c r="Y19" s="112">
        <v>425</v>
      </c>
      <c r="Z19" s="112">
        <v>449</v>
      </c>
      <c r="AB19" s="117">
        <f t="shared" si="2"/>
        <v>6.6765799256505581E-2</v>
      </c>
    </row>
    <row r="20" spans="1:28" x14ac:dyDescent="0.25">
      <c r="S20" s="115" t="s">
        <v>66</v>
      </c>
      <c r="T20" s="115"/>
      <c r="U20" s="116"/>
      <c r="V20" s="116">
        <v>171</v>
      </c>
      <c r="W20" s="116">
        <v>198</v>
      </c>
      <c r="X20" s="116">
        <v>214</v>
      </c>
      <c r="Y20" s="112">
        <v>250</v>
      </c>
      <c r="Z20" s="112">
        <v>254</v>
      </c>
      <c r="AB20" s="117">
        <f t="shared" si="2"/>
        <v>3.7769516728624539E-2</v>
      </c>
    </row>
    <row r="21" spans="1:28" x14ac:dyDescent="0.25">
      <c r="S21" s="115" t="s">
        <v>67</v>
      </c>
      <c r="T21" s="115"/>
      <c r="U21" s="116"/>
      <c r="V21" s="116">
        <v>396</v>
      </c>
      <c r="W21" s="116">
        <v>450</v>
      </c>
      <c r="X21" s="116">
        <v>460</v>
      </c>
      <c r="Y21" s="112">
        <v>450</v>
      </c>
      <c r="Z21" s="112">
        <v>486</v>
      </c>
      <c r="AB21" s="117">
        <f t="shared" si="2"/>
        <v>7.2267657992565057E-2</v>
      </c>
    </row>
    <row r="22" spans="1:28" x14ac:dyDescent="0.25">
      <c r="S22" s="115" t="s">
        <v>68</v>
      </c>
      <c r="T22" s="115"/>
      <c r="U22" s="116"/>
      <c r="V22" s="116">
        <v>382</v>
      </c>
      <c r="W22" s="116">
        <v>335</v>
      </c>
      <c r="X22" s="116">
        <v>412</v>
      </c>
      <c r="Y22" s="112">
        <v>377</v>
      </c>
      <c r="Z22" s="112">
        <v>448</v>
      </c>
      <c r="AB22" s="117">
        <f t="shared" si="2"/>
        <v>6.6617100371747215E-2</v>
      </c>
    </row>
    <row r="23" spans="1:28" x14ac:dyDescent="0.25">
      <c r="S23" s="115" t="s">
        <v>69</v>
      </c>
      <c r="T23" s="115"/>
      <c r="U23" s="116"/>
      <c r="V23" s="116">
        <v>195</v>
      </c>
      <c r="W23" s="116">
        <v>212</v>
      </c>
      <c r="X23" s="116">
        <v>201</v>
      </c>
      <c r="Y23" s="112">
        <v>228</v>
      </c>
      <c r="Z23" s="112">
        <v>224</v>
      </c>
      <c r="AB23" s="117">
        <f t="shared" si="2"/>
        <v>3.3308550185873607E-2</v>
      </c>
    </row>
    <row r="24" spans="1:28" x14ac:dyDescent="0.25">
      <c r="S24" s="115" t="s">
        <v>70</v>
      </c>
      <c r="T24" s="115"/>
      <c r="U24" s="116"/>
      <c r="V24" s="116">
        <v>32</v>
      </c>
      <c r="W24" s="116">
        <v>40</v>
      </c>
      <c r="X24" s="116">
        <v>36</v>
      </c>
      <c r="Y24" s="112">
        <v>29</v>
      </c>
      <c r="Z24" s="112">
        <v>34</v>
      </c>
      <c r="AB24" s="117">
        <f t="shared" si="2"/>
        <v>5.0557620817843867E-3</v>
      </c>
    </row>
    <row r="25" spans="1:28" x14ac:dyDescent="0.25">
      <c r="S25" s="115" t="s">
        <v>71</v>
      </c>
      <c r="T25" s="115"/>
      <c r="U25" s="116"/>
      <c r="V25" s="116">
        <v>107</v>
      </c>
      <c r="W25" s="116">
        <v>124</v>
      </c>
      <c r="X25" s="116">
        <v>124</v>
      </c>
      <c r="Y25" s="112">
        <v>146</v>
      </c>
      <c r="Z25" s="112">
        <v>143</v>
      </c>
      <c r="AB25" s="117">
        <f t="shared" si="2"/>
        <v>2.1263940520446098E-2</v>
      </c>
    </row>
    <row r="26" spans="1:28" x14ac:dyDescent="0.25">
      <c r="S26" s="115" t="s">
        <v>72</v>
      </c>
      <c r="T26" s="115"/>
      <c r="U26" s="116"/>
      <c r="V26" s="116">
        <v>87</v>
      </c>
      <c r="W26" s="116">
        <v>116</v>
      </c>
      <c r="X26" s="116">
        <v>115</v>
      </c>
      <c r="Y26" s="112">
        <v>140</v>
      </c>
      <c r="Z26" s="112">
        <v>133</v>
      </c>
      <c r="AB26" s="117">
        <f t="shared" si="2"/>
        <v>1.9776951672862454E-2</v>
      </c>
    </row>
    <row r="27" spans="1:28" x14ac:dyDescent="0.25">
      <c r="S27" s="115" t="s">
        <v>73</v>
      </c>
      <c r="T27" s="115"/>
      <c r="U27" s="116"/>
      <c r="V27" s="116">
        <v>124</v>
      </c>
      <c r="W27" s="116">
        <v>159</v>
      </c>
      <c r="X27" s="116">
        <v>192</v>
      </c>
      <c r="Y27" s="112">
        <v>196</v>
      </c>
      <c r="Z27" s="112">
        <v>211</v>
      </c>
      <c r="AB27" s="117">
        <f t="shared" si="2"/>
        <v>3.1375464684014871E-2</v>
      </c>
    </row>
    <row r="28" spans="1:28" x14ac:dyDescent="0.25">
      <c r="S28" s="115" t="s">
        <v>74</v>
      </c>
      <c r="T28" s="115"/>
      <c r="U28" s="116"/>
      <c r="V28" s="116">
        <v>229</v>
      </c>
      <c r="W28" s="116">
        <v>260</v>
      </c>
      <c r="X28" s="116">
        <v>288</v>
      </c>
      <c r="Y28" s="112">
        <v>313</v>
      </c>
      <c r="Z28" s="112">
        <v>363</v>
      </c>
      <c r="AB28" s="117">
        <f t="shared" si="2"/>
        <v>5.3977695167286247E-2</v>
      </c>
    </row>
    <row r="29" spans="1:28" x14ac:dyDescent="0.25">
      <c r="S29" s="115" t="s">
        <v>75</v>
      </c>
      <c r="T29" s="115"/>
      <c r="U29" s="116"/>
      <c r="V29" s="116">
        <v>150</v>
      </c>
      <c r="W29" s="116">
        <v>185</v>
      </c>
      <c r="X29" s="116">
        <v>236</v>
      </c>
      <c r="Y29" s="112">
        <v>197</v>
      </c>
      <c r="Z29" s="112">
        <v>185</v>
      </c>
      <c r="AB29" s="117">
        <f t="shared" si="2"/>
        <v>2.7509293680297399E-2</v>
      </c>
    </row>
    <row r="30" spans="1:28" x14ac:dyDescent="0.25">
      <c r="S30" s="115" t="s">
        <v>76</v>
      </c>
      <c r="T30" s="115"/>
      <c r="U30" s="116"/>
      <c r="V30" s="116">
        <v>334</v>
      </c>
      <c r="W30" s="116">
        <v>380</v>
      </c>
      <c r="X30" s="116">
        <v>388</v>
      </c>
      <c r="Y30" s="112">
        <v>392</v>
      </c>
      <c r="Z30" s="112">
        <v>420</v>
      </c>
      <c r="AB30" s="117">
        <f t="shared" si="2"/>
        <v>6.245353159851301E-2</v>
      </c>
    </row>
    <row r="31" spans="1:28" x14ac:dyDescent="0.25">
      <c r="S31" s="115" t="s">
        <v>77</v>
      </c>
      <c r="T31" s="115"/>
      <c r="U31" s="116"/>
      <c r="V31" s="116">
        <v>379</v>
      </c>
      <c r="W31" s="116">
        <v>481</v>
      </c>
      <c r="X31" s="116">
        <v>500</v>
      </c>
      <c r="Y31" s="112">
        <v>534</v>
      </c>
      <c r="Z31" s="112">
        <v>634</v>
      </c>
      <c r="AB31" s="117">
        <f t="shared" si="2"/>
        <v>9.4275092936802973E-2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96</v>
      </c>
      <c r="W32" s="116">
        <v>142</v>
      </c>
      <c r="X32" s="116">
        <v>156</v>
      </c>
      <c r="Y32" s="112">
        <v>136</v>
      </c>
      <c r="Z32" s="112">
        <v>142</v>
      </c>
      <c r="AB32" s="117">
        <f t="shared" si="2"/>
        <v>2.1115241635687731E-2</v>
      </c>
    </row>
    <row r="33" spans="19:32" x14ac:dyDescent="0.25">
      <c r="S33" s="115" t="s">
        <v>79</v>
      </c>
      <c r="T33" s="115"/>
      <c r="U33" s="116"/>
      <c r="V33" s="116">
        <v>118</v>
      </c>
      <c r="W33" s="116">
        <v>128</v>
      </c>
      <c r="X33" s="116">
        <v>133</v>
      </c>
      <c r="Y33" s="112">
        <v>165</v>
      </c>
      <c r="Z33" s="112">
        <v>208</v>
      </c>
      <c r="AB33" s="117">
        <f t="shared" si="2"/>
        <v>3.0929368029739775E-2</v>
      </c>
    </row>
    <row r="34" spans="19:32" x14ac:dyDescent="0.25">
      <c r="S34" s="118" t="s">
        <v>53</v>
      </c>
      <c r="T34" s="118"/>
      <c r="U34" s="119"/>
      <c r="V34" s="119">
        <v>5211</v>
      </c>
      <c r="W34" s="119">
        <v>5951</v>
      </c>
      <c r="X34" s="119">
        <v>6029</v>
      </c>
      <c r="Y34" s="120">
        <v>6364</v>
      </c>
      <c r="Z34" s="120">
        <v>6725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2924</v>
      </c>
      <c r="W37" s="112">
        <v>3403</v>
      </c>
      <c r="X37" s="112">
        <v>3359</v>
      </c>
      <c r="Y37" s="112">
        <v>3564</v>
      </c>
      <c r="Z37" s="112">
        <v>3652</v>
      </c>
      <c r="AB37" s="132">
        <f>Z37/Z40*100</f>
        <v>81.300089047195016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610</v>
      </c>
      <c r="W38" s="112">
        <v>662</v>
      </c>
      <c r="X38" s="112">
        <v>737</v>
      </c>
      <c r="Y38" s="112">
        <v>765</v>
      </c>
      <c r="Z38" s="112">
        <v>840</v>
      </c>
      <c r="AB38" s="132">
        <f>Z38/Z40*100</f>
        <v>18.699910952804988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3534</v>
      </c>
      <c r="W40" s="112">
        <v>4065</v>
      </c>
      <c r="X40" s="112">
        <v>4096</v>
      </c>
      <c r="Y40" s="112">
        <v>4329</v>
      </c>
      <c r="Z40" s="112">
        <v>4492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10</v>
      </c>
      <c r="X44" s="112">
        <v>10</v>
      </c>
      <c r="Y44" s="112">
        <v>14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102</v>
      </c>
      <c r="W45" s="112">
        <v>93</v>
      </c>
      <c r="X45" s="112">
        <v>126</v>
      </c>
      <c r="Y45" s="112">
        <v>103</v>
      </c>
      <c r="Z45" s="112">
        <v>160</v>
      </c>
    </row>
    <row r="46" spans="19:32" x14ac:dyDescent="0.25">
      <c r="S46" s="115" t="s">
        <v>38</v>
      </c>
      <c r="T46" s="115"/>
      <c r="U46" s="112"/>
      <c r="V46" s="112">
        <v>235</v>
      </c>
      <c r="W46" s="112">
        <v>225</v>
      </c>
      <c r="X46" s="112">
        <v>232</v>
      </c>
      <c r="Y46" s="112">
        <v>223</v>
      </c>
      <c r="Z46" s="112">
        <v>208</v>
      </c>
    </row>
    <row r="47" spans="19:32" x14ac:dyDescent="0.25">
      <c r="S47" s="115" t="s">
        <v>39</v>
      </c>
      <c r="T47" s="115"/>
      <c r="U47" s="112"/>
      <c r="V47" s="112">
        <v>221</v>
      </c>
      <c r="W47" s="112">
        <v>272</v>
      </c>
      <c r="X47" s="112">
        <v>291</v>
      </c>
      <c r="Y47" s="112">
        <v>309</v>
      </c>
      <c r="Z47" s="112">
        <v>292</v>
      </c>
    </row>
    <row r="48" spans="19:32" x14ac:dyDescent="0.25">
      <c r="S48" s="115" t="s">
        <v>40</v>
      </c>
      <c r="T48" s="115"/>
      <c r="U48" s="112"/>
      <c r="V48" s="112">
        <v>255</v>
      </c>
      <c r="W48" s="112">
        <v>285</v>
      </c>
      <c r="X48" s="112">
        <v>272</v>
      </c>
      <c r="Y48" s="112">
        <v>283</v>
      </c>
      <c r="Z48" s="112">
        <v>292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232</v>
      </c>
      <c r="W49" s="112">
        <v>238</v>
      </c>
      <c r="X49" s="112">
        <v>252</v>
      </c>
      <c r="Y49" s="112">
        <v>294</v>
      </c>
      <c r="Z49" s="112">
        <v>277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Grant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214</v>
      </c>
      <c r="W50" s="112">
        <v>233</v>
      </c>
      <c r="X50" s="112">
        <v>219</v>
      </c>
      <c r="Y50" s="112">
        <v>273</v>
      </c>
      <c r="Z50" s="112">
        <v>272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263</v>
      </c>
      <c r="W51" s="112">
        <v>288</v>
      </c>
      <c r="X51" s="112">
        <v>271</v>
      </c>
      <c r="Y51" s="112">
        <v>277</v>
      </c>
      <c r="Z51" s="112">
        <v>292</v>
      </c>
    </row>
    <row r="52" spans="1:26" ht="15" customHeight="1" x14ac:dyDescent="0.25">
      <c r="S52" s="115" t="s">
        <v>44</v>
      </c>
      <c r="T52" s="115"/>
      <c r="U52" s="112"/>
      <c r="V52" s="112">
        <v>329</v>
      </c>
      <c r="W52" s="112">
        <v>354</v>
      </c>
      <c r="X52" s="112">
        <v>320</v>
      </c>
      <c r="Y52" s="112">
        <v>293</v>
      </c>
      <c r="Z52" s="112">
        <v>338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278</v>
      </c>
      <c r="W53" s="112">
        <v>331</v>
      </c>
      <c r="X53" s="112">
        <v>350</v>
      </c>
      <c r="Y53" s="112">
        <v>375</v>
      </c>
      <c r="Z53" s="112">
        <v>387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270</v>
      </c>
      <c r="W54" s="112">
        <v>321</v>
      </c>
      <c r="X54" s="112">
        <v>312</v>
      </c>
      <c r="Y54" s="112">
        <v>326</v>
      </c>
      <c r="Z54" s="112">
        <v>353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196</v>
      </c>
      <c r="W55" s="112">
        <v>247</v>
      </c>
      <c r="X55" s="112">
        <v>256</v>
      </c>
      <c r="Y55" s="112">
        <v>264</v>
      </c>
      <c r="Z55" s="112">
        <v>285</v>
      </c>
    </row>
    <row r="56" spans="1:26" ht="15" customHeight="1" x14ac:dyDescent="0.25">
      <c r="S56" s="115" t="s">
        <v>48</v>
      </c>
      <c r="T56" s="115"/>
      <c r="U56" s="112"/>
      <c r="V56" s="112">
        <v>109</v>
      </c>
      <c r="W56" s="112">
        <v>143</v>
      </c>
      <c r="X56" s="112">
        <v>131</v>
      </c>
      <c r="Y56" s="112">
        <v>165</v>
      </c>
      <c r="Z56" s="112">
        <v>166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39</v>
      </c>
      <c r="W57" s="112">
        <v>60</v>
      </c>
      <c r="X57" s="112">
        <v>74</v>
      </c>
      <c r="Y57" s="112">
        <v>75</v>
      </c>
      <c r="Z57" s="112">
        <v>90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</v>
      </c>
      <c r="W58" s="112">
        <v>31</v>
      </c>
      <c r="X58" s="112">
        <v>33</v>
      </c>
      <c r="Y58" s="112">
        <v>29</v>
      </c>
      <c r="Z58" s="112">
        <v>29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11</v>
      </c>
      <c r="X59" s="112">
        <v>8</v>
      </c>
      <c r="Y59" s="112">
        <v>17</v>
      </c>
      <c r="Z59" s="112">
        <v>14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13</v>
      </c>
      <c r="X60" s="112">
        <v>13</v>
      </c>
      <c r="Y60" s="112">
        <v>11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2785</v>
      </c>
      <c r="W61" s="112">
        <v>3161</v>
      </c>
      <c r="X61" s="112">
        <v>3171</v>
      </c>
      <c r="Y61" s="112">
        <v>3335</v>
      </c>
      <c r="Z61" s="112">
        <v>3485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13</v>
      </c>
      <c r="X63" s="112">
        <v>12</v>
      </c>
      <c r="Y63" s="112">
        <v>11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88</v>
      </c>
      <c r="W64" s="112">
        <v>93</v>
      </c>
      <c r="X64" s="112">
        <v>102</v>
      </c>
      <c r="Y64" s="112">
        <v>117</v>
      </c>
      <c r="Z64" s="112">
        <v>151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Grant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204</v>
      </c>
      <c r="W65" s="112">
        <v>245</v>
      </c>
      <c r="X65" s="112">
        <v>206</v>
      </c>
      <c r="Y65" s="112">
        <v>222</v>
      </c>
      <c r="Z65" s="112">
        <v>294</v>
      </c>
    </row>
    <row r="66" spans="1:26" x14ac:dyDescent="0.25">
      <c r="S66" s="115" t="s">
        <v>39</v>
      </c>
      <c r="T66" s="115"/>
      <c r="U66" s="112"/>
      <c r="V66" s="112">
        <v>190</v>
      </c>
      <c r="W66" s="112">
        <v>217</v>
      </c>
      <c r="X66" s="112">
        <v>240</v>
      </c>
      <c r="Y66" s="112">
        <v>243</v>
      </c>
      <c r="Z66" s="112">
        <v>248</v>
      </c>
    </row>
    <row r="67" spans="1:26" x14ac:dyDescent="0.25">
      <c r="S67" s="115" t="s">
        <v>40</v>
      </c>
      <c r="T67" s="115"/>
      <c r="U67" s="112"/>
      <c r="V67" s="112">
        <v>183</v>
      </c>
      <c r="W67" s="112">
        <v>221</v>
      </c>
      <c r="X67" s="112">
        <v>246</v>
      </c>
      <c r="Y67" s="112">
        <v>254</v>
      </c>
      <c r="Z67" s="112">
        <v>271</v>
      </c>
    </row>
    <row r="68" spans="1:26" x14ac:dyDescent="0.25">
      <c r="S68" s="115" t="s">
        <v>41</v>
      </c>
      <c r="T68" s="115"/>
      <c r="U68" s="112"/>
      <c r="V68" s="112">
        <v>187</v>
      </c>
      <c r="W68" s="112">
        <v>196</v>
      </c>
      <c r="X68" s="112">
        <v>227</v>
      </c>
      <c r="Y68" s="112">
        <v>272</v>
      </c>
      <c r="Z68" s="112">
        <v>259</v>
      </c>
    </row>
    <row r="69" spans="1:26" x14ac:dyDescent="0.25">
      <c r="S69" s="115" t="s">
        <v>42</v>
      </c>
      <c r="T69" s="115"/>
      <c r="U69" s="112"/>
      <c r="V69" s="112">
        <v>229</v>
      </c>
      <c r="W69" s="112">
        <v>237</v>
      </c>
      <c r="X69" s="112">
        <v>232</v>
      </c>
      <c r="Y69" s="112">
        <v>256</v>
      </c>
      <c r="Z69" s="112">
        <v>270</v>
      </c>
    </row>
    <row r="70" spans="1:26" x14ac:dyDescent="0.25">
      <c r="S70" s="115" t="s">
        <v>43</v>
      </c>
      <c r="T70" s="115"/>
      <c r="U70" s="112"/>
      <c r="V70" s="112">
        <v>245</v>
      </c>
      <c r="W70" s="112">
        <v>281</v>
      </c>
      <c r="X70" s="112">
        <v>302</v>
      </c>
      <c r="Y70" s="112">
        <v>294</v>
      </c>
      <c r="Z70" s="112">
        <v>333</v>
      </c>
    </row>
    <row r="71" spans="1:26" x14ac:dyDescent="0.25">
      <c r="S71" s="115" t="s">
        <v>44</v>
      </c>
      <c r="T71" s="115"/>
      <c r="U71" s="112"/>
      <c r="V71" s="112">
        <v>335</v>
      </c>
      <c r="W71" s="112">
        <v>323</v>
      </c>
      <c r="X71" s="112">
        <v>323</v>
      </c>
      <c r="Y71" s="112">
        <v>313</v>
      </c>
      <c r="Z71" s="112">
        <v>298</v>
      </c>
    </row>
    <row r="72" spans="1:26" x14ac:dyDescent="0.25">
      <c r="S72" s="115" t="s">
        <v>45</v>
      </c>
      <c r="T72" s="115"/>
      <c r="U72" s="112"/>
      <c r="V72" s="112">
        <v>256</v>
      </c>
      <c r="W72" s="112">
        <v>322</v>
      </c>
      <c r="X72" s="112">
        <v>325</v>
      </c>
      <c r="Y72" s="112">
        <v>358</v>
      </c>
      <c r="Z72" s="112">
        <v>382</v>
      </c>
    </row>
    <row r="73" spans="1:26" x14ac:dyDescent="0.25">
      <c r="S73" s="115" t="s">
        <v>46</v>
      </c>
      <c r="T73" s="115"/>
      <c r="U73" s="112"/>
      <c r="V73" s="112">
        <v>219</v>
      </c>
      <c r="W73" s="112">
        <v>276</v>
      </c>
      <c r="X73" s="112">
        <v>249</v>
      </c>
      <c r="Y73" s="112">
        <v>257</v>
      </c>
      <c r="Z73" s="112">
        <v>274</v>
      </c>
    </row>
    <row r="74" spans="1:26" x14ac:dyDescent="0.25">
      <c r="S74" s="115" t="s">
        <v>47</v>
      </c>
      <c r="T74" s="115"/>
      <c r="U74" s="112"/>
      <c r="V74" s="112">
        <v>122</v>
      </c>
      <c r="W74" s="112">
        <v>159</v>
      </c>
      <c r="X74" s="112">
        <v>186</v>
      </c>
      <c r="Y74" s="112">
        <v>196</v>
      </c>
      <c r="Z74" s="112">
        <v>221</v>
      </c>
    </row>
    <row r="75" spans="1:26" x14ac:dyDescent="0.25">
      <c r="S75" s="115" t="s">
        <v>48</v>
      </c>
      <c r="T75" s="115"/>
      <c r="U75" s="112"/>
      <c r="V75" s="112">
        <v>89</v>
      </c>
      <c r="W75" s="112">
        <v>111</v>
      </c>
      <c r="X75" s="112">
        <v>100</v>
      </c>
      <c r="Y75" s="112">
        <v>104</v>
      </c>
      <c r="Z75" s="112">
        <v>101</v>
      </c>
    </row>
    <row r="76" spans="1:26" x14ac:dyDescent="0.25">
      <c r="S76" s="115" t="s">
        <v>49</v>
      </c>
      <c r="T76" s="115"/>
      <c r="U76" s="112"/>
      <c r="V76" s="112">
        <v>49</v>
      </c>
      <c r="W76" s="112">
        <v>62</v>
      </c>
      <c r="X76" s="112">
        <v>62</v>
      </c>
      <c r="Y76" s="112">
        <v>64</v>
      </c>
      <c r="Z76" s="112">
        <v>66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14</v>
      </c>
      <c r="X77" s="112">
        <v>30</v>
      </c>
      <c r="Y77" s="112">
        <v>28</v>
      </c>
      <c r="Z77" s="112">
        <v>34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14</v>
      </c>
      <c r="X78" s="112">
        <v>13</v>
      </c>
      <c r="Y78" s="112">
        <v>16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8</v>
      </c>
      <c r="X79" s="112">
        <v>10</v>
      </c>
      <c r="Y79" s="112">
        <v>6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2425</v>
      </c>
      <c r="W80" s="112">
        <v>2785</v>
      </c>
      <c r="X80" s="112">
        <v>2861</v>
      </c>
      <c r="Y80" s="112">
        <v>3031</v>
      </c>
      <c r="Z80" s="112">
        <v>3237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Grant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154</v>
      </c>
      <c r="W83" s="112">
        <v>186</v>
      </c>
      <c r="X83" s="112">
        <v>188</v>
      </c>
      <c r="Y83" s="112">
        <v>223</v>
      </c>
      <c r="Z83" s="112">
        <v>215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123</v>
      </c>
      <c r="W84" s="112">
        <v>120</v>
      </c>
      <c r="X84" s="112">
        <v>134</v>
      </c>
      <c r="Y84" s="112">
        <v>135</v>
      </c>
      <c r="Z84" s="112">
        <v>149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345</v>
      </c>
      <c r="W85" s="112">
        <v>389</v>
      </c>
      <c r="X85" s="112">
        <v>420</v>
      </c>
      <c r="Y85" s="112">
        <v>431</v>
      </c>
      <c r="Z85" s="112">
        <v>451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6,725</v>
      </c>
      <c r="D86" s="94">
        <f t="shared" ref="D86:D91" si="4">AD4</f>
        <v>5.6559308719560164E-2</v>
      </c>
      <c r="E86" s="95">
        <f t="shared" ref="E86:E91" si="5">AD4</f>
        <v>5.6559308719560164E-2</v>
      </c>
      <c r="F86" s="94">
        <f t="shared" ref="F86:F91" si="6">AF4</f>
        <v>0.29053924390711949</v>
      </c>
      <c r="G86" s="95">
        <f t="shared" ref="G86:G91" si="7">AF4</f>
        <v>0.29053924390711949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61</v>
      </c>
      <c r="W86" s="112">
        <v>63</v>
      </c>
      <c r="X86" s="112">
        <v>77</v>
      </c>
      <c r="Y86" s="112">
        <v>72</v>
      </c>
      <c r="Z86" s="112">
        <v>79</v>
      </c>
    </row>
    <row r="87" spans="1:30" ht="15" customHeight="1" x14ac:dyDescent="0.25">
      <c r="A87" s="96" t="s">
        <v>4</v>
      </c>
      <c r="B87" s="49"/>
      <c r="C87" s="97" t="str">
        <f t="shared" si="3"/>
        <v>3,485</v>
      </c>
      <c r="D87" s="94">
        <f t="shared" si="4"/>
        <v>4.6546546546546441E-2</v>
      </c>
      <c r="E87" s="95">
        <f t="shared" si="5"/>
        <v>4.6546546546546441E-2</v>
      </c>
      <c r="F87" s="94">
        <f t="shared" si="6"/>
        <v>0.250897343862168</v>
      </c>
      <c r="G87" s="95">
        <f t="shared" si="7"/>
        <v>0.250897343862168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43</v>
      </c>
      <c r="W87" s="112">
        <v>43</v>
      </c>
      <c r="X87" s="112">
        <v>46</v>
      </c>
      <c r="Y87" s="112">
        <v>40</v>
      </c>
      <c r="Z87" s="112">
        <v>41</v>
      </c>
    </row>
    <row r="88" spans="1:30" ht="15" customHeight="1" x14ac:dyDescent="0.25">
      <c r="A88" s="96" t="s">
        <v>5</v>
      </c>
      <c r="B88" s="49"/>
      <c r="C88" s="97" t="str">
        <f t="shared" si="3"/>
        <v>3,237</v>
      </c>
      <c r="D88" s="94">
        <f t="shared" si="4"/>
        <v>6.937561942517334E-2</v>
      </c>
      <c r="E88" s="95">
        <f t="shared" si="5"/>
        <v>6.937561942517334E-2</v>
      </c>
      <c r="F88" s="94">
        <f t="shared" si="6"/>
        <v>0.33264717990942771</v>
      </c>
      <c r="G88" s="95">
        <f t="shared" si="7"/>
        <v>0.33264717990942771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83</v>
      </c>
      <c r="W88" s="112">
        <v>89</v>
      </c>
      <c r="X88" s="112">
        <v>91</v>
      </c>
      <c r="Y88" s="112">
        <v>86</v>
      </c>
      <c r="Z88" s="112">
        <v>88</v>
      </c>
    </row>
    <row r="89" spans="1:30" ht="15" customHeight="1" x14ac:dyDescent="0.25">
      <c r="A89" s="49" t="s">
        <v>6</v>
      </c>
      <c r="B89" s="49"/>
      <c r="C89" s="97" t="str">
        <f t="shared" si="3"/>
        <v>4,497</v>
      </c>
      <c r="D89" s="94">
        <f t="shared" si="4"/>
        <v>3.7849065312716368E-2</v>
      </c>
      <c r="E89" s="95">
        <f t="shared" si="5"/>
        <v>3.7849065312716368E-2</v>
      </c>
      <c r="F89" s="94">
        <f t="shared" si="6"/>
        <v>0.27321630804077013</v>
      </c>
      <c r="G89" s="95">
        <f t="shared" si="7"/>
        <v>0.27321630804077013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220</v>
      </c>
      <c r="W89" s="112">
        <v>248</v>
      </c>
      <c r="X89" s="112">
        <v>245</v>
      </c>
      <c r="Y89" s="112">
        <v>261</v>
      </c>
      <c r="Z89" s="112">
        <v>274</v>
      </c>
    </row>
    <row r="90" spans="1:30" ht="15" customHeight="1" x14ac:dyDescent="0.25">
      <c r="A90" s="49" t="s">
        <v>98</v>
      </c>
      <c r="B90" s="49"/>
      <c r="C90" s="97" t="str">
        <f t="shared" si="3"/>
        <v>$39,637</v>
      </c>
      <c r="D90" s="94">
        <f t="shared" si="4"/>
        <v>5.6348508349723714E-2</v>
      </c>
      <c r="E90" s="95">
        <f t="shared" si="5"/>
        <v>5.6348508349723714E-2</v>
      </c>
      <c r="F90" s="94">
        <f t="shared" si="6"/>
        <v>0.12541021169450417</v>
      </c>
      <c r="G90" s="95">
        <f t="shared" si="7"/>
        <v>0.12541021169450417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400</v>
      </c>
      <c r="W90" s="112">
        <v>465</v>
      </c>
      <c r="X90" s="112">
        <v>475</v>
      </c>
      <c r="Y90" s="112">
        <v>484</v>
      </c>
      <c r="Z90" s="112">
        <v>488</v>
      </c>
    </row>
    <row r="91" spans="1:30" ht="15" customHeight="1" x14ac:dyDescent="0.25">
      <c r="A91" s="49" t="s">
        <v>7</v>
      </c>
      <c r="B91" s="49"/>
      <c r="C91" s="97" t="str">
        <f t="shared" si="3"/>
        <v>$247.2 mil</v>
      </c>
      <c r="D91" s="94">
        <f t="shared" si="4"/>
        <v>7.3145893597854839E-2</v>
      </c>
      <c r="E91" s="95">
        <f t="shared" si="5"/>
        <v>7.3145893597854839E-2</v>
      </c>
      <c r="F91" s="94">
        <f t="shared" si="6"/>
        <v>0.41113303706491755</v>
      </c>
      <c r="G91" s="95">
        <f t="shared" si="7"/>
        <v>0.41113303706491755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1886</v>
      </c>
      <c r="W91" s="112">
        <v>2154</v>
      </c>
      <c r="X91" s="112">
        <v>2179</v>
      </c>
      <c r="Y91" s="112">
        <v>2313</v>
      </c>
      <c r="Z91" s="112">
        <v>2381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88</v>
      </c>
      <c r="W93" s="112">
        <v>114</v>
      </c>
      <c r="X93" s="112">
        <v>125</v>
      </c>
      <c r="Y93" s="112">
        <v>142</v>
      </c>
      <c r="Z93" s="112">
        <v>142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233</v>
      </c>
      <c r="W94" s="112">
        <v>270</v>
      </c>
      <c r="X94" s="112">
        <v>291</v>
      </c>
      <c r="Y94" s="112">
        <v>289</v>
      </c>
      <c r="Z94" s="112">
        <v>315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55</v>
      </c>
      <c r="W95" s="112">
        <v>60</v>
      </c>
      <c r="X95" s="112">
        <v>72</v>
      </c>
      <c r="Y95" s="112">
        <v>76</v>
      </c>
      <c r="Z95" s="112">
        <v>77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246</v>
      </c>
      <c r="W96" s="112">
        <v>295</v>
      </c>
      <c r="X96" s="112">
        <v>296</v>
      </c>
      <c r="Y96" s="112">
        <v>326</v>
      </c>
      <c r="Z96" s="112">
        <v>363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297</v>
      </c>
      <c r="W97" s="112">
        <v>351</v>
      </c>
      <c r="X97" s="112">
        <v>338</v>
      </c>
      <c r="Y97" s="112">
        <v>337</v>
      </c>
      <c r="Z97" s="112">
        <v>350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193</v>
      </c>
      <c r="W98" s="112">
        <v>204</v>
      </c>
      <c r="X98" s="112">
        <v>217</v>
      </c>
      <c r="Y98" s="112">
        <v>224</v>
      </c>
      <c r="Z98" s="112">
        <v>237</v>
      </c>
    </row>
    <row r="99" spans="1:32" ht="15" customHeight="1" x14ac:dyDescent="0.25">
      <c r="S99" s="115" t="s">
        <v>191</v>
      </c>
      <c r="T99" s="115"/>
      <c r="U99" s="112"/>
      <c r="V99" s="112">
        <v>19</v>
      </c>
      <c r="W99" s="112">
        <v>21</v>
      </c>
      <c r="X99" s="112">
        <v>14</v>
      </c>
      <c r="Y99" s="112">
        <v>20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179</v>
      </c>
      <c r="W100" s="112">
        <v>185</v>
      </c>
      <c r="X100" s="112">
        <v>199</v>
      </c>
      <c r="Y100" s="112">
        <v>180</v>
      </c>
      <c r="Z100" s="112">
        <v>197</v>
      </c>
    </row>
    <row r="101" spans="1:32" x14ac:dyDescent="0.25">
      <c r="A101" s="18"/>
      <c r="S101" s="118" t="s">
        <v>53</v>
      </c>
      <c r="T101" s="118"/>
      <c r="U101" s="112"/>
      <c r="V101" s="112">
        <v>1640</v>
      </c>
      <c r="W101" s="112">
        <v>1905</v>
      </c>
      <c r="X101" s="112">
        <v>1908</v>
      </c>
      <c r="Y101" s="112">
        <v>2017</v>
      </c>
      <c r="Z101" s="112">
        <v>2113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3776</v>
      </c>
      <c r="W104" s="112">
        <v>4101</v>
      </c>
      <c r="X104" s="112">
        <v>4217</v>
      </c>
      <c r="Y104" s="112">
        <v>4603</v>
      </c>
      <c r="Z104" s="112">
        <v>4603</v>
      </c>
      <c r="AB104" s="109" t="str">
        <f>TEXT(Z104,"###,###")</f>
        <v>4,603</v>
      </c>
      <c r="AD104" s="130">
        <f>Z104/($Z$4)*100</f>
        <v>68.446096654275095</v>
      </c>
      <c r="AF104" s="109"/>
    </row>
    <row r="105" spans="1:32" x14ac:dyDescent="0.25">
      <c r="S105" s="115" t="s">
        <v>17</v>
      </c>
      <c r="T105" s="115"/>
      <c r="U105" s="112"/>
      <c r="V105" s="112">
        <v>657</v>
      </c>
      <c r="W105" s="112">
        <v>780</v>
      </c>
      <c r="X105" s="112">
        <v>829</v>
      </c>
      <c r="Y105" s="112">
        <v>828</v>
      </c>
      <c r="Z105" s="112">
        <v>872</v>
      </c>
      <c r="AB105" s="109" t="str">
        <f>TEXT(Z105,"###,###")</f>
        <v>872</v>
      </c>
      <c r="AD105" s="130">
        <f>Z105/($Z$4)*100</f>
        <v>12.966542750929369</v>
      </c>
      <c r="AF105" s="109"/>
    </row>
    <row r="106" spans="1:32" x14ac:dyDescent="0.25">
      <c r="S106" s="118" t="s">
        <v>53</v>
      </c>
      <c r="T106" s="118"/>
      <c r="U106" s="120"/>
      <c r="V106" s="120">
        <v>4433</v>
      </c>
      <c r="W106" s="120">
        <v>4881</v>
      </c>
      <c r="X106" s="120">
        <v>5046</v>
      </c>
      <c r="Y106" s="120">
        <v>5431</v>
      </c>
      <c r="Z106" s="120">
        <v>5475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965</v>
      </c>
      <c r="W108" s="112">
        <v>1102</v>
      </c>
      <c r="X108" s="112">
        <v>998</v>
      </c>
      <c r="Y108" s="112">
        <v>1113</v>
      </c>
      <c r="Z108" s="112">
        <v>1111</v>
      </c>
      <c r="AB108" s="109" t="str">
        <f>TEXT(Z108,"###,###")</f>
        <v>1,111</v>
      </c>
      <c r="AD108" s="130">
        <f>Z108/($Z$4)*100</f>
        <v>16.520446096654275</v>
      </c>
      <c r="AF108" s="109"/>
    </row>
    <row r="109" spans="1:32" x14ac:dyDescent="0.25">
      <c r="S109" s="115" t="s">
        <v>20</v>
      </c>
      <c r="T109" s="115"/>
      <c r="U109" s="112"/>
      <c r="V109" s="112">
        <v>981</v>
      </c>
      <c r="W109" s="112">
        <v>920</v>
      </c>
      <c r="X109" s="112">
        <v>1006</v>
      </c>
      <c r="Y109" s="112">
        <v>1132</v>
      </c>
      <c r="Z109" s="112">
        <v>1245</v>
      </c>
      <c r="AB109" s="109" t="str">
        <f>TEXT(Z109,"###,###")</f>
        <v>1,245</v>
      </c>
      <c r="AD109" s="130">
        <f>Z109/($Z$4)*100</f>
        <v>18.513011152416357</v>
      </c>
      <c r="AF109" s="109"/>
    </row>
    <row r="110" spans="1:32" x14ac:dyDescent="0.25">
      <c r="S110" s="115" t="s">
        <v>21</v>
      </c>
      <c r="T110" s="115"/>
      <c r="U110" s="112"/>
      <c r="V110" s="112">
        <v>1089</v>
      </c>
      <c r="W110" s="112">
        <v>1263</v>
      </c>
      <c r="X110" s="112">
        <v>1338</v>
      </c>
      <c r="Y110" s="112">
        <v>1457</v>
      </c>
      <c r="Z110" s="112">
        <v>1529</v>
      </c>
      <c r="AB110" s="109" t="str">
        <f>TEXT(Z110,"###,###")</f>
        <v>1,529</v>
      </c>
      <c r="AD110" s="130">
        <f>Z110/($Z$4)*100</f>
        <v>22.736059479553901</v>
      </c>
      <c r="AF110" s="109"/>
    </row>
    <row r="111" spans="1:32" x14ac:dyDescent="0.25">
      <c r="S111" s="115" t="s">
        <v>22</v>
      </c>
      <c r="T111" s="115"/>
      <c r="U111" s="112"/>
      <c r="V111" s="112">
        <v>1264</v>
      </c>
      <c r="W111" s="112">
        <v>1483</v>
      </c>
      <c r="X111" s="112">
        <v>1610</v>
      </c>
      <c r="Y111" s="112">
        <v>1560</v>
      </c>
      <c r="Z111" s="112">
        <v>1726</v>
      </c>
      <c r="AB111" s="109" t="str">
        <f>TEXT(Z111,"###,###")</f>
        <v>1,726</v>
      </c>
      <c r="AD111" s="130">
        <f>Z111/($Z$4)*100</f>
        <v>25.665427509293682</v>
      </c>
      <c r="AF111" s="109"/>
    </row>
    <row r="112" spans="1:32" x14ac:dyDescent="0.25">
      <c r="S112" s="118" t="s">
        <v>53</v>
      </c>
      <c r="T112" s="118"/>
      <c r="U112" s="112"/>
      <c r="V112" s="112">
        <v>5210</v>
      </c>
      <c r="W112" s="112">
        <v>5945</v>
      </c>
      <c r="X112" s="112">
        <v>6032</v>
      </c>
      <c r="Y112" s="112">
        <v>6364</v>
      </c>
      <c r="Z112" s="112">
        <v>6725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42.93</v>
      </c>
      <c r="W118" s="131">
        <v>43.72</v>
      </c>
      <c r="X118" s="131">
        <v>43.49</v>
      </c>
      <c r="Y118" s="131">
        <v>43.68</v>
      </c>
      <c r="Z118" s="131">
        <v>43.54</v>
      </c>
      <c r="AB118" s="109" t="str">
        <f>TEXT(Z118,"##.0")</f>
        <v>43.5</v>
      </c>
    </row>
    <row r="120" spans="19:32" x14ac:dyDescent="0.25">
      <c r="S120" s="101" t="s">
        <v>100</v>
      </c>
      <c r="T120" s="112"/>
      <c r="U120" s="112"/>
      <c r="V120" s="112">
        <v>2485</v>
      </c>
      <c r="W120" s="112">
        <v>2814</v>
      </c>
      <c r="X120" s="112">
        <v>2908</v>
      </c>
      <c r="Y120" s="112">
        <v>3055</v>
      </c>
      <c r="Z120" s="112">
        <v>3169</v>
      </c>
      <c r="AB120" s="109" t="str">
        <f>TEXT(Z120,"###,###")</f>
        <v>3,169</v>
      </c>
    </row>
    <row r="121" spans="19:32" x14ac:dyDescent="0.25">
      <c r="S121" s="101" t="s">
        <v>101</v>
      </c>
      <c r="T121" s="112"/>
      <c r="U121" s="112"/>
      <c r="V121" s="112">
        <v>542</v>
      </c>
      <c r="W121" s="112">
        <v>685</v>
      </c>
      <c r="X121" s="112">
        <v>611</v>
      </c>
      <c r="Y121" s="112">
        <v>652</v>
      </c>
      <c r="Z121" s="112">
        <v>687</v>
      </c>
      <c r="AB121" s="109" t="str">
        <f>TEXT(Z121,"###,###")</f>
        <v>687</v>
      </c>
    </row>
    <row r="122" spans="19:32" x14ac:dyDescent="0.25">
      <c r="S122" s="101" t="s">
        <v>102</v>
      </c>
      <c r="T122" s="112"/>
      <c r="U122" s="112"/>
      <c r="V122" s="112">
        <v>507</v>
      </c>
      <c r="W122" s="112">
        <v>562</v>
      </c>
      <c r="X122" s="112">
        <v>564</v>
      </c>
      <c r="Y122" s="112">
        <v>625</v>
      </c>
      <c r="Z122" s="112">
        <v>635</v>
      </c>
      <c r="AB122" s="109" t="str">
        <f>TEXT(Z122,"###,###")</f>
        <v>635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2992</v>
      </c>
      <c r="W124" s="112">
        <v>3376</v>
      </c>
      <c r="X124" s="112">
        <v>3472</v>
      </c>
      <c r="Y124" s="112">
        <v>3680</v>
      </c>
      <c r="Z124" s="112">
        <v>3804</v>
      </c>
      <c r="AB124" s="109" t="str">
        <f>TEXT(Z124,"###,###")</f>
        <v>3,804</v>
      </c>
      <c r="AD124" s="127">
        <f>Z124/$Z$7*100</f>
        <v>84.589726484322881</v>
      </c>
    </row>
    <row r="125" spans="19:32" x14ac:dyDescent="0.25">
      <c r="S125" s="101" t="s">
        <v>104</v>
      </c>
      <c r="T125" s="112"/>
      <c r="U125" s="112"/>
      <c r="V125" s="112">
        <v>1049</v>
      </c>
      <c r="W125" s="112">
        <v>1247</v>
      </c>
      <c r="X125" s="112">
        <v>1175</v>
      </c>
      <c r="Y125" s="112">
        <v>1277</v>
      </c>
      <c r="Z125" s="112">
        <v>1322</v>
      </c>
      <c r="AB125" s="109" t="str">
        <f>TEXT(Z125,"###,###")</f>
        <v>1,322</v>
      </c>
      <c r="AD125" s="127">
        <f>Z125/$Z$7*100</f>
        <v>29.39737602846342</v>
      </c>
    </row>
    <row r="127" spans="19:32" x14ac:dyDescent="0.25">
      <c r="S127" s="101" t="s">
        <v>105</v>
      </c>
      <c r="T127" s="112"/>
      <c r="U127" s="112"/>
      <c r="V127" s="112">
        <v>1886</v>
      </c>
      <c r="W127" s="112">
        <v>2159</v>
      </c>
      <c r="X127" s="112">
        <v>2182</v>
      </c>
      <c r="Y127" s="112">
        <v>2314</v>
      </c>
      <c r="Z127" s="112">
        <v>2380</v>
      </c>
      <c r="AB127" s="109" t="str">
        <f>TEXT(Z127,"###,###")</f>
        <v>2,380</v>
      </c>
      <c r="AD127" s="127">
        <f>Z127/$Z$7*100</f>
        <v>52.924171670002231</v>
      </c>
    </row>
    <row r="128" spans="19:32" x14ac:dyDescent="0.25">
      <c r="S128" s="101" t="s">
        <v>106</v>
      </c>
      <c r="T128" s="112"/>
      <c r="U128" s="112"/>
      <c r="V128" s="112">
        <v>1643</v>
      </c>
      <c r="W128" s="112">
        <v>1906</v>
      </c>
      <c r="X128" s="112">
        <v>1912</v>
      </c>
      <c r="Y128" s="112">
        <v>2019</v>
      </c>
      <c r="Z128" s="112">
        <v>2115</v>
      </c>
      <c r="AB128" s="109" t="str">
        <f>TEXT(Z128,"###,###")</f>
        <v>2,115</v>
      </c>
      <c r="AD128" s="127">
        <f>Z128/$Z$7*100</f>
        <v>47.031354236157441</v>
      </c>
    </row>
    <row r="130" spans="19:20" x14ac:dyDescent="0.25">
      <c r="S130" s="101" t="s">
        <v>264</v>
      </c>
      <c r="T130" s="127">
        <v>70.469201690015566</v>
      </c>
    </row>
    <row r="131" spans="19:20" x14ac:dyDescent="0.25">
      <c r="S131" s="101" t="s">
        <v>265</v>
      </c>
      <c r="T131" s="127">
        <v>15.276851234156105</v>
      </c>
    </row>
    <row r="132" spans="19:20" x14ac:dyDescent="0.25">
      <c r="S132" s="101" t="s">
        <v>266</v>
      </c>
      <c r="T132" s="127">
        <v>14.120524794307315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A811058-8228-4D41-924D-0D140C5B90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B918465-9BB0-417D-BD4D-0E07CDEB56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C13FB-5922-4D3E-BADD-CFBCACAA86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4BDBE54-3FD1-4CF0-B255-59B956201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84852-AEFC-4826-BD86-679B7464D690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10.23 Holdfast Bay,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28297</v>
      </c>
      <c r="W4" s="108">
        <v>28910</v>
      </c>
      <c r="X4" s="108">
        <v>29089</v>
      </c>
      <c r="Y4" s="108">
        <v>29058</v>
      </c>
      <c r="Z4" s="108">
        <v>29542</v>
      </c>
      <c r="AB4" s="109" t="str">
        <f>TEXT(Z4,"###,###")</f>
        <v>29,542</v>
      </c>
      <c r="AD4" s="110">
        <f>Z4/Y4-1</f>
        <v>1.6656342487438858E-2</v>
      </c>
      <c r="AF4" s="110">
        <f>Z4/V4-1</f>
        <v>4.3997596918401216E-2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13870</v>
      </c>
      <c r="W5" s="108">
        <v>14099</v>
      </c>
      <c r="X5" s="108">
        <v>14171</v>
      </c>
      <c r="Y5" s="108">
        <v>14151</v>
      </c>
      <c r="Z5" s="108">
        <v>14292</v>
      </c>
      <c r="AB5" s="109" t="str">
        <f>TEXT(Z5,"###,###")</f>
        <v>14,292</v>
      </c>
      <c r="AD5" s="110">
        <f t="shared" ref="AD5:AD9" si="0">Z5/Y5-1</f>
        <v>9.9639601441594561E-3</v>
      </c>
      <c r="AF5" s="110">
        <f t="shared" ref="AF5:AF9" si="1">Z5/V5-1</f>
        <v>3.042537851478011E-2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14426</v>
      </c>
      <c r="W6" s="108">
        <v>14814</v>
      </c>
      <c r="X6" s="108">
        <v>14913</v>
      </c>
      <c r="Y6" s="108">
        <v>14908</v>
      </c>
      <c r="Z6" s="108">
        <v>15226</v>
      </c>
      <c r="AB6" s="109" t="str">
        <f>TEXT(Z6,"###,###")</f>
        <v>15,226</v>
      </c>
      <c r="AD6" s="110">
        <f t="shared" si="0"/>
        <v>2.1330829085054903E-2</v>
      </c>
      <c r="AF6" s="110">
        <f t="shared" si="1"/>
        <v>5.5455427699986126E-2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20192</v>
      </c>
      <c r="W7" s="108">
        <v>20521</v>
      </c>
      <c r="X7" s="108">
        <v>20591</v>
      </c>
      <c r="Y7" s="108">
        <v>20769</v>
      </c>
      <c r="Z7" s="108">
        <v>20696</v>
      </c>
      <c r="AB7" s="109" t="str">
        <f>TEXT(Z7,"###,###")</f>
        <v>20,696</v>
      </c>
      <c r="AD7" s="110">
        <f t="shared" si="0"/>
        <v>-3.5148538687467257E-3</v>
      </c>
      <c r="AF7" s="110">
        <f t="shared" si="1"/>
        <v>2.4960380348652889E-2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29,542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20,696</v>
      </c>
      <c r="P8" s="65"/>
      <c r="S8" s="107" t="s">
        <v>84</v>
      </c>
      <c r="T8" s="108"/>
      <c r="U8" s="108"/>
      <c r="V8" s="108">
        <v>44342.48</v>
      </c>
      <c r="W8" s="108">
        <v>46674.38</v>
      </c>
      <c r="X8" s="108">
        <v>47920.5</v>
      </c>
      <c r="Y8" s="108">
        <v>48047.360000000001</v>
      </c>
      <c r="Z8" s="108">
        <v>49881.5</v>
      </c>
      <c r="AB8" s="109" t="str">
        <f>TEXT(Z8,"$###,###")</f>
        <v>$49,882</v>
      </c>
      <c r="AD8" s="110">
        <f t="shared" si="0"/>
        <v>3.8173585395742782E-2</v>
      </c>
      <c r="AF8" s="110">
        <f t="shared" si="1"/>
        <v>0.12491452891223043</v>
      </c>
    </row>
    <row r="9" spans="1:32" x14ac:dyDescent="0.25">
      <c r="A9" s="30" t="s">
        <v>14</v>
      </c>
      <c r="B9" s="69"/>
      <c r="C9" s="70"/>
      <c r="D9" s="71">
        <f>AD104</f>
        <v>73.024845981991731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49.352531890220334</v>
      </c>
      <c r="P9" s="72" t="s">
        <v>85</v>
      </c>
      <c r="S9" s="107" t="s">
        <v>7</v>
      </c>
      <c r="T9" s="108"/>
      <c r="U9" s="108"/>
      <c r="V9" s="108">
        <v>1281199045</v>
      </c>
      <c r="W9" s="108">
        <v>1347530366</v>
      </c>
      <c r="X9" s="108">
        <v>1390414245</v>
      </c>
      <c r="Y9" s="108">
        <v>1446341451</v>
      </c>
      <c r="Z9" s="108">
        <v>1509736340</v>
      </c>
      <c r="AB9" s="109" t="str">
        <f>TEXT(Z9/1000000,"$#,###.0")&amp;" mil"</f>
        <v>$1,509.7 mil</v>
      </c>
      <c r="AD9" s="110">
        <f t="shared" si="0"/>
        <v>4.3831205249748484E-2</v>
      </c>
      <c r="AF9" s="110">
        <f t="shared" si="1"/>
        <v>0.17837766574357694</v>
      </c>
    </row>
    <row r="10" spans="1:32" x14ac:dyDescent="0.25">
      <c r="A10" s="30" t="s">
        <v>17</v>
      </c>
      <c r="B10" s="69"/>
      <c r="C10" s="70"/>
      <c r="D10" s="71">
        <f>AD105</f>
        <v>19.680454945501317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50.526671820641667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84.180517974487827</v>
      </c>
      <c r="P11" s="72" t="s">
        <v>85</v>
      </c>
      <c r="S11" s="107" t="s">
        <v>29</v>
      </c>
      <c r="T11" s="112"/>
      <c r="U11" s="112"/>
      <c r="V11" s="112">
        <v>25281</v>
      </c>
      <c r="W11" s="112">
        <v>25854</v>
      </c>
      <c r="X11" s="112">
        <v>25857</v>
      </c>
      <c r="Y11" s="112">
        <v>25798</v>
      </c>
      <c r="Z11" s="112">
        <v>26269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7.5956706609972944</v>
      </c>
      <c r="P12" s="72" t="s">
        <v>85</v>
      </c>
      <c r="S12" s="107" t="s">
        <v>30</v>
      </c>
      <c r="T12" s="112"/>
      <c r="U12" s="112"/>
      <c r="V12" s="112">
        <v>3015</v>
      </c>
      <c r="W12" s="112">
        <v>3054</v>
      </c>
      <c r="X12" s="112">
        <v>3227</v>
      </c>
      <c r="Y12" s="112">
        <v>3265</v>
      </c>
      <c r="Z12" s="112">
        <v>3273</v>
      </c>
    </row>
    <row r="13" spans="1:32" ht="15" customHeight="1" x14ac:dyDescent="0.25">
      <c r="A13" s="30" t="s">
        <v>19</v>
      </c>
      <c r="B13" s="70"/>
      <c r="C13" s="70"/>
      <c r="D13" s="71">
        <f>AD108</f>
        <v>13.946246022611874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8.2189795129493621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14.098571525286033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22.00934263083068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16.66183294663573</v>
      </c>
      <c r="P15" s="72" t="s">
        <v>85</v>
      </c>
      <c r="S15" s="115" t="s">
        <v>61</v>
      </c>
      <c r="T15" s="115"/>
      <c r="U15" s="116"/>
      <c r="V15" s="116">
        <v>214</v>
      </c>
      <c r="W15" s="116">
        <v>223</v>
      </c>
      <c r="X15" s="116">
        <v>214</v>
      </c>
      <c r="Y15" s="112">
        <v>174</v>
      </c>
      <c r="Z15" s="112">
        <v>155</v>
      </c>
      <c r="AB15" s="117">
        <f t="shared" ref="AB15:AB34" si="2">IF(Z15="np",0,Z15/$Z$34)</f>
        <v>5.246767314332137E-3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43.162277435515541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83.338167053364259</v>
      </c>
      <c r="P16" s="37" t="s">
        <v>85</v>
      </c>
      <c r="S16" s="115" t="s">
        <v>62</v>
      </c>
      <c r="T16" s="115"/>
      <c r="U16" s="116"/>
      <c r="V16" s="116">
        <v>220</v>
      </c>
      <c r="W16" s="116">
        <v>193</v>
      </c>
      <c r="X16" s="116">
        <v>242</v>
      </c>
      <c r="Y16" s="112">
        <v>284</v>
      </c>
      <c r="Z16" s="112">
        <v>299</v>
      </c>
      <c r="AB16" s="117">
        <f t="shared" si="2"/>
        <v>1.0121183399905219E-2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1238</v>
      </c>
      <c r="W17" s="116">
        <v>1259</v>
      </c>
      <c r="X17" s="116">
        <v>1230</v>
      </c>
      <c r="Y17" s="112">
        <v>1211</v>
      </c>
      <c r="Z17" s="112">
        <v>1250</v>
      </c>
      <c r="AB17" s="117">
        <f t="shared" si="2"/>
        <v>4.2312639631710787E-2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193</v>
      </c>
      <c r="W18" s="116">
        <v>194</v>
      </c>
      <c r="X18" s="116">
        <v>187</v>
      </c>
      <c r="Y18" s="112">
        <v>151</v>
      </c>
      <c r="Z18" s="112">
        <v>199</v>
      </c>
      <c r="AB18" s="117">
        <f t="shared" si="2"/>
        <v>6.7361722293683571E-3</v>
      </c>
    </row>
    <row r="19" spans="1:28" x14ac:dyDescent="0.25">
      <c r="A19" s="61" t="str">
        <f>$S$1&amp;" ("&amp;$V$2&amp;" to "&amp;$Z$2&amp;")"</f>
        <v>Holdfast Bay (2016-17 to 2020-21)</v>
      </c>
      <c r="B19" s="61"/>
      <c r="C19" s="61"/>
      <c r="D19" s="61"/>
      <c r="E19" s="61"/>
      <c r="F19" s="61"/>
      <c r="G19" s="61" t="str">
        <f>$S$1&amp;" ("&amp;$V$2&amp;" to "&amp;$Z$2&amp;")"</f>
        <v>Holdfast Bay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1576</v>
      </c>
      <c r="W19" s="116">
        <v>1776</v>
      </c>
      <c r="X19" s="116">
        <v>1789</v>
      </c>
      <c r="Y19" s="112">
        <v>1763</v>
      </c>
      <c r="Z19" s="112">
        <v>1842</v>
      </c>
      <c r="AB19" s="117">
        <f t="shared" si="2"/>
        <v>6.235190576128901E-2</v>
      </c>
    </row>
    <row r="20" spans="1:28" x14ac:dyDescent="0.25">
      <c r="S20" s="115" t="s">
        <v>66</v>
      </c>
      <c r="T20" s="115"/>
      <c r="U20" s="116"/>
      <c r="V20" s="116">
        <v>868</v>
      </c>
      <c r="W20" s="116">
        <v>822</v>
      </c>
      <c r="X20" s="116">
        <v>824</v>
      </c>
      <c r="Y20" s="112">
        <v>872</v>
      </c>
      <c r="Z20" s="112">
        <v>892</v>
      </c>
      <c r="AB20" s="117">
        <f t="shared" si="2"/>
        <v>3.0194299641188815E-2</v>
      </c>
    </row>
    <row r="21" spans="1:28" x14ac:dyDescent="0.25">
      <c r="S21" s="115" t="s">
        <v>67</v>
      </c>
      <c r="T21" s="115"/>
      <c r="U21" s="116"/>
      <c r="V21" s="116">
        <v>2234</v>
      </c>
      <c r="W21" s="116">
        <v>2199</v>
      </c>
      <c r="X21" s="116">
        <v>2091</v>
      </c>
      <c r="Y21" s="112">
        <v>2136</v>
      </c>
      <c r="Z21" s="112">
        <v>2285</v>
      </c>
      <c r="AB21" s="117">
        <f t="shared" si="2"/>
        <v>7.7347505246767312E-2</v>
      </c>
    </row>
    <row r="22" spans="1:28" x14ac:dyDescent="0.25">
      <c r="S22" s="115" t="s">
        <v>68</v>
      </c>
      <c r="T22" s="115"/>
      <c r="U22" s="116"/>
      <c r="V22" s="116">
        <v>2242</v>
      </c>
      <c r="W22" s="116">
        <v>2221</v>
      </c>
      <c r="X22" s="116">
        <v>2300</v>
      </c>
      <c r="Y22" s="112">
        <v>2226</v>
      </c>
      <c r="Z22" s="112">
        <v>2327</v>
      </c>
      <c r="AB22" s="117">
        <f t="shared" si="2"/>
        <v>7.8769209938392801E-2</v>
      </c>
    </row>
    <row r="23" spans="1:28" x14ac:dyDescent="0.25">
      <c r="S23" s="115" t="s">
        <v>69</v>
      </c>
      <c r="T23" s="115"/>
      <c r="U23" s="116"/>
      <c r="V23" s="116">
        <v>723</v>
      </c>
      <c r="W23" s="116">
        <v>851</v>
      </c>
      <c r="X23" s="116">
        <v>848</v>
      </c>
      <c r="Y23" s="112">
        <v>866</v>
      </c>
      <c r="Z23" s="112">
        <v>891</v>
      </c>
      <c r="AB23" s="117">
        <f t="shared" si="2"/>
        <v>3.0160449529483446E-2</v>
      </c>
    </row>
    <row r="24" spans="1:28" x14ac:dyDescent="0.25">
      <c r="S24" s="115" t="s">
        <v>70</v>
      </c>
      <c r="T24" s="115"/>
      <c r="U24" s="116"/>
      <c r="V24" s="116">
        <v>379</v>
      </c>
      <c r="W24" s="116">
        <v>401</v>
      </c>
      <c r="X24" s="116">
        <v>479</v>
      </c>
      <c r="Y24" s="112">
        <v>419</v>
      </c>
      <c r="Z24" s="112">
        <v>383</v>
      </c>
      <c r="AB24" s="117">
        <f t="shared" si="2"/>
        <v>1.2964592783156184E-2</v>
      </c>
    </row>
    <row r="25" spans="1:28" x14ac:dyDescent="0.25">
      <c r="S25" s="115" t="s">
        <v>71</v>
      </c>
      <c r="T25" s="115"/>
      <c r="U25" s="116"/>
      <c r="V25" s="116">
        <v>1200</v>
      </c>
      <c r="W25" s="116">
        <v>1170</v>
      </c>
      <c r="X25" s="116">
        <v>1188</v>
      </c>
      <c r="Y25" s="112">
        <v>1270</v>
      </c>
      <c r="Z25" s="112">
        <v>1305</v>
      </c>
      <c r="AB25" s="117">
        <f t="shared" si="2"/>
        <v>4.417439577550606E-2</v>
      </c>
    </row>
    <row r="26" spans="1:28" x14ac:dyDescent="0.25">
      <c r="S26" s="115" t="s">
        <v>72</v>
      </c>
      <c r="T26" s="115"/>
      <c r="U26" s="116"/>
      <c r="V26" s="116">
        <v>558</v>
      </c>
      <c r="W26" s="116">
        <v>609</v>
      </c>
      <c r="X26" s="116">
        <v>548</v>
      </c>
      <c r="Y26" s="112">
        <v>567</v>
      </c>
      <c r="Z26" s="112">
        <v>602</v>
      </c>
      <c r="AB26" s="117">
        <f t="shared" si="2"/>
        <v>2.0377767246631914E-2</v>
      </c>
    </row>
    <row r="27" spans="1:28" x14ac:dyDescent="0.25">
      <c r="S27" s="115" t="s">
        <v>73</v>
      </c>
      <c r="T27" s="115"/>
      <c r="U27" s="116"/>
      <c r="V27" s="116">
        <v>2029</v>
      </c>
      <c r="W27" s="116">
        <v>2268</v>
      </c>
      <c r="X27" s="116">
        <v>2391</v>
      </c>
      <c r="Y27" s="112">
        <v>2458</v>
      </c>
      <c r="Z27" s="112">
        <v>2524</v>
      </c>
      <c r="AB27" s="117">
        <f t="shared" si="2"/>
        <v>8.5437681944350419E-2</v>
      </c>
    </row>
    <row r="28" spans="1:28" x14ac:dyDescent="0.25">
      <c r="S28" s="115" t="s">
        <v>74</v>
      </c>
      <c r="T28" s="115"/>
      <c r="U28" s="116"/>
      <c r="V28" s="116">
        <v>2123</v>
      </c>
      <c r="W28" s="116">
        <v>2338</v>
      </c>
      <c r="X28" s="116">
        <v>2352</v>
      </c>
      <c r="Y28" s="112">
        <v>2373</v>
      </c>
      <c r="Z28" s="112">
        <v>2440</v>
      </c>
      <c r="AB28" s="117">
        <f t="shared" si="2"/>
        <v>8.2594272561099455E-2</v>
      </c>
    </row>
    <row r="29" spans="1:28" x14ac:dyDescent="0.25">
      <c r="S29" s="115" t="s">
        <v>75</v>
      </c>
      <c r="T29" s="115"/>
      <c r="U29" s="116"/>
      <c r="V29" s="116">
        <v>1886</v>
      </c>
      <c r="W29" s="116">
        <v>1902</v>
      </c>
      <c r="X29" s="116">
        <v>2075</v>
      </c>
      <c r="Y29" s="112">
        <v>1838</v>
      </c>
      <c r="Z29" s="112">
        <v>1805</v>
      </c>
      <c r="AB29" s="117">
        <f t="shared" si="2"/>
        <v>6.1099451628190374E-2</v>
      </c>
    </row>
    <row r="30" spans="1:28" x14ac:dyDescent="0.25">
      <c r="S30" s="115" t="s">
        <v>76</v>
      </c>
      <c r="T30" s="115"/>
      <c r="U30" s="116"/>
      <c r="V30" s="116">
        <v>3088</v>
      </c>
      <c r="W30" s="116">
        <v>3296</v>
      </c>
      <c r="X30" s="116">
        <v>3105</v>
      </c>
      <c r="Y30" s="112">
        <v>3167</v>
      </c>
      <c r="Z30" s="112">
        <v>3025</v>
      </c>
      <c r="AB30" s="117">
        <f t="shared" si="2"/>
        <v>0.10239658790874009</v>
      </c>
    </row>
    <row r="31" spans="1:28" x14ac:dyDescent="0.25">
      <c r="S31" s="115" t="s">
        <v>77</v>
      </c>
      <c r="T31" s="115"/>
      <c r="U31" s="116"/>
      <c r="V31" s="116">
        <v>3758</v>
      </c>
      <c r="W31" s="116">
        <v>4127</v>
      </c>
      <c r="X31" s="116">
        <v>4297</v>
      </c>
      <c r="Y31" s="112">
        <v>4358</v>
      </c>
      <c r="Z31" s="112">
        <v>4611</v>
      </c>
      <c r="AB31" s="117">
        <f t="shared" si="2"/>
        <v>0.15608286507345473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711</v>
      </c>
      <c r="W32" s="116">
        <v>716</v>
      </c>
      <c r="X32" s="116">
        <v>735</v>
      </c>
      <c r="Y32" s="112">
        <v>828</v>
      </c>
      <c r="Z32" s="112">
        <v>787</v>
      </c>
      <c r="AB32" s="117">
        <f t="shared" si="2"/>
        <v>2.664003791212511E-2</v>
      </c>
    </row>
    <row r="33" spans="19:32" x14ac:dyDescent="0.25">
      <c r="S33" s="115" t="s">
        <v>79</v>
      </c>
      <c r="T33" s="115"/>
      <c r="U33" s="116"/>
      <c r="V33" s="116">
        <v>863</v>
      </c>
      <c r="W33" s="116">
        <v>968</v>
      </c>
      <c r="X33" s="116">
        <v>1012</v>
      </c>
      <c r="Y33" s="112">
        <v>1081</v>
      </c>
      <c r="Z33" s="112">
        <v>1102</v>
      </c>
      <c r="AB33" s="117">
        <f t="shared" si="2"/>
        <v>3.7302823099316228E-2</v>
      </c>
    </row>
    <row r="34" spans="19:32" x14ac:dyDescent="0.25">
      <c r="S34" s="118" t="s">
        <v>53</v>
      </c>
      <c r="T34" s="118"/>
      <c r="U34" s="119"/>
      <c r="V34" s="119">
        <v>28298</v>
      </c>
      <c r="W34" s="119">
        <v>28911</v>
      </c>
      <c r="X34" s="119">
        <v>29086</v>
      </c>
      <c r="Y34" s="120">
        <v>29061</v>
      </c>
      <c r="Z34" s="120">
        <v>29542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16974</v>
      </c>
      <c r="W37" s="112">
        <v>17260</v>
      </c>
      <c r="X37" s="112">
        <v>17232</v>
      </c>
      <c r="Y37" s="112">
        <v>17350</v>
      </c>
      <c r="Z37" s="112">
        <v>17241</v>
      </c>
      <c r="AB37" s="132">
        <f>Z37/Z40*100</f>
        <v>83.338167053364259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3218</v>
      </c>
      <c r="W38" s="112">
        <v>3260</v>
      </c>
      <c r="X38" s="112">
        <v>3360</v>
      </c>
      <c r="Y38" s="112">
        <v>3420</v>
      </c>
      <c r="Z38" s="112">
        <v>3447</v>
      </c>
      <c r="AB38" s="132">
        <f>Z38/Z40*100</f>
        <v>16.66183294663573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20192</v>
      </c>
      <c r="W40" s="112">
        <v>20520</v>
      </c>
      <c r="X40" s="112">
        <v>20592</v>
      </c>
      <c r="Y40" s="112">
        <v>20770</v>
      </c>
      <c r="Z40" s="112">
        <v>20688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14</v>
      </c>
      <c r="X44" s="112">
        <v>9</v>
      </c>
      <c r="Y44" s="112">
        <v>13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219</v>
      </c>
      <c r="W45" s="112">
        <v>206</v>
      </c>
      <c r="X45" s="112">
        <v>248</v>
      </c>
      <c r="Y45" s="112">
        <v>255</v>
      </c>
      <c r="Z45" s="112">
        <v>305</v>
      </c>
    </row>
    <row r="46" spans="19:32" x14ac:dyDescent="0.25">
      <c r="S46" s="115" t="s">
        <v>38</v>
      </c>
      <c r="T46" s="115"/>
      <c r="U46" s="112"/>
      <c r="V46" s="112">
        <v>699</v>
      </c>
      <c r="W46" s="112">
        <v>706</v>
      </c>
      <c r="X46" s="112">
        <v>728</v>
      </c>
      <c r="Y46" s="112">
        <v>731</v>
      </c>
      <c r="Z46" s="112">
        <v>768</v>
      </c>
    </row>
    <row r="47" spans="19:32" x14ac:dyDescent="0.25">
      <c r="S47" s="115" t="s">
        <v>39</v>
      </c>
      <c r="T47" s="115"/>
      <c r="U47" s="112"/>
      <c r="V47" s="112">
        <v>1277</v>
      </c>
      <c r="W47" s="112">
        <v>1310</v>
      </c>
      <c r="X47" s="112">
        <v>1228</v>
      </c>
      <c r="Y47" s="112">
        <v>1134</v>
      </c>
      <c r="Z47" s="112">
        <v>1214</v>
      </c>
    </row>
    <row r="48" spans="19:32" x14ac:dyDescent="0.25">
      <c r="S48" s="115" t="s">
        <v>40</v>
      </c>
      <c r="T48" s="115"/>
      <c r="U48" s="112"/>
      <c r="V48" s="112">
        <v>1679</v>
      </c>
      <c r="W48" s="112">
        <v>1666</v>
      </c>
      <c r="X48" s="112">
        <v>1698</v>
      </c>
      <c r="Y48" s="112">
        <v>1681</v>
      </c>
      <c r="Z48" s="112">
        <v>1552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1455</v>
      </c>
      <c r="W49" s="112">
        <v>1478</v>
      </c>
      <c r="X49" s="112">
        <v>1518</v>
      </c>
      <c r="Y49" s="112">
        <v>1586</v>
      </c>
      <c r="Z49" s="112">
        <v>1620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Holdfast Bay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1313</v>
      </c>
      <c r="W50" s="112">
        <v>1456</v>
      </c>
      <c r="X50" s="112">
        <v>1404</v>
      </c>
      <c r="Y50" s="112">
        <v>1442</v>
      </c>
      <c r="Z50" s="112">
        <v>1458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1217</v>
      </c>
      <c r="W51" s="112">
        <v>1250</v>
      </c>
      <c r="X51" s="112">
        <v>1213</v>
      </c>
      <c r="Y51" s="112">
        <v>1204</v>
      </c>
      <c r="Z51" s="112">
        <v>1305</v>
      </c>
    </row>
    <row r="52" spans="1:26" ht="15" customHeight="1" x14ac:dyDescent="0.25">
      <c r="S52" s="115" t="s">
        <v>44</v>
      </c>
      <c r="T52" s="115"/>
      <c r="U52" s="112"/>
      <c r="V52" s="112">
        <v>1290</v>
      </c>
      <c r="W52" s="112">
        <v>1340</v>
      </c>
      <c r="X52" s="112">
        <v>1375</v>
      </c>
      <c r="Y52" s="112">
        <v>1317</v>
      </c>
      <c r="Z52" s="112">
        <v>1265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1296</v>
      </c>
      <c r="W53" s="112">
        <v>1214</v>
      </c>
      <c r="X53" s="112">
        <v>1184</v>
      </c>
      <c r="Y53" s="112">
        <v>1202</v>
      </c>
      <c r="Z53" s="112">
        <v>1251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1367</v>
      </c>
      <c r="W54" s="112">
        <v>1364</v>
      </c>
      <c r="X54" s="112">
        <v>1361</v>
      </c>
      <c r="Y54" s="112">
        <v>1314</v>
      </c>
      <c r="Z54" s="112">
        <v>1259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1000</v>
      </c>
      <c r="W55" s="112">
        <v>1017</v>
      </c>
      <c r="X55" s="112">
        <v>1083</v>
      </c>
      <c r="Y55" s="112">
        <v>1120</v>
      </c>
      <c r="Z55" s="112">
        <v>1095</v>
      </c>
    </row>
    <row r="56" spans="1:26" ht="15" customHeight="1" x14ac:dyDescent="0.25">
      <c r="S56" s="115" t="s">
        <v>48</v>
      </c>
      <c r="T56" s="115"/>
      <c r="U56" s="112"/>
      <c r="V56" s="112">
        <v>574</v>
      </c>
      <c r="W56" s="112">
        <v>580</v>
      </c>
      <c r="X56" s="112">
        <v>620</v>
      </c>
      <c r="Y56" s="112">
        <v>646</v>
      </c>
      <c r="Z56" s="112">
        <v>674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302</v>
      </c>
      <c r="W57" s="112">
        <v>295</v>
      </c>
      <c r="X57" s="112">
        <v>288</v>
      </c>
      <c r="Y57" s="112">
        <v>306</v>
      </c>
      <c r="Z57" s="112">
        <v>320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102</v>
      </c>
      <c r="W58" s="112">
        <v>112</v>
      </c>
      <c r="X58" s="112">
        <v>120</v>
      </c>
      <c r="Y58" s="112">
        <v>123</v>
      </c>
      <c r="Z58" s="112">
        <v>123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47</v>
      </c>
      <c r="W59" s="112">
        <v>44</v>
      </c>
      <c r="X59" s="112">
        <v>44</v>
      </c>
      <c r="Y59" s="112">
        <v>47</v>
      </c>
      <c r="Z59" s="112">
        <v>42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36</v>
      </c>
      <c r="W60" s="112">
        <v>47</v>
      </c>
      <c r="X60" s="112">
        <v>41</v>
      </c>
      <c r="Y60" s="112">
        <v>30</v>
      </c>
      <c r="Z60" s="112">
        <v>27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13868</v>
      </c>
      <c r="W61" s="112">
        <v>14094</v>
      </c>
      <c r="X61" s="112">
        <v>14176</v>
      </c>
      <c r="Y61" s="112">
        <v>14153</v>
      </c>
      <c r="Z61" s="112">
        <v>14292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8</v>
      </c>
      <c r="X63" s="112">
        <v>18</v>
      </c>
      <c r="Y63" s="112">
        <v>20</v>
      </c>
      <c r="Z63" s="112">
        <v>30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227</v>
      </c>
      <c r="W64" s="112">
        <v>273</v>
      </c>
      <c r="X64" s="112">
        <v>308</v>
      </c>
      <c r="Y64" s="112">
        <v>295</v>
      </c>
      <c r="Z64" s="112">
        <v>388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Holdfast Bay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831</v>
      </c>
      <c r="W65" s="112">
        <v>795</v>
      </c>
      <c r="X65" s="112">
        <v>755</v>
      </c>
      <c r="Y65" s="112">
        <v>788</v>
      </c>
      <c r="Z65" s="112">
        <v>876</v>
      </c>
    </row>
    <row r="66" spans="1:26" x14ac:dyDescent="0.25">
      <c r="S66" s="115" t="s">
        <v>39</v>
      </c>
      <c r="T66" s="115"/>
      <c r="U66" s="112"/>
      <c r="V66" s="112">
        <v>1488</v>
      </c>
      <c r="W66" s="112">
        <v>1476</v>
      </c>
      <c r="X66" s="112">
        <v>1491</v>
      </c>
      <c r="Y66" s="112">
        <v>1435</v>
      </c>
      <c r="Z66" s="112">
        <v>1337</v>
      </c>
    </row>
    <row r="67" spans="1:26" x14ac:dyDescent="0.25">
      <c r="S67" s="115" t="s">
        <v>40</v>
      </c>
      <c r="T67" s="115"/>
      <c r="U67" s="112"/>
      <c r="V67" s="112">
        <v>1658</v>
      </c>
      <c r="W67" s="112">
        <v>1687</v>
      </c>
      <c r="X67" s="112">
        <v>1646</v>
      </c>
      <c r="Y67" s="112">
        <v>1705</v>
      </c>
      <c r="Z67" s="112">
        <v>1719</v>
      </c>
    </row>
    <row r="68" spans="1:26" x14ac:dyDescent="0.25">
      <c r="S68" s="115" t="s">
        <v>41</v>
      </c>
      <c r="T68" s="115"/>
      <c r="U68" s="112"/>
      <c r="V68" s="112">
        <v>1384</v>
      </c>
      <c r="W68" s="112">
        <v>1468</v>
      </c>
      <c r="X68" s="112">
        <v>1449</v>
      </c>
      <c r="Y68" s="112">
        <v>1472</v>
      </c>
      <c r="Z68" s="112">
        <v>1541</v>
      </c>
    </row>
    <row r="69" spans="1:26" x14ac:dyDescent="0.25">
      <c r="S69" s="115" t="s">
        <v>42</v>
      </c>
      <c r="T69" s="115"/>
      <c r="U69" s="112"/>
      <c r="V69" s="112">
        <v>1272</v>
      </c>
      <c r="W69" s="112">
        <v>1361</v>
      </c>
      <c r="X69" s="112">
        <v>1420</v>
      </c>
      <c r="Y69" s="112">
        <v>1454</v>
      </c>
      <c r="Z69" s="112">
        <v>1490</v>
      </c>
    </row>
    <row r="70" spans="1:26" x14ac:dyDescent="0.25">
      <c r="S70" s="115" t="s">
        <v>43</v>
      </c>
      <c r="T70" s="115"/>
      <c r="U70" s="112"/>
      <c r="V70" s="112">
        <v>1327</v>
      </c>
      <c r="W70" s="112">
        <v>1341</v>
      </c>
      <c r="X70" s="112">
        <v>1390</v>
      </c>
      <c r="Y70" s="112">
        <v>1337</v>
      </c>
      <c r="Z70" s="112">
        <v>1418</v>
      </c>
    </row>
    <row r="71" spans="1:26" x14ac:dyDescent="0.25">
      <c r="S71" s="115" t="s">
        <v>44</v>
      </c>
      <c r="T71" s="115"/>
      <c r="U71" s="112"/>
      <c r="V71" s="112">
        <v>1386</v>
      </c>
      <c r="W71" s="112">
        <v>1492</v>
      </c>
      <c r="X71" s="112">
        <v>1488</v>
      </c>
      <c r="Y71" s="112">
        <v>1468</v>
      </c>
      <c r="Z71" s="112">
        <v>1506</v>
      </c>
    </row>
    <row r="72" spans="1:26" x14ac:dyDescent="0.25">
      <c r="S72" s="115" t="s">
        <v>45</v>
      </c>
      <c r="T72" s="115"/>
      <c r="U72" s="112"/>
      <c r="V72" s="112">
        <v>1422</v>
      </c>
      <c r="W72" s="112">
        <v>1418</v>
      </c>
      <c r="X72" s="112">
        <v>1415</v>
      </c>
      <c r="Y72" s="112">
        <v>1381</v>
      </c>
      <c r="Z72" s="112">
        <v>1413</v>
      </c>
    </row>
    <row r="73" spans="1:26" x14ac:dyDescent="0.25">
      <c r="S73" s="115" t="s">
        <v>46</v>
      </c>
      <c r="T73" s="115"/>
      <c r="U73" s="112"/>
      <c r="V73" s="112">
        <v>1458</v>
      </c>
      <c r="W73" s="112">
        <v>1464</v>
      </c>
      <c r="X73" s="112">
        <v>1438</v>
      </c>
      <c r="Y73" s="112">
        <v>1412</v>
      </c>
      <c r="Z73" s="112">
        <v>1427</v>
      </c>
    </row>
    <row r="74" spans="1:26" x14ac:dyDescent="0.25">
      <c r="S74" s="115" t="s">
        <v>47</v>
      </c>
      <c r="T74" s="115"/>
      <c r="U74" s="112"/>
      <c r="V74" s="112">
        <v>1020</v>
      </c>
      <c r="W74" s="112">
        <v>1052</v>
      </c>
      <c r="X74" s="112">
        <v>1083</v>
      </c>
      <c r="Y74" s="112">
        <v>1112</v>
      </c>
      <c r="Z74" s="112">
        <v>1071</v>
      </c>
    </row>
    <row r="75" spans="1:26" x14ac:dyDescent="0.25">
      <c r="S75" s="115" t="s">
        <v>48</v>
      </c>
      <c r="T75" s="115"/>
      <c r="U75" s="112"/>
      <c r="V75" s="112">
        <v>519</v>
      </c>
      <c r="W75" s="112">
        <v>537</v>
      </c>
      <c r="X75" s="112">
        <v>565</v>
      </c>
      <c r="Y75" s="112">
        <v>583</v>
      </c>
      <c r="Z75" s="112">
        <v>585</v>
      </c>
    </row>
    <row r="76" spans="1:26" x14ac:dyDescent="0.25">
      <c r="S76" s="115" t="s">
        <v>49</v>
      </c>
      <c r="T76" s="115"/>
      <c r="U76" s="112"/>
      <c r="V76" s="112">
        <v>194</v>
      </c>
      <c r="W76" s="112">
        <v>213</v>
      </c>
      <c r="X76" s="112">
        <v>220</v>
      </c>
      <c r="Y76" s="112">
        <v>231</v>
      </c>
      <c r="Z76" s="112">
        <v>236</v>
      </c>
    </row>
    <row r="77" spans="1:26" x14ac:dyDescent="0.25">
      <c r="S77" s="115" t="s">
        <v>50</v>
      </c>
      <c r="T77" s="115"/>
      <c r="U77" s="112"/>
      <c r="V77" s="112">
        <v>97</v>
      </c>
      <c r="W77" s="112">
        <v>90</v>
      </c>
      <c r="X77" s="112">
        <v>95</v>
      </c>
      <c r="Y77" s="112">
        <v>89</v>
      </c>
      <c r="Z77" s="112">
        <v>85</v>
      </c>
    </row>
    <row r="78" spans="1:26" x14ac:dyDescent="0.25">
      <c r="S78" s="115" t="s">
        <v>51</v>
      </c>
      <c r="T78" s="115"/>
      <c r="U78" s="112"/>
      <c r="V78" s="112">
        <v>57</v>
      </c>
      <c r="W78" s="112">
        <v>65</v>
      </c>
      <c r="X78" s="112">
        <v>67</v>
      </c>
      <c r="Y78" s="112">
        <v>63</v>
      </c>
      <c r="Z78" s="112">
        <v>51</v>
      </c>
    </row>
    <row r="79" spans="1:26" x14ac:dyDescent="0.25">
      <c r="S79" s="115" t="s">
        <v>52</v>
      </c>
      <c r="T79" s="115"/>
      <c r="U79" s="112"/>
      <c r="V79" s="112">
        <v>78</v>
      </c>
      <c r="W79" s="112">
        <v>76</v>
      </c>
      <c r="X79" s="112">
        <v>66</v>
      </c>
      <c r="Y79" s="112">
        <v>59</v>
      </c>
      <c r="Z79" s="112">
        <v>53</v>
      </c>
    </row>
    <row r="80" spans="1:26" x14ac:dyDescent="0.25">
      <c r="S80" s="118" t="s">
        <v>53</v>
      </c>
      <c r="T80" s="118"/>
      <c r="U80" s="112"/>
      <c r="V80" s="112">
        <v>14430</v>
      </c>
      <c r="W80" s="112">
        <v>14815</v>
      </c>
      <c r="X80" s="112">
        <v>14912</v>
      </c>
      <c r="Y80" s="112">
        <v>14903</v>
      </c>
      <c r="Z80" s="112">
        <v>15226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Holdfast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1573</v>
      </c>
      <c r="W83" s="112">
        <v>1662</v>
      </c>
      <c r="X83" s="112">
        <v>1620</v>
      </c>
      <c r="Y83" s="112">
        <v>1660</v>
      </c>
      <c r="Z83" s="112">
        <v>1668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2020</v>
      </c>
      <c r="W84" s="112">
        <v>2104</v>
      </c>
      <c r="X84" s="112">
        <v>2157</v>
      </c>
      <c r="Y84" s="112">
        <v>2179</v>
      </c>
      <c r="Z84" s="112">
        <v>2103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1209</v>
      </c>
      <c r="W85" s="112">
        <v>1270</v>
      </c>
      <c r="X85" s="112">
        <v>1309</v>
      </c>
      <c r="Y85" s="112">
        <v>1334</v>
      </c>
      <c r="Z85" s="112">
        <v>1310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29,542</v>
      </c>
      <c r="D86" s="94">
        <f t="shared" ref="D86:D91" si="4">AD4</f>
        <v>1.6656342487438858E-2</v>
      </c>
      <c r="E86" s="95">
        <f t="shared" ref="E86:E91" si="5">AD4</f>
        <v>1.6656342487438858E-2</v>
      </c>
      <c r="F86" s="94">
        <f t="shared" ref="F86:F91" si="6">AF4</f>
        <v>4.3997596918401216E-2</v>
      </c>
      <c r="G86" s="95">
        <f t="shared" ref="G86:G91" si="7">AF4</f>
        <v>4.3997596918401216E-2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817</v>
      </c>
      <c r="W86" s="112">
        <v>827</v>
      </c>
      <c r="X86" s="112">
        <v>903</v>
      </c>
      <c r="Y86" s="112">
        <v>906</v>
      </c>
      <c r="Z86" s="112">
        <v>897</v>
      </c>
    </row>
    <row r="87" spans="1:30" ht="15" customHeight="1" x14ac:dyDescent="0.25">
      <c r="A87" s="96" t="s">
        <v>4</v>
      </c>
      <c r="B87" s="49"/>
      <c r="C87" s="97" t="str">
        <f t="shared" si="3"/>
        <v>14,292</v>
      </c>
      <c r="D87" s="94">
        <f t="shared" si="4"/>
        <v>9.9639601441594561E-3</v>
      </c>
      <c r="E87" s="95">
        <f t="shared" si="5"/>
        <v>9.9639601441594561E-3</v>
      </c>
      <c r="F87" s="94">
        <f t="shared" si="6"/>
        <v>3.042537851478011E-2</v>
      </c>
      <c r="G87" s="95">
        <f t="shared" si="7"/>
        <v>3.042537851478011E-2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683</v>
      </c>
      <c r="W87" s="112">
        <v>675</v>
      </c>
      <c r="X87" s="112">
        <v>642</v>
      </c>
      <c r="Y87" s="112">
        <v>634</v>
      </c>
      <c r="Z87" s="112">
        <v>633</v>
      </c>
    </row>
    <row r="88" spans="1:30" ht="15" customHeight="1" x14ac:dyDescent="0.25">
      <c r="A88" s="96" t="s">
        <v>5</v>
      </c>
      <c r="B88" s="49"/>
      <c r="C88" s="97" t="str">
        <f t="shared" si="3"/>
        <v>15,226</v>
      </c>
      <c r="D88" s="94">
        <f t="shared" si="4"/>
        <v>2.1330829085054903E-2</v>
      </c>
      <c r="E88" s="95">
        <f t="shared" si="5"/>
        <v>2.1330829085054903E-2</v>
      </c>
      <c r="F88" s="94">
        <f t="shared" si="6"/>
        <v>5.5455427699986126E-2</v>
      </c>
      <c r="G88" s="95">
        <f t="shared" si="7"/>
        <v>5.5455427699986126E-2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591</v>
      </c>
      <c r="W88" s="112">
        <v>603</v>
      </c>
      <c r="X88" s="112">
        <v>587</v>
      </c>
      <c r="Y88" s="112">
        <v>557</v>
      </c>
      <c r="Z88" s="112">
        <v>593</v>
      </c>
    </row>
    <row r="89" spans="1:30" ht="15" customHeight="1" x14ac:dyDescent="0.25">
      <c r="A89" s="49" t="s">
        <v>6</v>
      </c>
      <c r="B89" s="49"/>
      <c r="C89" s="97" t="str">
        <f t="shared" si="3"/>
        <v>20,696</v>
      </c>
      <c r="D89" s="94">
        <f t="shared" si="4"/>
        <v>-3.5148538687467257E-3</v>
      </c>
      <c r="E89" s="95">
        <f t="shared" si="5"/>
        <v>-3.5148538687467257E-3</v>
      </c>
      <c r="F89" s="94">
        <f t="shared" si="6"/>
        <v>2.4960380348652889E-2</v>
      </c>
      <c r="G89" s="95">
        <f t="shared" si="7"/>
        <v>2.4960380348652889E-2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333</v>
      </c>
      <c r="W89" s="112">
        <v>378</v>
      </c>
      <c r="X89" s="112">
        <v>379</v>
      </c>
      <c r="Y89" s="112">
        <v>381</v>
      </c>
      <c r="Z89" s="112">
        <v>401</v>
      </c>
    </row>
    <row r="90" spans="1:30" ht="15" customHeight="1" x14ac:dyDescent="0.25">
      <c r="A90" s="49" t="s">
        <v>98</v>
      </c>
      <c r="B90" s="49"/>
      <c r="C90" s="97" t="str">
        <f t="shared" si="3"/>
        <v>$49,882</v>
      </c>
      <c r="D90" s="94">
        <f t="shared" si="4"/>
        <v>3.8173585395742782E-2</v>
      </c>
      <c r="E90" s="95">
        <f t="shared" si="5"/>
        <v>3.8173585395742782E-2</v>
      </c>
      <c r="F90" s="94">
        <f t="shared" si="6"/>
        <v>0.12491452891223043</v>
      </c>
      <c r="G90" s="95">
        <f t="shared" si="7"/>
        <v>0.12491452891223043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625</v>
      </c>
      <c r="W90" s="112">
        <v>709</v>
      </c>
      <c r="X90" s="112">
        <v>689</v>
      </c>
      <c r="Y90" s="112">
        <v>708</v>
      </c>
      <c r="Z90" s="112">
        <v>690</v>
      </c>
    </row>
    <row r="91" spans="1:30" ht="15" customHeight="1" x14ac:dyDescent="0.25">
      <c r="A91" s="49" t="s">
        <v>7</v>
      </c>
      <c r="B91" s="49"/>
      <c r="C91" s="97" t="str">
        <f t="shared" si="3"/>
        <v>$1,509.7 mil</v>
      </c>
      <c r="D91" s="94">
        <f t="shared" si="4"/>
        <v>4.3831205249748484E-2</v>
      </c>
      <c r="E91" s="95">
        <f t="shared" si="5"/>
        <v>4.3831205249748484E-2</v>
      </c>
      <c r="F91" s="94">
        <f t="shared" si="6"/>
        <v>0.17837766574357694</v>
      </c>
      <c r="G91" s="95">
        <f t="shared" si="7"/>
        <v>0.17837766574357694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10031</v>
      </c>
      <c r="W91" s="112">
        <v>10213</v>
      </c>
      <c r="X91" s="112">
        <v>10250</v>
      </c>
      <c r="Y91" s="112">
        <v>10314</v>
      </c>
      <c r="Z91" s="112">
        <v>10214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1071</v>
      </c>
      <c r="W93" s="112">
        <v>1086</v>
      </c>
      <c r="X93" s="112">
        <v>1121</v>
      </c>
      <c r="Y93" s="112">
        <v>1151</v>
      </c>
      <c r="Z93" s="112">
        <v>1182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2625</v>
      </c>
      <c r="W94" s="112">
        <v>2801</v>
      </c>
      <c r="X94" s="112">
        <v>2845</v>
      </c>
      <c r="Y94" s="112">
        <v>2922</v>
      </c>
      <c r="Z94" s="112">
        <v>2889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240</v>
      </c>
      <c r="W95" s="112">
        <v>261</v>
      </c>
      <c r="X95" s="112">
        <v>261</v>
      </c>
      <c r="Y95" s="112">
        <v>265</v>
      </c>
      <c r="Z95" s="112">
        <v>286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1349</v>
      </c>
      <c r="W96" s="112">
        <v>1393</v>
      </c>
      <c r="X96" s="112">
        <v>1442</v>
      </c>
      <c r="Y96" s="112">
        <v>1477</v>
      </c>
      <c r="Z96" s="112">
        <v>1481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1958</v>
      </c>
      <c r="W97" s="112">
        <v>1925</v>
      </c>
      <c r="X97" s="112">
        <v>1906</v>
      </c>
      <c r="Y97" s="112">
        <v>1834</v>
      </c>
      <c r="Z97" s="112">
        <v>1827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887</v>
      </c>
      <c r="W98" s="112">
        <v>920</v>
      </c>
      <c r="X98" s="112">
        <v>891</v>
      </c>
      <c r="Y98" s="112">
        <v>891</v>
      </c>
      <c r="Z98" s="112">
        <v>898</v>
      </c>
    </row>
    <row r="99" spans="1:32" ht="15" customHeight="1" x14ac:dyDescent="0.25">
      <c r="S99" s="115" t="s">
        <v>191</v>
      </c>
      <c r="T99" s="115"/>
      <c r="U99" s="112"/>
      <c r="V99" s="112">
        <v>39</v>
      </c>
      <c r="W99" s="112">
        <v>41</v>
      </c>
      <c r="X99" s="112">
        <v>37</v>
      </c>
      <c r="Y99" s="112">
        <v>34</v>
      </c>
      <c r="Z99" s="112">
        <v>43</v>
      </c>
    </row>
    <row r="100" spans="1:32" ht="15" customHeight="1" x14ac:dyDescent="0.25">
      <c r="S100" s="115" t="s">
        <v>58</v>
      </c>
      <c r="T100" s="115"/>
      <c r="U100" s="112"/>
      <c r="V100" s="112">
        <v>254</v>
      </c>
      <c r="W100" s="112">
        <v>294</v>
      </c>
      <c r="X100" s="112">
        <v>287</v>
      </c>
      <c r="Y100" s="112">
        <v>303</v>
      </c>
      <c r="Z100" s="112">
        <v>301</v>
      </c>
    </row>
    <row r="101" spans="1:32" x14ac:dyDescent="0.25">
      <c r="A101" s="18"/>
      <c r="S101" s="118" t="s">
        <v>53</v>
      </c>
      <c r="T101" s="118"/>
      <c r="U101" s="112"/>
      <c r="V101" s="112">
        <v>10166</v>
      </c>
      <c r="W101" s="112">
        <v>10306</v>
      </c>
      <c r="X101" s="112">
        <v>10341</v>
      </c>
      <c r="Y101" s="112">
        <v>10452</v>
      </c>
      <c r="Z101" s="112">
        <v>10459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20013</v>
      </c>
      <c r="W104" s="112">
        <v>20408</v>
      </c>
      <c r="X104" s="112">
        <v>20646</v>
      </c>
      <c r="Y104" s="112">
        <v>21573</v>
      </c>
      <c r="Z104" s="112">
        <v>21573</v>
      </c>
      <c r="AB104" s="109" t="str">
        <f>TEXT(Z104,"###,###")</f>
        <v>21,573</v>
      </c>
      <c r="AD104" s="130">
        <f>Z104/($Z$4)*100</f>
        <v>73.024845981991731</v>
      </c>
      <c r="AF104" s="109"/>
    </row>
    <row r="105" spans="1:32" x14ac:dyDescent="0.25">
      <c r="S105" s="115" t="s">
        <v>17</v>
      </c>
      <c r="T105" s="115"/>
      <c r="U105" s="112"/>
      <c r="V105" s="112">
        <v>5998</v>
      </c>
      <c r="W105" s="112">
        <v>6203</v>
      </c>
      <c r="X105" s="112">
        <v>6207</v>
      </c>
      <c r="Y105" s="112">
        <v>6074</v>
      </c>
      <c r="Z105" s="112">
        <v>5814</v>
      </c>
      <c r="AB105" s="109" t="str">
        <f>TEXT(Z105,"###,###")</f>
        <v>5,814</v>
      </c>
      <c r="AD105" s="130">
        <f>Z105/($Z$4)*100</f>
        <v>19.680454945501317</v>
      </c>
      <c r="AF105" s="109"/>
    </row>
    <row r="106" spans="1:32" x14ac:dyDescent="0.25">
      <c r="S106" s="118" t="s">
        <v>53</v>
      </c>
      <c r="T106" s="118"/>
      <c r="U106" s="120"/>
      <c r="V106" s="120">
        <v>26011</v>
      </c>
      <c r="W106" s="120">
        <v>26611</v>
      </c>
      <c r="X106" s="120">
        <v>26853</v>
      </c>
      <c r="Y106" s="120">
        <v>27647</v>
      </c>
      <c r="Z106" s="120">
        <v>27387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3857</v>
      </c>
      <c r="W108" s="112">
        <v>4522</v>
      </c>
      <c r="X108" s="112">
        <v>4008</v>
      </c>
      <c r="Y108" s="112">
        <v>4180</v>
      </c>
      <c r="Z108" s="112">
        <v>4120</v>
      </c>
      <c r="AB108" s="109" t="str">
        <f>TEXT(Z108,"###,###")</f>
        <v>4,120</v>
      </c>
      <c r="AD108" s="130">
        <f>Z108/($Z$4)*100</f>
        <v>13.946246022611874</v>
      </c>
      <c r="AF108" s="109"/>
    </row>
    <row r="109" spans="1:32" x14ac:dyDescent="0.25">
      <c r="S109" s="115" t="s">
        <v>20</v>
      </c>
      <c r="T109" s="115"/>
      <c r="U109" s="112"/>
      <c r="V109" s="112">
        <v>3926</v>
      </c>
      <c r="W109" s="112">
        <v>3768</v>
      </c>
      <c r="X109" s="112">
        <v>3683</v>
      </c>
      <c r="Y109" s="112">
        <v>3729</v>
      </c>
      <c r="Z109" s="112">
        <v>4165</v>
      </c>
      <c r="AB109" s="109" t="str">
        <f>TEXT(Z109,"###,###")</f>
        <v>4,165</v>
      </c>
      <c r="AD109" s="130">
        <f>Z109/($Z$4)*100</f>
        <v>14.098571525286033</v>
      </c>
      <c r="AF109" s="109"/>
    </row>
    <row r="110" spans="1:32" x14ac:dyDescent="0.25">
      <c r="S110" s="115" t="s">
        <v>21</v>
      </c>
      <c r="T110" s="115"/>
      <c r="U110" s="112"/>
      <c r="V110" s="112">
        <v>6117</v>
      </c>
      <c r="W110" s="112">
        <v>6158</v>
      </c>
      <c r="X110" s="112">
        <v>6468</v>
      </c>
      <c r="Y110" s="112">
        <v>6369</v>
      </c>
      <c r="Z110" s="112">
        <v>6502</v>
      </c>
      <c r="AB110" s="109" t="str">
        <f>TEXT(Z110,"###,###")</f>
        <v>6,502</v>
      </c>
      <c r="AD110" s="130">
        <f>Z110/($Z$4)*100</f>
        <v>22.00934263083068</v>
      </c>
      <c r="AF110" s="109"/>
    </row>
    <row r="111" spans="1:32" x14ac:dyDescent="0.25">
      <c r="S111" s="115" t="s">
        <v>22</v>
      </c>
      <c r="T111" s="115"/>
      <c r="U111" s="112"/>
      <c r="V111" s="112">
        <v>12327</v>
      </c>
      <c r="W111" s="112">
        <v>12277</v>
      </c>
      <c r="X111" s="112">
        <v>12765</v>
      </c>
      <c r="Y111" s="112">
        <v>12623</v>
      </c>
      <c r="Z111" s="112">
        <v>12751</v>
      </c>
      <c r="AB111" s="109" t="str">
        <f>TEXT(Z111,"###,###")</f>
        <v>12,751</v>
      </c>
      <c r="AD111" s="130">
        <f>Z111/($Z$4)*100</f>
        <v>43.162277435515541</v>
      </c>
      <c r="AF111" s="109"/>
    </row>
    <row r="112" spans="1:32" x14ac:dyDescent="0.25">
      <c r="S112" s="118" t="s">
        <v>53</v>
      </c>
      <c r="T112" s="118"/>
      <c r="U112" s="112"/>
      <c r="V112" s="112">
        <v>28298</v>
      </c>
      <c r="W112" s="112">
        <v>28908</v>
      </c>
      <c r="X112" s="112">
        <v>29087</v>
      </c>
      <c r="Y112" s="112">
        <v>29058</v>
      </c>
      <c r="Z112" s="112">
        <v>29542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43.28</v>
      </c>
      <c r="W118" s="131">
        <v>43.31</v>
      </c>
      <c r="X118" s="131">
        <v>43.4</v>
      </c>
      <c r="Y118" s="131">
        <v>43.43</v>
      </c>
      <c r="Z118" s="131">
        <v>43.33</v>
      </c>
      <c r="AB118" s="109" t="str">
        <f>TEXT(Z118,"##.0")</f>
        <v>43.3</v>
      </c>
    </row>
    <row r="120" spans="19:32" x14ac:dyDescent="0.25">
      <c r="S120" s="101" t="s">
        <v>100</v>
      </c>
      <c r="T120" s="112"/>
      <c r="U120" s="112"/>
      <c r="V120" s="112">
        <v>17179</v>
      </c>
      <c r="W120" s="112">
        <v>17468</v>
      </c>
      <c r="X120" s="112">
        <v>17367</v>
      </c>
      <c r="Y120" s="112">
        <v>17502</v>
      </c>
      <c r="Z120" s="112">
        <v>17422</v>
      </c>
      <c r="AB120" s="109" t="str">
        <f>TEXT(Z120,"###,###")</f>
        <v>17,422</v>
      </c>
    </row>
    <row r="121" spans="19:32" x14ac:dyDescent="0.25">
      <c r="S121" s="101" t="s">
        <v>101</v>
      </c>
      <c r="T121" s="112"/>
      <c r="U121" s="112"/>
      <c r="V121" s="112">
        <v>1560</v>
      </c>
      <c r="W121" s="112">
        <v>1553</v>
      </c>
      <c r="X121" s="112">
        <v>1633</v>
      </c>
      <c r="Y121" s="112">
        <v>1593</v>
      </c>
      <c r="Z121" s="112">
        <v>1572</v>
      </c>
      <c r="AB121" s="109" t="str">
        <f>TEXT(Z121,"###,###")</f>
        <v>1,572</v>
      </c>
    </row>
    <row r="122" spans="19:32" x14ac:dyDescent="0.25">
      <c r="S122" s="101" t="s">
        <v>102</v>
      </c>
      <c r="T122" s="112"/>
      <c r="U122" s="112"/>
      <c r="V122" s="112">
        <v>1457</v>
      </c>
      <c r="W122" s="112">
        <v>1507</v>
      </c>
      <c r="X122" s="112">
        <v>1592</v>
      </c>
      <c r="Y122" s="112">
        <v>1667</v>
      </c>
      <c r="Z122" s="112">
        <v>1701</v>
      </c>
      <c r="AB122" s="109" t="str">
        <f>TEXT(Z122,"###,###")</f>
        <v>1,701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18636</v>
      </c>
      <c r="W124" s="112">
        <v>18975</v>
      </c>
      <c r="X124" s="112">
        <v>18959</v>
      </c>
      <c r="Y124" s="112">
        <v>19169</v>
      </c>
      <c r="Z124" s="112">
        <v>19123</v>
      </c>
      <c r="AB124" s="109" t="str">
        <f>TEXT(Z124,"###,###")</f>
        <v>19,123</v>
      </c>
      <c r="AD124" s="127">
        <f>Z124/$Z$7*100</f>
        <v>92.399497487437188</v>
      </c>
    </row>
    <row r="125" spans="19:32" x14ac:dyDescent="0.25">
      <c r="S125" s="101" t="s">
        <v>104</v>
      </c>
      <c r="T125" s="112"/>
      <c r="U125" s="112"/>
      <c r="V125" s="112">
        <v>3017</v>
      </c>
      <c r="W125" s="112">
        <v>3060</v>
      </c>
      <c r="X125" s="112">
        <v>3225</v>
      </c>
      <c r="Y125" s="112">
        <v>3260</v>
      </c>
      <c r="Z125" s="112">
        <v>3273</v>
      </c>
      <c r="AB125" s="109" t="str">
        <f>TEXT(Z125,"###,###")</f>
        <v>3,273</v>
      </c>
      <c r="AD125" s="127">
        <f>Z125/$Z$7*100</f>
        <v>15.814650173946657</v>
      </c>
    </row>
    <row r="127" spans="19:32" x14ac:dyDescent="0.25">
      <c r="S127" s="101" t="s">
        <v>105</v>
      </c>
      <c r="T127" s="112"/>
      <c r="U127" s="112"/>
      <c r="V127" s="112">
        <v>10030</v>
      </c>
      <c r="W127" s="112">
        <v>10215</v>
      </c>
      <c r="X127" s="112">
        <v>10246</v>
      </c>
      <c r="Y127" s="112">
        <v>10312</v>
      </c>
      <c r="Z127" s="112">
        <v>10214</v>
      </c>
      <c r="AB127" s="109" t="str">
        <f>TEXT(Z127,"###,###")</f>
        <v>10,214</v>
      </c>
      <c r="AD127" s="127">
        <f>Z127/$Z$7*100</f>
        <v>49.352531890220334</v>
      </c>
    </row>
    <row r="128" spans="19:32" x14ac:dyDescent="0.25">
      <c r="S128" s="101" t="s">
        <v>106</v>
      </c>
      <c r="T128" s="112"/>
      <c r="U128" s="112"/>
      <c r="V128" s="112">
        <v>10167</v>
      </c>
      <c r="W128" s="112">
        <v>10307</v>
      </c>
      <c r="X128" s="112">
        <v>10344</v>
      </c>
      <c r="Y128" s="112">
        <v>10457</v>
      </c>
      <c r="Z128" s="112">
        <v>10457</v>
      </c>
      <c r="AB128" s="109" t="str">
        <f>TEXT(Z128,"###,###")</f>
        <v>10,457</v>
      </c>
      <c r="AD128" s="127">
        <f>Z128/$Z$7*100</f>
        <v>50.526671820641667</v>
      </c>
    </row>
    <row r="130" spans="19:20" x14ac:dyDescent="0.25">
      <c r="S130" s="101" t="s">
        <v>264</v>
      </c>
      <c r="T130" s="127">
        <v>84.180517974487827</v>
      </c>
    </row>
    <row r="131" spans="19:20" x14ac:dyDescent="0.25">
      <c r="S131" s="101" t="s">
        <v>265</v>
      </c>
      <c r="T131" s="127">
        <v>7.5956706609972944</v>
      </c>
    </row>
    <row r="132" spans="19:20" x14ac:dyDescent="0.25">
      <c r="S132" s="101" t="s">
        <v>266</v>
      </c>
      <c r="T132" s="127">
        <v>8.2189795129493621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BDE427-53C6-496D-9A65-C391D4A44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F46628-D5B1-40DD-8FFA-71F00B5782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D82F37-E191-4C53-8E06-057A04E9AC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20CF7A-55BA-4227-8F63-0E98996B51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761-95A3-4E38-B423-E583D92CC1E4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10.24 Kangaroo Island,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3670</v>
      </c>
      <c r="W4" s="108">
        <v>4313</v>
      </c>
      <c r="X4" s="108">
        <v>4013</v>
      </c>
      <c r="Y4" s="108">
        <v>4449</v>
      </c>
      <c r="Z4" s="108">
        <v>4649</v>
      </c>
      <c r="AB4" s="109" t="str">
        <f>TEXT(Z4,"###,###")</f>
        <v>4,649</v>
      </c>
      <c r="AD4" s="110">
        <f>Z4/Y4-1</f>
        <v>4.4953922229714616E-2</v>
      </c>
      <c r="AF4" s="110">
        <f>Z4/V4-1</f>
        <v>0.26675749318801101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1863</v>
      </c>
      <c r="W5" s="108">
        <v>2198</v>
      </c>
      <c r="X5" s="108">
        <v>2013</v>
      </c>
      <c r="Y5" s="108">
        <v>2271</v>
      </c>
      <c r="Z5" s="108">
        <v>2279</v>
      </c>
      <c r="AB5" s="109" t="str">
        <f>TEXT(Z5,"###,###")</f>
        <v>2,279</v>
      </c>
      <c r="AD5" s="110">
        <f t="shared" ref="AD5:AD9" si="0">Z5/Y5-1</f>
        <v>3.5226772346983459E-3</v>
      </c>
      <c r="AF5" s="110">
        <f t="shared" ref="AF5:AF9" si="1">Z5/V5-1</f>
        <v>0.22329575952764369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1809</v>
      </c>
      <c r="W6" s="108">
        <v>2112</v>
      </c>
      <c r="X6" s="108">
        <v>2002</v>
      </c>
      <c r="Y6" s="108">
        <v>2172</v>
      </c>
      <c r="Z6" s="108">
        <v>2360</v>
      </c>
      <c r="AB6" s="109" t="str">
        <f>TEXT(Z6,"###,###")</f>
        <v>2,360</v>
      </c>
      <c r="AD6" s="110">
        <f t="shared" si="0"/>
        <v>8.6556169429097496E-2</v>
      </c>
      <c r="AF6" s="110">
        <f t="shared" si="1"/>
        <v>0.30458817025981211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2277</v>
      </c>
      <c r="W7" s="108">
        <v>2744</v>
      </c>
      <c r="X7" s="108">
        <v>2513</v>
      </c>
      <c r="Y7" s="108">
        <v>2828</v>
      </c>
      <c r="Z7" s="108">
        <v>2890</v>
      </c>
      <c r="AB7" s="109" t="str">
        <f>TEXT(Z7,"###,###")</f>
        <v>2,890</v>
      </c>
      <c r="AD7" s="110">
        <f t="shared" si="0"/>
        <v>2.1923620933521848E-2</v>
      </c>
      <c r="AF7" s="110">
        <f t="shared" si="1"/>
        <v>0.26921387790953011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4,649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2,890</v>
      </c>
      <c r="P8" s="65"/>
      <c r="S8" s="107" t="s">
        <v>84</v>
      </c>
      <c r="T8" s="108"/>
      <c r="U8" s="108"/>
      <c r="V8" s="108">
        <v>26000</v>
      </c>
      <c r="W8" s="108">
        <v>25550</v>
      </c>
      <c r="X8" s="108">
        <v>26000</v>
      </c>
      <c r="Y8" s="108">
        <v>25892.59</v>
      </c>
      <c r="Z8" s="108">
        <v>27736</v>
      </c>
      <c r="AB8" s="109" t="str">
        <f>TEXT(Z8,"$###,###")</f>
        <v>$27,736</v>
      </c>
      <c r="AD8" s="110">
        <f t="shared" si="0"/>
        <v>7.1194500048083142E-2</v>
      </c>
      <c r="AF8" s="110">
        <f t="shared" si="1"/>
        <v>6.6769230769230692E-2</v>
      </c>
    </row>
    <row r="9" spans="1:32" x14ac:dyDescent="0.25">
      <c r="A9" s="30" t="s">
        <v>14</v>
      </c>
      <c r="B9" s="69"/>
      <c r="C9" s="70"/>
      <c r="D9" s="71">
        <f>AD104</f>
        <v>64.766616476661639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50.622837370242216</v>
      </c>
      <c r="P9" s="72" t="s">
        <v>85</v>
      </c>
      <c r="S9" s="107" t="s">
        <v>7</v>
      </c>
      <c r="T9" s="108"/>
      <c r="U9" s="108"/>
      <c r="V9" s="108">
        <v>91460503</v>
      </c>
      <c r="W9" s="108">
        <v>111415142</v>
      </c>
      <c r="X9" s="108">
        <v>108349074</v>
      </c>
      <c r="Y9" s="108">
        <v>114431803</v>
      </c>
      <c r="Z9" s="108">
        <v>130008892</v>
      </c>
      <c r="AB9" s="109" t="str">
        <f>TEXT(Z9/1000000,"$#,###.0")&amp;" mil"</f>
        <v>$130.0 mil</v>
      </c>
      <c r="AD9" s="110">
        <f t="shared" si="0"/>
        <v>0.13612552272727885</v>
      </c>
      <c r="AF9" s="110">
        <f t="shared" si="1"/>
        <v>0.42147580360453518</v>
      </c>
    </row>
    <row r="10" spans="1:32" x14ac:dyDescent="0.25">
      <c r="A10" s="30" t="s">
        <v>17</v>
      </c>
      <c r="B10" s="69"/>
      <c r="C10" s="70"/>
      <c r="D10" s="71">
        <f>AD105</f>
        <v>13.87395138739514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48.961937716262973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60.968858131487892</v>
      </c>
      <c r="P11" s="72" t="s">
        <v>85</v>
      </c>
      <c r="S11" s="107" t="s">
        <v>29</v>
      </c>
      <c r="T11" s="112"/>
      <c r="U11" s="112"/>
      <c r="V11" s="112">
        <v>2894</v>
      </c>
      <c r="W11" s="112">
        <v>3302</v>
      </c>
      <c r="X11" s="112">
        <v>3184</v>
      </c>
      <c r="Y11" s="112">
        <v>3413</v>
      </c>
      <c r="Z11" s="112">
        <v>3524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22.768166089965398</v>
      </c>
      <c r="P12" s="72" t="s">
        <v>85</v>
      </c>
      <c r="S12" s="107" t="s">
        <v>30</v>
      </c>
      <c r="T12" s="112"/>
      <c r="U12" s="112"/>
      <c r="V12" s="112">
        <v>776</v>
      </c>
      <c r="W12" s="112">
        <v>1007</v>
      </c>
      <c r="X12" s="112">
        <v>830</v>
      </c>
      <c r="Y12" s="112">
        <v>1036</v>
      </c>
      <c r="Z12" s="112">
        <v>1125</v>
      </c>
    </row>
    <row r="13" spans="1:32" ht="15" customHeight="1" x14ac:dyDescent="0.25">
      <c r="A13" s="30" t="s">
        <v>19</v>
      </c>
      <c r="B13" s="70"/>
      <c r="C13" s="70"/>
      <c r="D13" s="71">
        <f>AD108</f>
        <v>23.273822327382231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16.089965397923876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20.735642073564208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45.9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15.465691546569154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20.511933586994118</v>
      </c>
      <c r="P15" s="72" t="s">
        <v>85</v>
      </c>
      <c r="S15" s="115" t="s">
        <v>61</v>
      </c>
      <c r="T15" s="115"/>
      <c r="U15" s="116"/>
      <c r="V15" s="116">
        <v>654</v>
      </c>
      <c r="W15" s="116">
        <v>740</v>
      </c>
      <c r="X15" s="116">
        <v>738</v>
      </c>
      <c r="Y15" s="112">
        <v>878</v>
      </c>
      <c r="Z15" s="112">
        <v>1026</v>
      </c>
      <c r="AB15" s="117">
        <f t="shared" ref="AB15:AB34" si="2">IF(Z15="np",0,Z15/$Z$34)</f>
        <v>0.22069262206926221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21.94020219402022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79.488066413005882</v>
      </c>
      <c r="P16" s="37" t="s">
        <v>85</v>
      </c>
      <c r="S16" s="115" t="s">
        <v>62</v>
      </c>
      <c r="T16" s="115"/>
      <c r="U16" s="116"/>
      <c r="V16" s="116">
        <v>15</v>
      </c>
      <c r="W16" s="116">
        <v>25</v>
      </c>
      <c r="X16" s="116">
        <v>20</v>
      </c>
      <c r="Y16" s="112">
        <v>18</v>
      </c>
      <c r="Z16" s="112">
        <v>18</v>
      </c>
      <c r="AB16" s="117">
        <f t="shared" si="2"/>
        <v>3.8718003871800388E-3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103</v>
      </c>
      <c r="W17" s="116">
        <v>144</v>
      </c>
      <c r="X17" s="116">
        <v>128</v>
      </c>
      <c r="Y17" s="112">
        <v>127</v>
      </c>
      <c r="Z17" s="112">
        <v>143</v>
      </c>
      <c r="AB17" s="117">
        <f t="shared" si="2"/>
        <v>3.0759303075930309E-2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17</v>
      </c>
      <c r="W18" s="116">
        <v>19</v>
      </c>
      <c r="X18" s="116">
        <v>15</v>
      </c>
      <c r="Y18" s="112">
        <v>18</v>
      </c>
      <c r="Z18" s="112">
        <v>22</v>
      </c>
      <c r="AB18" s="117">
        <f t="shared" si="2"/>
        <v>4.7322004732200471E-3</v>
      </c>
    </row>
    <row r="19" spans="1:28" x14ac:dyDescent="0.25">
      <c r="A19" s="61" t="str">
        <f>$S$1&amp;" ("&amp;$V$2&amp;" to "&amp;$Z$2&amp;")"</f>
        <v>Kangaroo Island (2016-17 to 2020-21)</v>
      </c>
      <c r="B19" s="61"/>
      <c r="C19" s="61"/>
      <c r="D19" s="61"/>
      <c r="E19" s="61"/>
      <c r="F19" s="61"/>
      <c r="G19" s="61" t="str">
        <f>$S$1&amp;" ("&amp;$V$2&amp;" to "&amp;$Z$2&amp;")"</f>
        <v>Kangaroo Island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177</v>
      </c>
      <c r="W19" s="116">
        <v>225</v>
      </c>
      <c r="X19" s="116">
        <v>192</v>
      </c>
      <c r="Y19" s="112">
        <v>236</v>
      </c>
      <c r="Z19" s="112">
        <v>254</v>
      </c>
      <c r="AB19" s="117">
        <f t="shared" si="2"/>
        <v>5.4635405463540544E-2</v>
      </c>
    </row>
    <row r="20" spans="1:28" x14ac:dyDescent="0.25">
      <c r="S20" s="115" t="s">
        <v>66</v>
      </c>
      <c r="T20" s="115"/>
      <c r="U20" s="116"/>
      <c r="V20" s="116">
        <v>104</v>
      </c>
      <c r="W20" s="116">
        <v>119</v>
      </c>
      <c r="X20" s="116">
        <v>116</v>
      </c>
      <c r="Y20" s="112">
        <v>137</v>
      </c>
      <c r="Z20" s="112">
        <v>94</v>
      </c>
      <c r="AB20" s="117">
        <f t="shared" si="2"/>
        <v>2.0219402021940201E-2</v>
      </c>
    </row>
    <row r="21" spans="1:28" x14ac:dyDescent="0.25">
      <c r="S21" s="115" t="s">
        <v>67</v>
      </c>
      <c r="T21" s="115"/>
      <c r="U21" s="116"/>
      <c r="V21" s="116">
        <v>290</v>
      </c>
      <c r="W21" s="116">
        <v>370</v>
      </c>
      <c r="X21" s="116">
        <v>322</v>
      </c>
      <c r="Y21" s="112">
        <v>374</v>
      </c>
      <c r="Z21" s="112">
        <v>393</v>
      </c>
      <c r="AB21" s="117">
        <f t="shared" si="2"/>
        <v>8.4534308453430851E-2</v>
      </c>
    </row>
    <row r="22" spans="1:28" x14ac:dyDescent="0.25">
      <c r="S22" s="115" t="s">
        <v>68</v>
      </c>
      <c r="T22" s="115"/>
      <c r="U22" s="116"/>
      <c r="V22" s="116">
        <v>370</v>
      </c>
      <c r="W22" s="116">
        <v>494</v>
      </c>
      <c r="X22" s="116">
        <v>545</v>
      </c>
      <c r="Y22" s="112">
        <v>516</v>
      </c>
      <c r="Z22" s="112">
        <v>474</v>
      </c>
      <c r="AB22" s="117">
        <f t="shared" si="2"/>
        <v>0.10195741019574102</v>
      </c>
    </row>
    <row r="23" spans="1:28" x14ac:dyDescent="0.25">
      <c r="S23" s="115" t="s">
        <v>69</v>
      </c>
      <c r="T23" s="115"/>
      <c r="U23" s="116"/>
      <c r="V23" s="116">
        <v>186</v>
      </c>
      <c r="W23" s="116">
        <v>270</v>
      </c>
      <c r="X23" s="116">
        <v>226</v>
      </c>
      <c r="Y23" s="112">
        <v>265</v>
      </c>
      <c r="Z23" s="112">
        <v>236</v>
      </c>
      <c r="AB23" s="117">
        <f t="shared" si="2"/>
        <v>5.0763605076360505E-2</v>
      </c>
    </row>
    <row r="24" spans="1:28" x14ac:dyDescent="0.25">
      <c r="S24" s="115" t="s">
        <v>70</v>
      </c>
      <c r="T24" s="115"/>
      <c r="U24" s="116"/>
      <c r="V24" s="116">
        <v>11</v>
      </c>
      <c r="W24" s="116">
        <v>15</v>
      </c>
      <c r="X24" s="116">
        <v>15</v>
      </c>
      <c r="Y24" s="112">
        <v>16</v>
      </c>
      <c r="Z24" s="112">
        <v>19</v>
      </c>
      <c r="AB24" s="117">
        <f t="shared" si="2"/>
        <v>4.0869004086900411E-3</v>
      </c>
    </row>
    <row r="25" spans="1:28" x14ac:dyDescent="0.25">
      <c r="S25" s="115" t="s">
        <v>71</v>
      </c>
      <c r="T25" s="115"/>
      <c r="U25" s="116"/>
      <c r="V25" s="116">
        <v>39</v>
      </c>
      <c r="W25" s="116">
        <v>44</v>
      </c>
      <c r="X25" s="116">
        <v>50</v>
      </c>
      <c r="Y25" s="112">
        <v>80</v>
      </c>
      <c r="Z25" s="112">
        <v>77</v>
      </c>
      <c r="AB25" s="117">
        <f t="shared" si="2"/>
        <v>1.6562701656270166E-2</v>
      </c>
    </row>
    <row r="26" spans="1:28" x14ac:dyDescent="0.25">
      <c r="S26" s="115" t="s">
        <v>72</v>
      </c>
      <c r="T26" s="115"/>
      <c r="U26" s="116"/>
      <c r="V26" s="116">
        <v>45</v>
      </c>
      <c r="W26" s="116">
        <v>59</v>
      </c>
      <c r="X26" s="116">
        <v>52</v>
      </c>
      <c r="Y26" s="112">
        <v>48</v>
      </c>
      <c r="Z26" s="112">
        <v>60</v>
      </c>
      <c r="AB26" s="117">
        <f t="shared" si="2"/>
        <v>1.2906001290600129E-2</v>
      </c>
    </row>
    <row r="27" spans="1:28" x14ac:dyDescent="0.25">
      <c r="S27" s="115" t="s">
        <v>73</v>
      </c>
      <c r="T27" s="115"/>
      <c r="U27" s="116"/>
      <c r="V27" s="116">
        <v>119</v>
      </c>
      <c r="W27" s="116">
        <v>159</v>
      </c>
      <c r="X27" s="116">
        <v>129</v>
      </c>
      <c r="Y27" s="112">
        <v>144</v>
      </c>
      <c r="Z27" s="112">
        <v>153</v>
      </c>
      <c r="AB27" s="117">
        <f t="shared" si="2"/>
        <v>3.2910303291030327E-2</v>
      </c>
    </row>
    <row r="28" spans="1:28" x14ac:dyDescent="0.25">
      <c r="S28" s="115" t="s">
        <v>74</v>
      </c>
      <c r="T28" s="115"/>
      <c r="U28" s="116"/>
      <c r="V28" s="116">
        <v>156</v>
      </c>
      <c r="W28" s="116">
        <v>184</v>
      </c>
      <c r="X28" s="116">
        <v>190</v>
      </c>
      <c r="Y28" s="112">
        <v>224</v>
      </c>
      <c r="Z28" s="112">
        <v>271</v>
      </c>
      <c r="AB28" s="117">
        <f t="shared" si="2"/>
        <v>5.8292105829210586E-2</v>
      </c>
    </row>
    <row r="29" spans="1:28" x14ac:dyDescent="0.25">
      <c r="S29" s="115" t="s">
        <v>75</v>
      </c>
      <c r="T29" s="115"/>
      <c r="U29" s="116"/>
      <c r="V29" s="116">
        <v>220</v>
      </c>
      <c r="W29" s="116">
        <v>222</v>
      </c>
      <c r="X29" s="116">
        <v>227</v>
      </c>
      <c r="Y29" s="112">
        <v>198</v>
      </c>
      <c r="Z29" s="112">
        <v>163</v>
      </c>
      <c r="AB29" s="117">
        <f t="shared" si="2"/>
        <v>3.5061303506130348E-2</v>
      </c>
    </row>
    <row r="30" spans="1:28" x14ac:dyDescent="0.25">
      <c r="S30" s="115" t="s">
        <v>76</v>
      </c>
      <c r="T30" s="115"/>
      <c r="U30" s="116"/>
      <c r="V30" s="116">
        <v>234</v>
      </c>
      <c r="W30" s="116">
        <v>257</v>
      </c>
      <c r="X30" s="116">
        <v>242</v>
      </c>
      <c r="Y30" s="112">
        <v>273</v>
      </c>
      <c r="Z30" s="112">
        <v>272</v>
      </c>
      <c r="AB30" s="117">
        <f t="shared" si="2"/>
        <v>5.8507205850720584E-2</v>
      </c>
    </row>
    <row r="31" spans="1:28" x14ac:dyDescent="0.25">
      <c r="S31" s="115" t="s">
        <v>77</v>
      </c>
      <c r="T31" s="115"/>
      <c r="U31" s="116"/>
      <c r="V31" s="116">
        <v>208</v>
      </c>
      <c r="W31" s="116">
        <v>276</v>
      </c>
      <c r="X31" s="116">
        <v>255</v>
      </c>
      <c r="Y31" s="112">
        <v>294</v>
      </c>
      <c r="Z31" s="112">
        <v>320</v>
      </c>
      <c r="AB31" s="117">
        <f t="shared" si="2"/>
        <v>6.8832006883200694E-2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41</v>
      </c>
      <c r="W32" s="116">
        <v>50</v>
      </c>
      <c r="X32" s="116">
        <v>45</v>
      </c>
      <c r="Y32" s="112">
        <v>41</v>
      </c>
      <c r="Z32" s="112">
        <v>51</v>
      </c>
      <c r="AB32" s="117">
        <f t="shared" si="2"/>
        <v>1.0970101097010109E-2</v>
      </c>
    </row>
    <row r="33" spans="19:32" x14ac:dyDescent="0.25">
      <c r="S33" s="115" t="s">
        <v>79</v>
      </c>
      <c r="T33" s="115"/>
      <c r="U33" s="116"/>
      <c r="V33" s="116">
        <v>56</v>
      </c>
      <c r="W33" s="116">
        <v>107</v>
      </c>
      <c r="X33" s="116">
        <v>99</v>
      </c>
      <c r="Y33" s="112">
        <v>90</v>
      </c>
      <c r="Z33" s="112">
        <v>116</v>
      </c>
      <c r="AB33" s="117">
        <f t="shared" si="2"/>
        <v>2.4951602495160249E-2</v>
      </c>
    </row>
    <row r="34" spans="19:32" x14ac:dyDescent="0.25">
      <c r="S34" s="118" t="s">
        <v>53</v>
      </c>
      <c r="T34" s="118"/>
      <c r="U34" s="119"/>
      <c r="V34" s="119">
        <v>3672</v>
      </c>
      <c r="W34" s="119">
        <v>4315</v>
      </c>
      <c r="X34" s="119">
        <v>4012</v>
      </c>
      <c r="Y34" s="120">
        <v>4446</v>
      </c>
      <c r="Z34" s="120">
        <v>4649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1814</v>
      </c>
      <c r="W37" s="112">
        <v>2242</v>
      </c>
      <c r="X37" s="112">
        <v>2005</v>
      </c>
      <c r="Y37" s="112">
        <v>2257</v>
      </c>
      <c r="Z37" s="112">
        <v>2298</v>
      </c>
      <c r="AB37" s="132">
        <f>Z37/Z40*100</f>
        <v>79.488066413005882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459</v>
      </c>
      <c r="W38" s="112">
        <v>496</v>
      </c>
      <c r="X38" s="112">
        <v>504</v>
      </c>
      <c r="Y38" s="112">
        <v>568</v>
      </c>
      <c r="Z38" s="112">
        <v>593</v>
      </c>
      <c r="AB38" s="132">
        <f>Z38/Z40*100</f>
        <v>20.511933586994118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2273</v>
      </c>
      <c r="W40" s="112">
        <v>2738</v>
      </c>
      <c r="X40" s="112">
        <v>2509</v>
      </c>
      <c r="Y40" s="112">
        <v>2825</v>
      </c>
      <c r="Z40" s="112">
        <v>2891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11</v>
      </c>
      <c r="Y44" s="112">
        <v>7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41</v>
      </c>
      <c r="W45" s="112">
        <v>54</v>
      </c>
      <c r="X45" s="112">
        <v>46</v>
      </c>
      <c r="Y45" s="112">
        <v>52</v>
      </c>
      <c r="Z45" s="112">
        <v>64</v>
      </c>
    </row>
    <row r="46" spans="19:32" x14ac:dyDescent="0.25">
      <c r="S46" s="115" t="s">
        <v>38</v>
      </c>
      <c r="T46" s="115"/>
      <c r="U46" s="112"/>
      <c r="V46" s="112">
        <v>120</v>
      </c>
      <c r="W46" s="112">
        <v>157</v>
      </c>
      <c r="X46" s="112">
        <v>111</v>
      </c>
      <c r="Y46" s="112">
        <v>135</v>
      </c>
      <c r="Z46" s="112">
        <v>135</v>
      </c>
    </row>
    <row r="47" spans="19:32" x14ac:dyDescent="0.25">
      <c r="S47" s="115" t="s">
        <v>39</v>
      </c>
      <c r="T47" s="115"/>
      <c r="U47" s="112"/>
      <c r="V47" s="112">
        <v>149</v>
      </c>
      <c r="W47" s="112">
        <v>176</v>
      </c>
      <c r="X47" s="112">
        <v>180</v>
      </c>
      <c r="Y47" s="112">
        <v>186</v>
      </c>
      <c r="Z47" s="112">
        <v>176</v>
      </c>
    </row>
    <row r="48" spans="19:32" x14ac:dyDescent="0.25">
      <c r="S48" s="115" t="s">
        <v>40</v>
      </c>
      <c r="T48" s="115"/>
      <c r="U48" s="112"/>
      <c r="V48" s="112">
        <v>181</v>
      </c>
      <c r="W48" s="112">
        <v>187</v>
      </c>
      <c r="X48" s="112">
        <v>237</v>
      </c>
      <c r="Y48" s="112">
        <v>214</v>
      </c>
      <c r="Z48" s="112">
        <v>218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177</v>
      </c>
      <c r="W49" s="112">
        <v>211</v>
      </c>
      <c r="X49" s="112">
        <v>214</v>
      </c>
      <c r="Y49" s="112">
        <v>213</v>
      </c>
      <c r="Z49" s="112">
        <v>208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Kangaroo Island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195</v>
      </c>
      <c r="W50" s="112">
        <v>194</v>
      </c>
      <c r="X50" s="112">
        <v>170</v>
      </c>
      <c r="Y50" s="112">
        <v>188</v>
      </c>
      <c r="Z50" s="112">
        <v>217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154</v>
      </c>
      <c r="W51" s="112">
        <v>152</v>
      </c>
      <c r="X51" s="112">
        <v>175</v>
      </c>
      <c r="Y51" s="112">
        <v>142</v>
      </c>
      <c r="Z51" s="112">
        <v>138</v>
      </c>
    </row>
    <row r="52" spans="1:26" ht="15" customHeight="1" x14ac:dyDescent="0.25">
      <c r="S52" s="115" t="s">
        <v>44</v>
      </c>
      <c r="T52" s="115"/>
      <c r="U52" s="112"/>
      <c r="V52" s="112">
        <v>143</v>
      </c>
      <c r="W52" s="112">
        <v>181</v>
      </c>
      <c r="X52" s="112">
        <v>144</v>
      </c>
      <c r="Y52" s="112">
        <v>228</v>
      </c>
      <c r="Z52" s="112">
        <v>199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169</v>
      </c>
      <c r="W53" s="112">
        <v>186</v>
      </c>
      <c r="X53" s="112">
        <v>183</v>
      </c>
      <c r="Y53" s="112">
        <v>207</v>
      </c>
      <c r="Z53" s="112">
        <v>218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191</v>
      </c>
      <c r="W54" s="112">
        <v>265</v>
      </c>
      <c r="X54" s="112">
        <v>188</v>
      </c>
      <c r="Y54" s="112">
        <v>213</v>
      </c>
      <c r="Z54" s="112">
        <v>219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171</v>
      </c>
      <c r="W55" s="112">
        <v>179</v>
      </c>
      <c r="X55" s="112">
        <v>158</v>
      </c>
      <c r="Y55" s="112">
        <v>239</v>
      </c>
      <c r="Z55" s="112">
        <v>218</v>
      </c>
    </row>
    <row r="56" spans="1:26" ht="15" customHeight="1" x14ac:dyDescent="0.25">
      <c r="S56" s="115" t="s">
        <v>48</v>
      </c>
      <c r="T56" s="115"/>
      <c r="U56" s="112"/>
      <c r="V56" s="112">
        <v>83</v>
      </c>
      <c r="W56" s="112">
        <v>139</v>
      </c>
      <c r="X56" s="112">
        <v>116</v>
      </c>
      <c r="Y56" s="112">
        <v>125</v>
      </c>
      <c r="Z56" s="112">
        <v>130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52</v>
      </c>
      <c r="W57" s="112">
        <v>75</v>
      </c>
      <c r="X57" s="112">
        <v>51</v>
      </c>
      <c r="Y57" s="112">
        <v>72</v>
      </c>
      <c r="Z57" s="112">
        <v>68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31</v>
      </c>
      <c r="W58" s="112">
        <v>27</v>
      </c>
      <c r="X58" s="112">
        <v>21</v>
      </c>
      <c r="Y58" s="112">
        <v>38</v>
      </c>
      <c r="Z58" s="112">
        <v>40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9</v>
      </c>
      <c r="X59" s="112">
        <v>14</v>
      </c>
      <c r="Y59" s="112">
        <v>20</v>
      </c>
      <c r="Z59" s="112">
        <v>19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1859</v>
      </c>
      <c r="W61" s="112">
        <v>2202</v>
      </c>
      <c r="X61" s="112">
        <v>2015</v>
      </c>
      <c r="Y61" s="112">
        <v>2273</v>
      </c>
      <c r="Z61" s="112">
        <v>2279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11</v>
      </c>
      <c r="X63" s="112">
        <v>5</v>
      </c>
      <c r="Y63" s="112">
        <v>4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30</v>
      </c>
      <c r="W64" s="112">
        <v>60</v>
      </c>
      <c r="X64" s="112">
        <v>43</v>
      </c>
      <c r="Y64" s="112">
        <v>43</v>
      </c>
      <c r="Z64" s="112">
        <v>62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Kangaroo Island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103</v>
      </c>
      <c r="W65" s="112">
        <v>114</v>
      </c>
      <c r="X65" s="112">
        <v>124</v>
      </c>
      <c r="Y65" s="112">
        <v>128</v>
      </c>
      <c r="Z65" s="112">
        <v>160</v>
      </c>
    </row>
    <row r="66" spans="1:26" x14ac:dyDescent="0.25">
      <c r="S66" s="115" t="s">
        <v>39</v>
      </c>
      <c r="T66" s="115"/>
      <c r="U66" s="112"/>
      <c r="V66" s="112">
        <v>130</v>
      </c>
      <c r="W66" s="112">
        <v>176</v>
      </c>
      <c r="X66" s="112">
        <v>168</v>
      </c>
      <c r="Y66" s="112">
        <v>156</v>
      </c>
      <c r="Z66" s="112">
        <v>187</v>
      </c>
    </row>
    <row r="67" spans="1:26" x14ac:dyDescent="0.25">
      <c r="S67" s="115" t="s">
        <v>40</v>
      </c>
      <c r="T67" s="115"/>
      <c r="U67" s="112"/>
      <c r="V67" s="112">
        <v>202</v>
      </c>
      <c r="W67" s="112">
        <v>199</v>
      </c>
      <c r="X67" s="112">
        <v>205</v>
      </c>
      <c r="Y67" s="112">
        <v>221</v>
      </c>
      <c r="Z67" s="112">
        <v>194</v>
      </c>
    </row>
    <row r="68" spans="1:26" x14ac:dyDescent="0.25">
      <c r="S68" s="115" t="s">
        <v>41</v>
      </c>
      <c r="T68" s="115"/>
      <c r="U68" s="112"/>
      <c r="V68" s="112">
        <v>169</v>
      </c>
      <c r="W68" s="112">
        <v>160</v>
      </c>
      <c r="X68" s="112">
        <v>156</v>
      </c>
      <c r="Y68" s="112">
        <v>177</v>
      </c>
      <c r="Z68" s="112">
        <v>204</v>
      </c>
    </row>
    <row r="69" spans="1:26" x14ac:dyDescent="0.25">
      <c r="S69" s="115" t="s">
        <v>42</v>
      </c>
      <c r="T69" s="115"/>
      <c r="U69" s="112"/>
      <c r="V69" s="112">
        <v>122</v>
      </c>
      <c r="W69" s="112">
        <v>160</v>
      </c>
      <c r="X69" s="112">
        <v>172</v>
      </c>
      <c r="Y69" s="112">
        <v>201</v>
      </c>
      <c r="Z69" s="112">
        <v>225</v>
      </c>
    </row>
    <row r="70" spans="1:26" x14ac:dyDescent="0.25">
      <c r="S70" s="115" t="s">
        <v>43</v>
      </c>
      <c r="T70" s="115"/>
      <c r="U70" s="112"/>
      <c r="V70" s="112">
        <v>165</v>
      </c>
      <c r="W70" s="112">
        <v>156</v>
      </c>
      <c r="X70" s="112">
        <v>157</v>
      </c>
      <c r="Y70" s="112">
        <v>169</v>
      </c>
      <c r="Z70" s="112">
        <v>175</v>
      </c>
    </row>
    <row r="71" spans="1:26" x14ac:dyDescent="0.25">
      <c r="S71" s="115" t="s">
        <v>44</v>
      </c>
      <c r="T71" s="115"/>
      <c r="U71" s="112"/>
      <c r="V71" s="112">
        <v>194</v>
      </c>
      <c r="W71" s="112">
        <v>238</v>
      </c>
      <c r="X71" s="112">
        <v>222</v>
      </c>
      <c r="Y71" s="112">
        <v>222</v>
      </c>
      <c r="Z71" s="112">
        <v>215</v>
      </c>
    </row>
    <row r="72" spans="1:26" x14ac:dyDescent="0.25">
      <c r="S72" s="115" t="s">
        <v>45</v>
      </c>
      <c r="T72" s="115"/>
      <c r="U72" s="112"/>
      <c r="V72" s="112">
        <v>196</v>
      </c>
      <c r="W72" s="112">
        <v>206</v>
      </c>
      <c r="X72" s="112">
        <v>186</v>
      </c>
      <c r="Y72" s="112">
        <v>224</v>
      </c>
      <c r="Z72" s="112">
        <v>243</v>
      </c>
    </row>
    <row r="73" spans="1:26" x14ac:dyDescent="0.25">
      <c r="S73" s="115" t="s">
        <v>46</v>
      </c>
      <c r="T73" s="115"/>
      <c r="U73" s="112"/>
      <c r="V73" s="112">
        <v>193</v>
      </c>
      <c r="W73" s="112">
        <v>264</v>
      </c>
      <c r="X73" s="112">
        <v>224</v>
      </c>
      <c r="Y73" s="112">
        <v>234</v>
      </c>
      <c r="Z73" s="112">
        <v>256</v>
      </c>
    </row>
    <row r="74" spans="1:26" x14ac:dyDescent="0.25">
      <c r="S74" s="115" t="s">
        <v>47</v>
      </c>
      <c r="T74" s="115"/>
      <c r="U74" s="112"/>
      <c r="V74" s="112">
        <v>164</v>
      </c>
      <c r="W74" s="112">
        <v>202</v>
      </c>
      <c r="X74" s="112">
        <v>188</v>
      </c>
      <c r="Y74" s="112">
        <v>203</v>
      </c>
      <c r="Z74" s="112">
        <v>227</v>
      </c>
    </row>
    <row r="75" spans="1:26" x14ac:dyDescent="0.25">
      <c r="S75" s="115" t="s">
        <v>48</v>
      </c>
      <c r="T75" s="115"/>
      <c r="U75" s="112"/>
      <c r="V75" s="112">
        <v>84</v>
      </c>
      <c r="W75" s="112">
        <v>90</v>
      </c>
      <c r="X75" s="112">
        <v>83</v>
      </c>
      <c r="Y75" s="112">
        <v>105</v>
      </c>
      <c r="Z75" s="112">
        <v>106</v>
      </c>
    </row>
    <row r="76" spans="1:26" x14ac:dyDescent="0.25">
      <c r="S76" s="115" t="s">
        <v>49</v>
      </c>
      <c r="T76" s="115"/>
      <c r="U76" s="112"/>
      <c r="V76" s="112">
        <v>29</v>
      </c>
      <c r="W76" s="112">
        <v>54</v>
      </c>
      <c r="X76" s="112">
        <v>45</v>
      </c>
      <c r="Y76" s="112">
        <v>57</v>
      </c>
      <c r="Z76" s="112">
        <v>66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22</v>
      </c>
      <c r="X77" s="112">
        <v>14</v>
      </c>
      <c r="Y77" s="112">
        <v>22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6</v>
      </c>
      <c r="X78" s="112">
        <v>3</v>
      </c>
      <c r="Y78" s="112">
        <v>11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6</v>
      </c>
      <c r="X79" s="112">
        <v>4</v>
      </c>
      <c r="Y79" s="112">
        <v>5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1808</v>
      </c>
      <c r="W80" s="112">
        <v>2115</v>
      </c>
      <c r="X80" s="112">
        <v>2000</v>
      </c>
      <c r="Y80" s="112">
        <v>2178</v>
      </c>
      <c r="Z80" s="112">
        <v>2360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Kangaroo Island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106</v>
      </c>
      <c r="W83" s="112">
        <v>123</v>
      </c>
      <c r="X83" s="112">
        <v>119</v>
      </c>
      <c r="Y83" s="112">
        <v>131</v>
      </c>
      <c r="Z83" s="112">
        <v>123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85</v>
      </c>
      <c r="W84" s="112">
        <v>96</v>
      </c>
      <c r="X84" s="112">
        <v>88</v>
      </c>
      <c r="Y84" s="112">
        <v>98</v>
      </c>
      <c r="Z84" s="112">
        <v>110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158</v>
      </c>
      <c r="W85" s="112">
        <v>183</v>
      </c>
      <c r="X85" s="112">
        <v>193</v>
      </c>
      <c r="Y85" s="112">
        <v>192</v>
      </c>
      <c r="Z85" s="112">
        <v>165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4,649</v>
      </c>
      <c r="D86" s="94">
        <f t="shared" ref="D86:D91" si="4">AD4</f>
        <v>4.4953922229714616E-2</v>
      </c>
      <c r="E86" s="95">
        <f t="shared" ref="E86:E91" si="5">AD4</f>
        <v>4.4953922229714616E-2</v>
      </c>
      <c r="F86" s="94">
        <f t="shared" ref="F86:F91" si="6">AF4</f>
        <v>0.26675749318801101</v>
      </c>
      <c r="G86" s="95">
        <f t="shared" ref="G86:G91" si="7">AF4</f>
        <v>0.26675749318801101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75</v>
      </c>
      <c r="W86" s="112">
        <v>74</v>
      </c>
      <c r="X86" s="112">
        <v>77</v>
      </c>
      <c r="Y86" s="112">
        <v>80</v>
      </c>
      <c r="Z86" s="112">
        <v>63</v>
      </c>
    </row>
    <row r="87" spans="1:30" ht="15" customHeight="1" x14ac:dyDescent="0.25">
      <c r="A87" s="96" t="s">
        <v>4</v>
      </c>
      <c r="B87" s="49"/>
      <c r="C87" s="97" t="str">
        <f t="shared" si="3"/>
        <v>2,279</v>
      </c>
      <c r="D87" s="94">
        <f t="shared" si="4"/>
        <v>3.5226772346983459E-3</v>
      </c>
      <c r="E87" s="95">
        <f t="shared" si="5"/>
        <v>3.5226772346983459E-3</v>
      </c>
      <c r="F87" s="94">
        <f t="shared" si="6"/>
        <v>0.22329575952764369</v>
      </c>
      <c r="G87" s="95">
        <f t="shared" si="7"/>
        <v>0.22329575952764369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26</v>
      </c>
      <c r="W87" s="112">
        <v>29</v>
      </c>
      <c r="X87" s="112">
        <v>31</v>
      </c>
      <c r="Y87" s="112">
        <v>30</v>
      </c>
      <c r="Z87" s="112">
        <v>35</v>
      </c>
    </row>
    <row r="88" spans="1:30" ht="15" customHeight="1" x14ac:dyDescent="0.25">
      <c r="A88" s="96" t="s">
        <v>5</v>
      </c>
      <c r="B88" s="49"/>
      <c r="C88" s="97" t="str">
        <f t="shared" si="3"/>
        <v>2,360</v>
      </c>
      <c r="D88" s="94">
        <f t="shared" si="4"/>
        <v>8.6556169429097496E-2</v>
      </c>
      <c r="E88" s="95">
        <f t="shared" si="5"/>
        <v>8.6556169429097496E-2</v>
      </c>
      <c r="F88" s="94">
        <f t="shared" si="6"/>
        <v>0.30458817025981211</v>
      </c>
      <c r="G88" s="95">
        <f t="shared" si="7"/>
        <v>0.30458817025981211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35</v>
      </c>
      <c r="W88" s="112">
        <v>47</v>
      </c>
      <c r="X88" s="112">
        <v>50</v>
      </c>
      <c r="Y88" s="112">
        <v>54</v>
      </c>
      <c r="Z88" s="112">
        <v>59</v>
      </c>
    </row>
    <row r="89" spans="1:30" ht="15" customHeight="1" x14ac:dyDescent="0.25">
      <c r="A89" s="49" t="s">
        <v>6</v>
      </c>
      <c r="B89" s="49"/>
      <c r="C89" s="97" t="str">
        <f t="shared" si="3"/>
        <v>2,890</v>
      </c>
      <c r="D89" s="94">
        <f t="shared" si="4"/>
        <v>2.1923620933521848E-2</v>
      </c>
      <c r="E89" s="95">
        <f t="shared" si="5"/>
        <v>2.1923620933521848E-2</v>
      </c>
      <c r="F89" s="94">
        <f t="shared" si="6"/>
        <v>0.26921387790953011</v>
      </c>
      <c r="G89" s="95">
        <f t="shared" si="7"/>
        <v>0.26921387790953011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76</v>
      </c>
      <c r="W89" s="112">
        <v>83</v>
      </c>
      <c r="X89" s="112">
        <v>83</v>
      </c>
      <c r="Y89" s="112">
        <v>100</v>
      </c>
      <c r="Z89" s="112">
        <v>96</v>
      </c>
    </row>
    <row r="90" spans="1:30" ht="15" customHeight="1" x14ac:dyDescent="0.25">
      <c r="A90" s="49" t="s">
        <v>98</v>
      </c>
      <c r="B90" s="49"/>
      <c r="C90" s="97" t="str">
        <f t="shared" si="3"/>
        <v>$27,736</v>
      </c>
      <c r="D90" s="94">
        <f t="shared" si="4"/>
        <v>7.1194500048083142E-2</v>
      </c>
      <c r="E90" s="95">
        <f t="shared" si="5"/>
        <v>7.1194500048083142E-2</v>
      </c>
      <c r="F90" s="94">
        <f t="shared" si="6"/>
        <v>6.6769230769230692E-2</v>
      </c>
      <c r="G90" s="95">
        <f t="shared" si="7"/>
        <v>6.6769230769230692E-2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199</v>
      </c>
      <c r="W90" s="112">
        <v>242</v>
      </c>
      <c r="X90" s="112">
        <v>213</v>
      </c>
      <c r="Y90" s="112">
        <v>213</v>
      </c>
      <c r="Z90" s="112">
        <v>229</v>
      </c>
    </row>
    <row r="91" spans="1:30" ht="15" customHeight="1" x14ac:dyDescent="0.25">
      <c r="A91" s="49" t="s">
        <v>7</v>
      </c>
      <c r="B91" s="49"/>
      <c r="C91" s="97" t="str">
        <f t="shared" si="3"/>
        <v>$130.0 mil</v>
      </c>
      <c r="D91" s="94">
        <f t="shared" si="4"/>
        <v>0.13612552272727885</v>
      </c>
      <c r="E91" s="95">
        <f t="shared" si="5"/>
        <v>0.13612552272727885</v>
      </c>
      <c r="F91" s="94">
        <f t="shared" si="6"/>
        <v>0.42147580360453518</v>
      </c>
      <c r="G91" s="95">
        <f t="shared" si="7"/>
        <v>0.42147580360453518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1156</v>
      </c>
      <c r="W91" s="112">
        <v>1407</v>
      </c>
      <c r="X91" s="112">
        <v>1249</v>
      </c>
      <c r="Y91" s="112">
        <v>1453</v>
      </c>
      <c r="Z91" s="112">
        <v>1467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54</v>
      </c>
      <c r="W93" s="112">
        <v>69</v>
      </c>
      <c r="X93" s="112">
        <v>66</v>
      </c>
      <c r="Y93" s="112">
        <v>75</v>
      </c>
      <c r="Z93" s="112">
        <v>83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166</v>
      </c>
      <c r="W94" s="112">
        <v>194</v>
      </c>
      <c r="X94" s="112">
        <v>183</v>
      </c>
      <c r="Y94" s="112">
        <v>196</v>
      </c>
      <c r="Z94" s="112">
        <v>213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44</v>
      </c>
      <c r="W95" s="112">
        <v>45</v>
      </c>
      <c r="X95" s="112">
        <v>38</v>
      </c>
      <c r="Y95" s="112">
        <v>40</v>
      </c>
      <c r="Z95" s="112">
        <v>50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189</v>
      </c>
      <c r="W96" s="112">
        <v>221</v>
      </c>
      <c r="X96" s="112">
        <v>229</v>
      </c>
      <c r="Y96" s="112">
        <v>238</v>
      </c>
      <c r="Z96" s="112">
        <v>227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147</v>
      </c>
      <c r="W97" s="112">
        <v>163</v>
      </c>
      <c r="X97" s="112">
        <v>157</v>
      </c>
      <c r="Y97" s="112">
        <v>168</v>
      </c>
      <c r="Z97" s="112">
        <v>166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107</v>
      </c>
      <c r="W98" s="112">
        <v>117</v>
      </c>
      <c r="X98" s="112">
        <v>116</v>
      </c>
      <c r="Y98" s="112">
        <v>123</v>
      </c>
      <c r="Z98" s="112">
        <v>142</v>
      </c>
    </row>
    <row r="99" spans="1:32" ht="15" customHeight="1" x14ac:dyDescent="0.25">
      <c r="S99" s="115" t="s">
        <v>191</v>
      </c>
      <c r="T99" s="115"/>
      <c r="U99" s="112"/>
      <c r="V99" s="112">
        <v>6</v>
      </c>
      <c r="W99" s="112">
        <v>6</v>
      </c>
      <c r="X99" s="112">
        <v>7</v>
      </c>
      <c r="Y99" s="112">
        <v>6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138</v>
      </c>
      <c r="W100" s="112">
        <v>156</v>
      </c>
      <c r="X100" s="112">
        <v>157</v>
      </c>
      <c r="Y100" s="112">
        <v>163</v>
      </c>
      <c r="Z100" s="112">
        <v>174</v>
      </c>
    </row>
    <row r="101" spans="1:32" x14ac:dyDescent="0.25">
      <c r="A101" s="18"/>
      <c r="S101" s="118" t="s">
        <v>53</v>
      </c>
      <c r="T101" s="118"/>
      <c r="U101" s="112"/>
      <c r="V101" s="112">
        <v>1126</v>
      </c>
      <c r="W101" s="112">
        <v>1336</v>
      </c>
      <c r="X101" s="112">
        <v>1264</v>
      </c>
      <c r="Y101" s="112">
        <v>1372</v>
      </c>
      <c r="Z101" s="112">
        <v>1411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2756</v>
      </c>
      <c r="W104" s="112">
        <v>2913</v>
      </c>
      <c r="X104" s="112">
        <v>2844</v>
      </c>
      <c r="Y104" s="112">
        <v>3011</v>
      </c>
      <c r="Z104" s="112">
        <v>3011</v>
      </c>
      <c r="AB104" s="109" t="str">
        <f>TEXT(Z104,"###,###")</f>
        <v>3,011</v>
      </c>
      <c r="AD104" s="130">
        <f>Z104/($Z$4)*100</f>
        <v>64.766616476661639</v>
      </c>
      <c r="AF104" s="109"/>
    </row>
    <row r="105" spans="1:32" x14ac:dyDescent="0.25">
      <c r="S105" s="115" t="s">
        <v>17</v>
      </c>
      <c r="T105" s="115"/>
      <c r="U105" s="112"/>
      <c r="V105" s="112">
        <v>594</v>
      </c>
      <c r="W105" s="112">
        <v>649</v>
      </c>
      <c r="X105" s="112">
        <v>625</v>
      </c>
      <c r="Y105" s="112">
        <v>648</v>
      </c>
      <c r="Z105" s="112">
        <v>645</v>
      </c>
      <c r="AB105" s="109" t="str">
        <f>TEXT(Z105,"###,###")</f>
        <v>645</v>
      </c>
      <c r="AD105" s="130">
        <f>Z105/($Z$4)*100</f>
        <v>13.87395138739514</v>
      </c>
      <c r="AF105" s="109"/>
    </row>
    <row r="106" spans="1:32" x14ac:dyDescent="0.25">
      <c r="S106" s="118" t="s">
        <v>53</v>
      </c>
      <c r="T106" s="118"/>
      <c r="U106" s="120"/>
      <c r="V106" s="120">
        <v>3350</v>
      </c>
      <c r="W106" s="120">
        <v>3562</v>
      </c>
      <c r="X106" s="120">
        <v>3469</v>
      </c>
      <c r="Y106" s="120">
        <v>3659</v>
      </c>
      <c r="Z106" s="120">
        <v>3656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760</v>
      </c>
      <c r="W108" s="112">
        <v>1004</v>
      </c>
      <c r="X108" s="112">
        <v>778</v>
      </c>
      <c r="Y108" s="112">
        <v>901</v>
      </c>
      <c r="Z108" s="112">
        <v>1082</v>
      </c>
      <c r="AB108" s="109" t="str">
        <f>TEXT(Z108,"###,###")</f>
        <v>1,082</v>
      </c>
      <c r="AD108" s="130">
        <f>Z108/($Z$4)*100</f>
        <v>23.273822327382231</v>
      </c>
      <c r="AF108" s="109"/>
    </row>
    <row r="109" spans="1:32" x14ac:dyDescent="0.25">
      <c r="S109" s="115" t="s">
        <v>20</v>
      </c>
      <c r="T109" s="115"/>
      <c r="U109" s="112"/>
      <c r="V109" s="112">
        <v>785</v>
      </c>
      <c r="W109" s="112">
        <v>931</v>
      </c>
      <c r="X109" s="112">
        <v>842</v>
      </c>
      <c r="Y109" s="112">
        <v>991</v>
      </c>
      <c r="Z109" s="112">
        <v>964</v>
      </c>
      <c r="AB109" s="109" t="str">
        <f>TEXT(Z109,"###,###")</f>
        <v>964</v>
      </c>
      <c r="AD109" s="130">
        <f>Z109/($Z$4)*100</f>
        <v>20.735642073564208</v>
      </c>
      <c r="AF109" s="109"/>
    </row>
    <row r="110" spans="1:32" x14ac:dyDescent="0.25">
      <c r="S110" s="115" t="s">
        <v>21</v>
      </c>
      <c r="T110" s="115"/>
      <c r="U110" s="112"/>
      <c r="V110" s="112">
        <v>579</v>
      </c>
      <c r="W110" s="112">
        <v>586</v>
      </c>
      <c r="X110" s="112">
        <v>782</v>
      </c>
      <c r="Y110" s="112">
        <v>761</v>
      </c>
      <c r="Z110" s="112">
        <v>719</v>
      </c>
      <c r="AB110" s="109" t="str">
        <f>TEXT(Z110,"###,###")</f>
        <v>719</v>
      </c>
      <c r="AD110" s="130">
        <f>Z110/($Z$4)*100</f>
        <v>15.465691546569154</v>
      </c>
      <c r="AF110" s="109"/>
    </row>
    <row r="111" spans="1:32" x14ac:dyDescent="0.25">
      <c r="S111" s="115" t="s">
        <v>22</v>
      </c>
      <c r="T111" s="115"/>
      <c r="U111" s="112"/>
      <c r="V111" s="112">
        <v>919</v>
      </c>
      <c r="W111" s="112">
        <v>955</v>
      </c>
      <c r="X111" s="112">
        <v>898</v>
      </c>
      <c r="Y111" s="112">
        <v>968</v>
      </c>
      <c r="Z111" s="112">
        <v>1020</v>
      </c>
      <c r="AB111" s="109" t="str">
        <f>TEXT(Z111,"###,###")</f>
        <v>1,020</v>
      </c>
      <c r="AD111" s="130">
        <f>Z111/($Z$4)*100</f>
        <v>21.94020219402022</v>
      </c>
      <c r="AF111" s="109"/>
    </row>
    <row r="112" spans="1:32" x14ac:dyDescent="0.25">
      <c r="S112" s="118" t="s">
        <v>53</v>
      </c>
      <c r="T112" s="118"/>
      <c r="U112" s="112"/>
      <c r="V112" s="112">
        <v>3670</v>
      </c>
      <c r="W112" s="112">
        <v>4312</v>
      </c>
      <c r="X112" s="112">
        <v>4017</v>
      </c>
      <c r="Y112" s="112">
        <v>4449</v>
      </c>
      <c r="Z112" s="112">
        <v>4649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44.43</v>
      </c>
      <c r="W118" s="131">
        <v>45.73</v>
      </c>
      <c r="X118" s="131">
        <v>44.26</v>
      </c>
      <c r="Y118" s="131">
        <v>45.77</v>
      </c>
      <c r="Z118" s="131">
        <v>45.93</v>
      </c>
      <c r="AB118" s="109" t="str">
        <f>TEXT(Z118,"##.0")</f>
        <v>45.9</v>
      </c>
    </row>
    <row r="120" spans="19:32" x14ac:dyDescent="0.25">
      <c r="S120" s="101" t="s">
        <v>100</v>
      </c>
      <c r="T120" s="112"/>
      <c r="U120" s="112"/>
      <c r="V120" s="112">
        <v>1498</v>
      </c>
      <c r="W120" s="112">
        <v>1729</v>
      </c>
      <c r="X120" s="112">
        <v>1682</v>
      </c>
      <c r="Y120" s="112">
        <v>1791</v>
      </c>
      <c r="Z120" s="112">
        <v>1762</v>
      </c>
      <c r="AB120" s="109" t="str">
        <f>TEXT(Z120,"###,###")</f>
        <v>1,762</v>
      </c>
    </row>
    <row r="121" spans="19:32" x14ac:dyDescent="0.25">
      <c r="S121" s="101" t="s">
        <v>101</v>
      </c>
      <c r="T121" s="112"/>
      <c r="U121" s="112"/>
      <c r="V121" s="112">
        <v>403</v>
      </c>
      <c r="W121" s="112">
        <v>593</v>
      </c>
      <c r="X121" s="112">
        <v>435</v>
      </c>
      <c r="Y121" s="112">
        <v>598</v>
      </c>
      <c r="Z121" s="112">
        <v>658</v>
      </c>
      <c r="AB121" s="109" t="str">
        <f>TEXT(Z121,"###,###")</f>
        <v>658</v>
      </c>
    </row>
    <row r="122" spans="19:32" x14ac:dyDescent="0.25">
      <c r="S122" s="101" t="s">
        <v>102</v>
      </c>
      <c r="T122" s="112"/>
      <c r="U122" s="112"/>
      <c r="V122" s="112">
        <v>378</v>
      </c>
      <c r="W122" s="112">
        <v>414</v>
      </c>
      <c r="X122" s="112">
        <v>395</v>
      </c>
      <c r="Y122" s="112">
        <v>433</v>
      </c>
      <c r="Z122" s="112">
        <v>465</v>
      </c>
      <c r="AB122" s="109" t="str">
        <f>TEXT(Z122,"###,###")</f>
        <v>465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1876</v>
      </c>
      <c r="W124" s="112">
        <v>2143</v>
      </c>
      <c r="X124" s="112">
        <v>2077</v>
      </c>
      <c r="Y124" s="112">
        <v>2224</v>
      </c>
      <c r="Z124" s="112">
        <v>2227</v>
      </c>
      <c r="AB124" s="109" t="str">
        <f>TEXT(Z124,"###,###")</f>
        <v>2,227</v>
      </c>
      <c r="AD124" s="127">
        <f>Z124/$Z$7*100</f>
        <v>77.058823529411768</v>
      </c>
    </row>
    <row r="125" spans="19:32" x14ac:dyDescent="0.25">
      <c r="S125" s="101" t="s">
        <v>104</v>
      </c>
      <c r="T125" s="112"/>
      <c r="U125" s="112"/>
      <c r="V125" s="112">
        <v>781</v>
      </c>
      <c r="W125" s="112">
        <v>1007</v>
      </c>
      <c r="X125" s="112">
        <v>830</v>
      </c>
      <c r="Y125" s="112">
        <v>1031</v>
      </c>
      <c r="Z125" s="112">
        <v>1123</v>
      </c>
      <c r="AB125" s="109" t="str">
        <f>TEXT(Z125,"###,###")</f>
        <v>1,123</v>
      </c>
      <c r="AD125" s="127">
        <f>Z125/$Z$7*100</f>
        <v>38.858131487889274</v>
      </c>
    </row>
    <row r="127" spans="19:32" x14ac:dyDescent="0.25">
      <c r="S127" s="101" t="s">
        <v>105</v>
      </c>
      <c r="T127" s="112"/>
      <c r="U127" s="112"/>
      <c r="V127" s="112">
        <v>1154</v>
      </c>
      <c r="W127" s="112">
        <v>1410</v>
      </c>
      <c r="X127" s="112">
        <v>1252</v>
      </c>
      <c r="Y127" s="112">
        <v>1452</v>
      </c>
      <c r="Z127" s="112">
        <v>1463</v>
      </c>
      <c r="AB127" s="109" t="str">
        <f>TEXT(Z127,"###,###")</f>
        <v>1,463</v>
      </c>
      <c r="AD127" s="127">
        <f>Z127/$Z$7*100</f>
        <v>50.622837370242216</v>
      </c>
    </row>
    <row r="128" spans="19:32" x14ac:dyDescent="0.25">
      <c r="S128" s="101" t="s">
        <v>106</v>
      </c>
      <c r="T128" s="112"/>
      <c r="U128" s="112"/>
      <c r="V128" s="112">
        <v>1126</v>
      </c>
      <c r="W128" s="112">
        <v>1337</v>
      </c>
      <c r="X128" s="112">
        <v>1262</v>
      </c>
      <c r="Y128" s="112">
        <v>1371</v>
      </c>
      <c r="Z128" s="112">
        <v>1415</v>
      </c>
      <c r="AB128" s="109" t="str">
        <f>TEXT(Z128,"###,###")</f>
        <v>1,415</v>
      </c>
      <c r="AD128" s="127">
        <f>Z128/$Z$7*100</f>
        <v>48.961937716262973</v>
      </c>
    </row>
    <row r="130" spans="19:20" x14ac:dyDescent="0.25">
      <c r="S130" s="101" t="s">
        <v>264</v>
      </c>
      <c r="T130" s="127">
        <v>60.968858131487892</v>
      </c>
    </row>
    <row r="131" spans="19:20" x14ac:dyDescent="0.25">
      <c r="S131" s="101" t="s">
        <v>265</v>
      </c>
      <c r="T131" s="127">
        <v>22.768166089965398</v>
      </c>
    </row>
    <row r="132" spans="19:20" x14ac:dyDescent="0.25">
      <c r="S132" s="101" t="s">
        <v>266</v>
      </c>
      <c r="T132" s="127">
        <v>16.089965397923876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FA3627-CC48-4BAC-8775-44EA866C23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73A530-0383-4429-ADBF-8B51D8AA3D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3530B87-861C-4115-9241-673FD718C0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66A5F8-7451-4449-A204-FC4304C917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D70C-0E8D-4553-A4BB-8AEC0A9A168A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10.25 Karoonda East Murray,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690</v>
      </c>
      <c r="W4" s="108">
        <v>843</v>
      </c>
      <c r="X4" s="108">
        <v>820</v>
      </c>
      <c r="Y4" s="108">
        <v>867</v>
      </c>
      <c r="Z4" s="108">
        <v>834</v>
      </c>
      <c r="AB4" s="109" t="str">
        <f>TEXT(Z4,"###,###")</f>
        <v>834</v>
      </c>
      <c r="AD4" s="110">
        <f>Z4/Y4-1</f>
        <v>-3.8062283737024249E-2</v>
      </c>
      <c r="AF4" s="110">
        <f>Z4/V4-1</f>
        <v>0.20869565217391295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355</v>
      </c>
      <c r="W5" s="108">
        <v>456</v>
      </c>
      <c r="X5" s="108">
        <v>426</v>
      </c>
      <c r="Y5" s="108">
        <v>457</v>
      </c>
      <c r="Z5" s="108">
        <v>447</v>
      </c>
      <c r="AB5" s="109" t="str">
        <f>TEXT(Z5,"###,###")</f>
        <v>447</v>
      </c>
      <c r="AD5" s="110">
        <f t="shared" ref="AD5:AD9" si="0">Z5/Y5-1</f>
        <v>-2.1881838074398252E-2</v>
      </c>
      <c r="AF5" s="110">
        <f t="shared" ref="AF5:AF9" si="1">Z5/V5-1</f>
        <v>0.25915492957746489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339</v>
      </c>
      <c r="W6" s="108">
        <v>384</v>
      </c>
      <c r="X6" s="108">
        <v>393</v>
      </c>
      <c r="Y6" s="108">
        <v>405</v>
      </c>
      <c r="Z6" s="108">
        <v>387</v>
      </c>
      <c r="AB6" s="109" t="str">
        <f>TEXT(Z6,"###,###")</f>
        <v>387</v>
      </c>
      <c r="AD6" s="110">
        <f t="shared" si="0"/>
        <v>-4.4444444444444398E-2</v>
      </c>
      <c r="AF6" s="110">
        <f t="shared" si="1"/>
        <v>0.1415929203539823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450</v>
      </c>
      <c r="W7" s="108">
        <v>535</v>
      </c>
      <c r="X7" s="108">
        <v>520</v>
      </c>
      <c r="Y7" s="108">
        <v>542</v>
      </c>
      <c r="Z7" s="108">
        <v>537</v>
      </c>
      <c r="AB7" s="109" t="str">
        <f>TEXT(Z7,"###,###")</f>
        <v>537</v>
      </c>
      <c r="AD7" s="110">
        <f t="shared" si="0"/>
        <v>-9.2250922509224953E-3</v>
      </c>
      <c r="AF7" s="110">
        <f t="shared" si="1"/>
        <v>0.19333333333333336</v>
      </c>
    </row>
    <row r="8" spans="1:32" ht="17.25" customHeight="1" x14ac:dyDescent="0.25">
      <c r="A8" s="62" t="s">
        <v>12</v>
      </c>
      <c r="B8" s="63"/>
      <c r="C8" s="29"/>
      <c r="D8" s="64" t="str">
        <f>AB4</f>
        <v>834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537</v>
      </c>
      <c r="P8" s="65"/>
      <c r="S8" s="107" t="s">
        <v>84</v>
      </c>
      <c r="T8" s="108"/>
      <c r="U8" s="108"/>
      <c r="V8" s="108">
        <v>20908.810000000001</v>
      </c>
      <c r="W8" s="108">
        <v>22094.39</v>
      </c>
      <c r="X8" s="108">
        <v>19330</v>
      </c>
      <c r="Y8" s="108">
        <v>15509.01</v>
      </c>
      <c r="Z8" s="108">
        <v>23097</v>
      </c>
      <c r="AB8" s="109" t="str">
        <f>TEXT(Z8,"$###,###")</f>
        <v>$23,097</v>
      </c>
      <c r="AD8" s="110">
        <f t="shared" si="0"/>
        <v>0.48926333789197374</v>
      </c>
      <c r="AF8" s="110">
        <f t="shared" si="1"/>
        <v>0.10465397122074371</v>
      </c>
    </row>
    <row r="9" spans="1:32" x14ac:dyDescent="0.25">
      <c r="A9" s="30" t="s">
        <v>14</v>
      </c>
      <c r="B9" s="69"/>
      <c r="C9" s="70"/>
      <c r="D9" s="71">
        <f>AD104</f>
        <v>62.949640287769782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55.865921787709496</v>
      </c>
      <c r="P9" s="72" t="s">
        <v>85</v>
      </c>
      <c r="S9" s="107" t="s">
        <v>7</v>
      </c>
      <c r="T9" s="108"/>
      <c r="U9" s="108"/>
      <c r="V9" s="108">
        <v>18801148</v>
      </c>
      <c r="W9" s="108">
        <v>18995173</v>
      </c>
      <c r="X9" s="108">
        <v>13915657</v>
      </c>
      <c r="Y9" s="108">
        <v>13830730</v>
      </c>
      <c r="Z9" s="108">
        <v>18906211</v>
      </c>
      <c r="AB9" s="109" t="str">
        <f>TEXT(Z9/1000000,"$#,###.0")&amp;" mil"</f>
        <v>$18.9 mil</v>
      </c>
      <c r="AD9" s="110">
        <f t="shared" si="0"/>
        <v>0.36697130231014552</v>
      </c>
      <c r="AF9" s="110">
        <f t="shared" si="1"/>
        <v>5.5881162150310804E-3</v>
      </c>
    </row>
    <row r="10" spans="1:32" x14ac:dyDescent="0.25">
      <c r="A10" s="30" t="s">
        <v>17</v>
      </c>
      <c r="B10" s="69"/>
      <c r="C10" s="70"/>
      <c r="D10" s="71">
        <f>AD105</f>
        <v>12.949640287769784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43.761638733705773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48.789571694599623</v>
      </c>
      <c r="P11" s="72" t="s">
        <v>85</v>
      </c>
      <c r="S11" s="107" t="s">
        <v>29</v>
      </c>
      <c r="T11" s="112"/>
      <c r="U11" s="112"/>
      <c r="V11" s="112">
        <v>462</v>
      </c>
      <c r="W11" s="112">
        <v>567</v>
      </c>
      <c r="X11" s="112">
        <v>553</v>
      </c>
      <c r="Y11" s="112">
        <v>583</v>
      </c>
      <c r="Z11" s="112">
        <v>560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37.430167597765362</v>
      </c>
      <c r="P12" s="72" t="s">
        <v>85</v>
      </c>
      <c r="S12" s="107" t="s">
        <v>30</v>
      </c>
      <c r="T12" s="112"/>
      <c r="U12" s="112"/>
      <c r="V12" s="112">
        <v>228</v>
      </c>
      <c r="W12" s="112">
        <v>277</v>
      </c>
      <c r="X12" s="112">
        <v>267</v>
      </c>
      <c r="Y12" s="112">
        <v>287</v>
      </c>
      <c r="Z12" s="112">
        <v>274</v>
      </c>
    </row>
    <row r="13" spans="1:32" ht="15" customHeight="1" x14ac:dyDescent="0.25">
      <c r="A13" s="30" t="s">
        <v>19</v>
      </c>
      <c r="B13" s="70"/>
      <c r="C13" s="70"/>
      <c r="D13" s="71">
        <f>AD108</f>
        <v>18.585131894484412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13.966480446927374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19.544364508393286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47.4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12.470023980815348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18.574108818011258</v>
      </c>
      <c r="P15" s="72" t="s">
        <v>85</v>
      </c>
      <c r="S15" s="115" t="s">
        <v>61</v>
      </c>
      <c r="T15" s="115"/>
      <c r="U15" s="116"/>
      <c r="V15" s="116">
        <v>187</v>
      </c>
      <c r="W15" s="116">
        <v>212</v>
      </c>
      <c r="X15" s="116">
        <v>240</v>
      </c>
      <c r="Y15" s="112">
        <v>276</v>
      </c>
      <c r="Z15" s="112">
        <v>265</v>
      </c>
      <c r="AB15" s="117">
        <f t="shared" ref="AB15:AB34" si="2">IF(Z15="np",0,Z15/$Z$34)</f>
        <v>0.31774580335731417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19.904076738609113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81.425891181988746</v>
      </c>
      <c r="P16" s="37" t="s">
        <v>85</v>
      </c>
      <c r="S16" s="115" t="s">
        <v>62</v>
      </c>
      <c r="T16" s="115"/>
      <c r="U16" s="116"/>
      <c r="V16" s="116">
        <v>3</v>
      </c>
      <c r="W16" s="116">
        <v>7</v>
      </c>
      <c r="X16" s="116">
        <v>0</v>
      </c>
      <c r="Y16" s="112">
        <v>8</v>
      </c>
      <c r="Z16" s="112">
        <v>3</v>
      </c>
      <c r="AB16" s="117">
        <f t="shared" si="2"/>
        <v>3.5971223021582736E-3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</v>
      </c>
      <c r="W17" s="116">
        <v>32</v>
      </c>
      <c r="X17" s="116">
        <v>15</v>
      </c>
      <c r="Y17" s="112">
        <v>17</v>
      </c>
      <c r="Z17" s="112">
        <v>20</v>
      </c>
      <c r="AB17" s="117">
        <f t="shared" si="2"/>
        <v>2.3980815347721823E-2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1</v>
      </c>
      <c r="AB18" s="117">
        <f t="shared" si="2"/>
        <v>1.199040767386091E-3</v>
      </c>
    </row>
    <row r="19" spans="1:28" x14ac:dyDescent="0.25">
      <c r="A19" s="61" t="str">
        <f>$S$1&amp;" ("&amp;$V$2&amp;" to "&amp;$Z$2&amp;")"</f>
        <v>Karoonda East Murray (2016-17 to 2020-21)</v>
      </c>
      <c r="B19" s="61"/>
      <c r="C19" s="61"/>
      <c r="D19" s="61"/>
      <c r="E19" s="61"/>
      <c r="F19" s="61"/>
      <c r="G19" s="61" t="str">
        <f>$S$1&amp;" ("&amp;$V$2&amp;" to "&amp;$Z$2&amp;")"</f>
        <v>Karoonda East Murray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19</v>
      </c>
      <c r="W19" s="116">
        <v>23</v>
      </c>
      <c r="X19" s="116">
        <v>18</v>
      </c>
      <c r="Y19" s="112">
        <v>18</v>
      </c>
      <c r="Z19" s="112">
        <v>22</v>
      </c>
      <c r="AB19" s="117">
        <f t="shared" si="2"/>
        <v>2.6378896882494004E-2</v>
      </c>
    </row>
    <row r="20" spans="1:28" x14ac:dyDescent="0.25">
      <c r="S20" s="115" t="s">
        <v>66</v>
      </c>
      <c r="T20" s="115"/>
      <c r="U20" s="116"/>
      <c r="V20" s="116">
        <v>21</v>
      </c>
      <c r="W20" s="116">
        <v>27</v>
      </c>
      <c r="X20" s="116">
        <v>26</v>
      </c>
      <c r="Y20" s="112">
        <v>14</v>
      </c>
      <c r="Z20" s="112">
        <v>17</v>
      </c>
      <c r="AB20" s="117">
        <f t="shared" si="2"/>
        <v>2.0383693045563551E-2</v>
      </c>
    </row>
    <row r="21" spans="1:28" x14ac:dyDescent="0.25">
      <c r="S21" s="115" t="s">
        <v>67</v>
      </c>
      <c r="T21" s="115"/>
      <c r="U21" s="116"/>
      <c r="V21" s="116">
        <v>19</v>
      </c>
      <c r="W21" s="116">
        <v>33</v>
      </c>
      <c r="X21" s="116">
        <v>35</v>
      </c>
      <c r="Y21" s="112">
        <v>37</v>
      </c>
      <c r="Z21" s="112">
        <v>35</v>
      </c>
      <c r="AB21" s="117">
        <f t="shared" si="2"/>
        <v>4.1966426858513192E-2</v>
      </c>
    </row>
    <row r="22" spans="1:28" x14ac:dyDescent="0.25">
      <c r="S22" s="115" t="s">
        <v>68</v>
      </c>
      <c r="T22" s="115"/>
      <c r="U22" s="116"/>
      <c r="V22" s="116">
        <v>11</v>
      </c>
      <c r="W22" s="116">
        <v>19</v>
      </c>
      <c r="X22" s="116">
        <v>15</v>
      </c>
      <c r="Y22" s="112">
        <v>17</v>
      </c>
      <c r="Z22" s="112">
        <v>13</v>
      </c>
      <c r="AB22" s="117">
        <f t="shared" si="2"/>
        <v>1.5587529976019185E-2</v>
      </c>
    </row>
    <row r="23" spans="1:28" x14ac:dyDescent="0.25">
      <c r="S23" s="115" t="s">
        <v>69</v>
      </c>
      <c r="T23" s="115"/>
      <c r="U23" s="116"/>
      <c r="V23" s="116">
        <v>36</v>
      </c>
      <c r="W23" s="116">
        <v>48</v>
      </c>
      <c r="X23" s="116">
        <v>48</v>
      </c>
      <c r="Y23" s="112">
        <v>46</v>
      </c>
      <c r="Z23" s="112">
        <v>49</v>
      </c>
      <c r="AB23" s="117">
        <f t="shared" si="2"/>
        <v>5.8752997601918468E-2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6</v>
      </c>
      <c r="W25" s="116">
        <v>8</v>
      </c>
      <c r="X25" s="116">
        <v>6</v>
      </c>
      <c r="Y25" s="112">
        <v>5</v>
      </c>
      <c r="Z25" s="112">
        <v>5</v>
      </c>
      <c r="AB25" s="117">
        <f t="shared" si="2"/>
        <v>5.9952038369304557E-3</v>
      </c>
    </row>
    <row r="26" spans="1:28" x14ac:dyDescent="0.25">
      <c r="S26" s="115" t="s">
        <v>72</v>
      </c>
      <c r="T26" s="115"/>
      <c r="U26" s="116"/>
      <c r="V26" s="116">
        <v>4</v>
      </c>
      <c r="W26" s="116">
        <v>8</v>
      </c>
      <c r="X26" s="116">
        <v>11</v>
      </c>
      <c r="Y26" s="112">
        <v>9</v>
      </c>
      <c r="Z26" s="112">
        <v>8</v>
      </c>
      <c r="AB26" s="117">
        <f t="shared" si="2"/>
        <v>9.5923261390887284E-3</v>
      </c>
    </row>
    <row r="27" spans="1:28" x14ac:dyDescent="0.25">
      <c r="S27" s="115" t="s">
        <v>73</v>
      </c>
      <c r="T27" s="115"/>
      <c r="U27" s="116"/>
      <c r="V27" s="116">
        <v>11</v>
      </c>
      <c r="W27" s="116">
        <v>16</v>
      </c>
      <c r="X27" s="116">
        <v>18</v>
      </c>
      <c r="Y27" s="112">
        <v>20</v>
      </c>
      <c r="Z27" s="112">
        <v>15</v>
      </c>
      <c r="AB27" s="117">
        <f t="shared" si="2"/>
        <v>1.7985611510791366E-2</v>
      </c>
    </row>
    <row r="28" spans="1:28" x14ac:dyDescent="0.25">
      <c r="S28" s="115" t="s">
        <v>74</v>
      </c>
      <c r="T28" s="115"/>
      <c r="U28" s="116"/>
      <c r="V28" s="116">
        <v>27</v>
      </c>
      <c r="W28" s="116">
        <v>44</v>
      </c>
      <c r="X28" s="116">
        <v>42</v>
      </c>
      <c r="Y28" s="112">
        <v>41</v>
      </c>
      <c r="Z28" s="112">
        <v>48</v>
      </c>
      <c r="AB28" s="117">
        <f t="shared" si="2"/>
        <v>5.7553956834532377E-2</v>
      </c>
    </row>
    <row r="29" spans="1:28" x14ac:dyDescent="0.25">
      <c r="S29" s="115" t="s">
        <v>75</v>
      </c>
      <c r="T29" s="115"/>
      <c r="U29" s="116"/>
      <c r="V29" s="116">
        <v>28</v>
      </c>
      <c r="W29" s="116">
        <v>41</v>
      </c>
      <c r="X29" s="116">
        <v>38</v>
      </c>
      <c r="Y29" s="112">
        <v>37</v>
      </c>
      <c r="Z29" s="112">
        <v>25</v>
      </c>
      <c r="AB29" s="117">
        <f t="shared" si="2"/>
        <v>2.9976019184652279E-2</v>
      </c>
    </row>
    <row r="30" spans="1:28" x14ac:dyDescent="0.25">
      <c r="S30" s="115" t="s">
        <v>76</v>
      </c>
      <c r="T30" s="115"/>
      <c r="U30" s="116"/>
      <c r="V30" s="116">
        <v>43</v>
      </c>
      <c r="W30" s="116">
        <v>44</v>
      </c>
      <c r="X30" s="116">
        <v>40</v>
      </c>
      <c r="Y30" s="112">
        <v>40</v>
      </c>
      <c r="Z30" s="112">
        <v>39</v>
      </c>
      <c r="AB30" s="117">
        <f t="shared" si="2"/>
        <v>4.6762589928057555E-2</v>
      </c>
    </row>
    <row r="31" spans="1:28" x14ac:dyDescent="0.25">
      <c r="S31" s="115" t="s">
        <v>77</v>
      </c>
      <c r="T31" s="115"/>
      <c r="U31" s="116"/>
      <c r="V31" s="116">
        <v>40</v>
      </c>
      <c r="W31" s="116">
        <v>55</v>
      </c>
      <c r="X31" s="116">
        <v>62</v>
      </c>
      <c r="Y31" s="112">
        <v>64</v>
      </c>
      <c r="Z31" s="112">
        <v>66</v>
      </c>
      <c r="AB31" s="117">
        <f t="shared" si="2"/>
        <v>7.9136690647482008E-2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0</v>
      </c>
      <c r="W32" s="116">
        <v>4</v>
      </c>
      <c r="X32" s="116">
        <v>6</v>
      </c>
      <c r="Y32" s="112">
        <v>6</v>
      </c>
      <c r="Z32" s="112">
        <v>6</v>
      </c>
      <c r="AB32" s="117">
        <f t="shared" si="2"/>
        <v>7.1942446043165471E-3</v>
      </c>
    </row>
    <row r="33" spans="19:32" x14ac:dyDescent="0.25">
      <c r="S33" s="115" t="s">
        <v>79</v>
      </c>
      <c r="T33" s="115"/>
      <c r="U33" s="116"/>
      <c r="V33" s="116">
        <v>11</v>
      </c>
      <c r="W33" s="116">
        <v>22</v>
      </c>
      <c r="X33" s="116">
        <v>33</v>
      </c>
      <c r="Y33" s="112">
        <v>32</v>
      </c>
      <c r="Z33" s="112">
        <v>25</v>
      </c>
      <c r="AB33" s="117">
        <f t="shared" si="2"/>
        <v>2.9976019184652279E-2</v>
      </c>
    </row>
    <row r="34" spans="19:32" x14ac:dyDescent="0.25">
      <c r="S34" s="118" t="s">
        <v>53</v>
      </c>
      <c r="T34" s="118"/>
      <c r="U34" s="119"/>
      <c r="V34" s="119">
        <v>693</v>
      </c>
      <c r="W34" s="119">
        <v>845</v>
      </c>
      <c r="X34" s="119">
        <v>825</v>
      </c>
      <c r="Y34" s="120">
        <v>868</v>
      </c>
      <c r="Z34" s="120">
        <v>834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378</v>
      </c>
      <c r="W37" s="112">
        <v>447</v>
      </c>
      <c r="X37" s="112">
        <v>437</v>
      </c>
      <c r="Y37" s="112">
        <v>454</v>
      </c>
      <c r="Z37" s="112">
        <v>434</v>
      </c>
      <c r="AB37" s="132">
        <f>Z37/Z40*100</f>
        <v>81.425891181988746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72</v>
      </c>
      <c r="W38" s="112">
        <v>83</v>
      </c>
      <c r="X38" s="112">
        <v>84</v>
      </c>
      <c r="Y38" s="112">
        <v>89</v>
      </c>
      <c r="Z38" s="112">
        <v>99</v>
      </c>
      <c r="AB38" s="132">
        <f>Z38/Z40*100</f>
        <v>18.574108818011258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450</v>
      </c>
      <c r="W40" s="112">
        <v>530</v>
      </c>
      <c r="X40" s="112">
        <v>521</v>
      </c>
      <c r="Y40" s="112">
        <v>543</v>
      </c>
      <c r="Z40" s="112">
        <v>533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14</v>
      </c>
      <c r="X45" s="112">
        <v>18</v>
      </c>
      <c r="Y45" s="112">
        <v>17</v>
      </c>
      <c r="Z45" s="112">
        <v>15</v>
      </c>
    </row>
    <row r="46" spans="19:32" x14ac:dyDescent="0.25">
      <c r="S46" s="115" t="s">
        <v>38</v>
      </c>
      <c r="T46" s="115"/>
      <c r="U46" s="112"/>
      <c r="V46" s="112">
        <v>29</v>
      </c>
      <c r="W46" s="112">
        <v>27</v>
      </c>
      <c r="X46" s="112">
        <v>27</v>
      </c>
      <c r="Y46" s="112">
        <v>21</v>
      </c>
      <c r="Z46" s="112">
        <v>33</v>
      </c>
    </row>
    <row r="47" spans="19:32" x14ac:dyDescent="0.25">
      <c r="S47" s="115" t="s">
        <v>39</v>
      </c>
      <c r="T47" s="115"/>
      <c r="U47" s="112"/>
      <c r="V47" s="112">
        <v>18</v>
      </c>
      <c r="W47" s="112">
        <v>21</v>
      </c>
      <c r="X47" s="112">
        <v>39</v>
      </c>
      <c r="Y47" s="112">
        <v>59</v>
      </c>
      <c r="Z47" s="112">
        <v>44</v>
      </c>
    </row>
    <row r="48" spans="19:32" x14ac:dyDescent="0.25">
      <c r="S48" s="115" t="s">
        <v>40</v>
      </c>
      <c r="T48" s="115"/>
      <c r="U48" s="112"/>
      <c r="V48" s="112">
        <v>20</v>
      </c>
      <c r="W48" s="112">
        <v>40</v>
      </c>
      <c r="X48" s="112">
        <v>38</v>
      </c>
      <c r="Y48" s="112">
        <v>54</v>
      </c>
      <c r="Z48" s="112">
        <v>44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26</v>
      </c>
      <c r="W49" s="112">
        <v>29</v>
      </c>
      <c r="X49" s="112">
        <v>27</v>
      </c>
      <c r="Y49" s="112">
        <v>28</v>
      </c>
      <c r="Z49" s="112">
        <v>31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Karoonda East Murray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20</v>
      </c>
      <c r="W50" s="112">
        <v>18</v>
      </c>
      <c r="X50" s="112">
        <v>21</v>
      </c>
      <c r="Y50" s="112">
        <v>24</v>
      </c>
      <c r="Z50" s="112">
        <v>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</v>
      </c>
      <c r="W51" s="112">
        <v>58</v>
      </c>
      <c r="X51" s="112">
        <v>36</v>
      </c>
      <c r="Y51" s="112">
        <v>38</v>
      </c>
      <c r="Z51" s="112">
        <v>35</v>
      </c>
    </row>
    <row r="52" spans="1:26" ht="15" customHeight="1" x14ac:dyDescent="0.25">
      <c r="S52" s="115" t="s">
        <v>44</v>
      </c>
      <c r="T52" s="115"/>
      <c r="U52" s="112"/>
      <c r="V52" s="112">
        <v>41</v>
      </c>
      <c r="W52" s="112">
        <v>57</v>
      </c>
      <c r="X52" s="112">
        <v>35</v>
      </c>
      <c r="Y52" s="112">
        <v>26</v>
      </c>
      <c r="Z52" s="112">
        <v>40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26</v>
      </c>
      <c r="W53" s="112">
        <v>35</v>
      </c>
      <c r="X53" s="112">
        <v>44</v>
      </c>
      <c r="Y53" s="112">
        <v>49</v>
      </c>
      <c r="Z53" s="112">
        <v>43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56</v>
      </c>
      <c r="W54" s="112">
        <v>58</v>
      </c>
      <c r="X54" s="112">
        <v>43</v>
      </c>
      <c r="Y54" s="112">
        <v>34</v>
      </c>
      <c r="Z54" s="112">
        <v>26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34</v>
      </c>
      <c r="W55" s="112">
        <v>39</v>
      </c>
      <c r="X55" s="112">
        <v>51</v>
      </c>
      <c r="Y55" s="112">
        <v>54</v>
      </c>
      <c r="Z55" s="112">
        <v>57</v>
      </c>
    </row>
    <row r="56" spans="1:26" ht="15" customHeight="1" x14ac:dyDescent="0.25">
      <c r="S56" s="115" t="s">
        <v>48</v>
      </c>
      <c r="T56" s="115"/>
      <c r="U56" s="112"/>
      <c r="V56" s="112">
        <v>24</v>
      </c>
      <c r="W56" s="112">
        <v>26</v>
      </c>
      <c r="X56" s="112">
        <v>23</v>
      </c>
      <c r="Y56" s="112">
        <v>20</v>
      </c>
      <c r="Z56" s="112">
        <v>19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</v>
      </c>
      <c r="W57" s="112">
        <v>14</v>
      </c>
      <c r="X57" s="112">
        <v>15</v>
      </c>
      <c r="Y57" s="112">
        <v>15</v>
      </c>
      <c r="Z57" s="112">
        <v>20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</v>
      </c>
      <c r="W58" s="112">
        <v>8</v>
      </c>
      <c r="X58" s="112">
        <v>6</v>
      </c>
      <c r="Y58" s="112">
        <v>8</v>
      </c>
      <c r="Z58" s="112">
        <v>12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352</v>
      </c>
      <c r="W61" s="112">
        <v>461</v>
      </c>
      <c r="X61" s="112">
        <v>429</v>
      </c>
      <c r="Y61" s="112">
        <v>457</v>
      </c>
      <c r="Z61" s="112">
        <v>447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</v>
      </c>
      <c r="W64" s="112">
        <v>7</v>
      </c>
      <c r="X64" s="112">
        <v>12</v>
      </c>
      <c r="Y64" s="112">
        <v>6</v>
      </c>
      <c r="Z64" s="112">
        <v>11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Karoonda East Murray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33</v>
      </c>
      <c r="W65" s="112">
        <v>33</v>
      </c>
      <c r="X65" s="112">
        <v>24</v>
      </c>
      <c r="Y65" s="112">
        <v>38</v>
      </c>
      <c r="Z65" s="112">
        <v>30</v>
      </c>
    </row>
    <row r="66" spans="1:26" x14ac:dyDescent="0.25">
      <c r="S66" s="115" t="s">
        <v>39</v>
      </c>
      <c r="T66" s="115"/>
      <c r="U66" s="112"/>
      <c r="V66" s="112">
        <v>25</v>
      </c>
      <c r="W66" s="112">
        <v>21</v>
      </c>
      <c r="X66" s="112">
        <v>38</v>
      </c>
      <c r="Y66" s="112">
        <v>42</v>
      </c>
      <c r="Z66" s="112">
        <v>46</v>
      </c>
    </row>
    <row r="67" spans="1:26" x14ac:dyDescent="0.25">
      <c r="S67" s="115" t="s">
        <v>40</v>
      </c>
      <c r="T67" s="115"/>
      <c r="U67" s="112"/>
      <c r="V67" s="112">
        <v>20</v>
      </c>
      <c r="W67" s="112">
        <v>26</v>
      </c>
      <c r="X67" s="112">
        <v>28</v>
      </c>
      <c r="Y67" s="112">
        <v>35</v>
      </c>
      <c r="Z67" s="112">
        <v>31</v>
      </c>
    </row>
    <row r="68" spans="1:26" x14ac:dyDescent="0.25">
      <c r="S68" s="115" t="s">
        <v>41</v>
      </c>
      <c r="T68" s="115"/>
      <c r="U68" s="112"/>
      <c r="V68" s="112">
        <v>10</v>
      </c>
      <c r="W68" s="112">
        <v>18</v>
      </c>
      <c r="X68" s="112">
        <v>15</v>
      </c>
      <c r="Y68" s="112">
        <v>22</v>
      </c>
      <c r="Z68" s="112">
        <v>19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23</v>
      </c>
      <c r="X69" s="112">
        <v>14</v>
      </c>
      <c r="Y69" s="112">
        <v>12</v>
      </c>
      <c r="Z69" s="112">
        <v>14</v>
      </c>
    </row>
    <row r="70" spans="1:26" x14ac:dyDescent="0.25">
      <c r="S70" s="115" t="s">
        <v>43</v>
      </c>
      <c r="T70" s="115"/>
      <c r="U70" s="112"/>
      <c r="V70" s="112">
        <v>45</v>
      </c>
      <c r="W70" s="112">
        <v>54</v>
      </c>
      <c r="X70" s="112">
        <v>52</v>
      </c>
      <c r="Y70" s="112">
        <v>44</v>
      </c>
      <c r="Z70" s="112">
        <v>34</v>
      </c>
    </row>
    <row r="71" spans="1:26" x14ac:dyDescent="0.25">
      <c r="S71" s="115" t="s">
        <v>44</v>
      </c>
      <c r="T71" s="115"/>
      <c r="U71" s="112"/>
      <c r="V71" s="112">
        <v>27</v>
      </c>
      <c r="W71" s="112">
        <v>55</v>
      </c>
      <c r="X71" s="112">
        <v>44</v>
      </c>
      <c r="Y71" s="112">
        <v>51</v>
      </c>
      <c r="Z71" s="112">
        <v>36</v>
      </c>
    </row>
    <row r="72" spans="1:26" x14ac:dyDescent="0.25">
      <c r="S72" s="115" t="s">
        <v>45</v>
      </c>
      <c r="T72" s="115"/>
      <c r="U72" s="112"/>
      <c r="V72" s="112">
        <v>39</v>
      </c>
      <c r="W72" s="112">
        <v>40</v>
      </c>
      <c r="X72" s="112">
        <v>48</v>
      </c>
      <c r="Y72" s="112">
        <v>44</v>
      </c>
      <c r="Z72" s="112">
        <v>39</v>
      </c>
    </row>
    <row r="73" spans="1:26" x14ac:dyDescent="0.25">
      <c r="S73" s="115" t="s">
        <v>46</v>
      </c>
      <c r="T73" s="115"/>
      <c r="U73" s="112"/>
      <c r="V73" s="112">
        <v>34</v>
      </c>
      <c r="W73" s="112">
        <v>23</v>
      </c>
      <c r="X73" s="112">
        <v>39</v>
      </c>
      <c r="Y73" s="112">
        <v>32</v>
      </c>
      <c r="Z73" s="112">
        <v>42</v>
      </c>
    </row>
    <row r="74" spans="1:26" x14ac:dyDescent="0.25">
      <c r="S74" s="115" t="s">
        <v>47</v>
      </c>
      <c r="T74" s="115"/>
      <c r="U74" s="112"/>
      <c r="V74" s="112">
        <v>35</v>
      </c>
      <c r="W74" s="112">
        <v>38</v>
      </c>
      <c r="X74" s="112">
        <v>36</v>
      </c>
      <c r="Y74" s="112">
        <v>26</v>
      </c>
      <c r="Z74" s="112">
        <v>26</v>
      </c>
    </row>
    <row r="75" spans="1:26" x14ac:dyDescent="0.25">
      <c r="S75" s="115" t="s">
        <v>48</v>
      </c>
      <c r="T75" s="115"/>
      <c r="U75" s="112"/>
      <c r="V75" s="112">
        <v>20</v>
      </c>
      <c r="W75" s="112">
        <v>28</v>
      </c>
      <c r="X75" s="112">
        <v>30</v>
      </c>
      <c r="Y75" s="112">
        <v>42</v>
      </c>
      <c r="Z75" s="112">
        <v>33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15</v>
      </c>
      <c r="X76" s="112">
        <v>16</v>
      </c>
      <c r="Y76" s="112">
        <v>13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6</v>
      </c>
      <c r="X77" s="112">
        <v>0</v>
      </c>
      <c r="Y77" s="112">
        <v>6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4</v>
      </c>
      <c r="Z78" s="112">
        <v>2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6</v>
      </c>
      <c r="X79" s="112">
        <v>0</v>
      </c>
      <c r="Y79" s="112">
        <v>0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341</v>
      </c>
      <c r="W80" s="112">
        <v>385</v>
      </c>
      <c r="X80" s="112">
        <v>397</v>
      </c>
      <c r="Y80" s="112">
        <v>405</v>
      </c>
      <c r="Z80" s="112">
        <v>387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Karoonda East Murray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</v>
      </c>
      <c r="W83" s="112">
        <v>15</v>
      </c>
      <c r="X83" s="112">
        <v>18</v>
      </c>
      <c r="Y83" s="112">
        <v>19</v>
      </c>
      <c r="Z83" s="112">
        <v>17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6</v>
      </c>
      <c r="W84" s="112">
        <v>7</v>
      </c>
      <c r="X84" s="112">
        <v>8</v>
      </c>
      <c r="Y84" s="112">
        <v>13</v>
      </c>
      <c r="Z84" s="112">
        <v>10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25</v>
      </c>
      <c r="W85" s="112">
        <v>28</v>
      </c>
      <c r="X85" s="112">
        <v>29</v>
      </c>
      <c r="Y85" s="112">
        <v>38</v>
      </c>
      <c r="Z85" s="112">
        <v>37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834</v>
      </c>
      <c r="D86" s="94">
        <f t="shared" ref="D86:D91" si="4">AD4</f>
        <v>-3.8062283737024249E-2</v>
      </c>
      <c r="E86" s="95">
        <f t="shared" ref="E86:E91" si="5">AD4</f>
        <v>-3.8062283737024249E-2</v>
      </c>
      <c r="F86" s="94">
        <f t="shared" ref="F86:F91" si="6">AF4</f>
        <v>0.20869565217391295</v>
      </c>
      <c r="G86" s="95">
        <f t="shared" ref="G86:G91" si="7">AF4</f>
        <v>0.20869565217391295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</v>
      </c>
      <c r="W86" s="112">
        <v>6</v>
      </c>
      <c r="X86" s="112">
        <v>5</v>
      </c>
      <c r="Y86" s="112">
        <v>5</v>
      </c>
      <c r="Z86" s="112">
        <v>6</v>
      </c>
    </row>
    <row r="87" spans="1:30" ht="15" customHeight="1" x14ac:dyDescent="0.25">
      <c r="A87" s="96" t="s">
        <v>4</v>
      </c>
      <c r="B87" s="49"/>
      <c r="C87" s="97" t="str">
        <f t="shared" si="3"/>
        <v>447</v>
      </c>
      <c r="D87" s="94">
        <f t="shared" si="4"/>
        <v>-2.1881838074398252E-2</v>
      </c>
      <c r="E87" s="95">
        <f t="shared" si="5"/>
        <v>-2.1881838074398252E-2</v>
      </c>
      <c r="F87" s="94">
        <f t="shared" si="6"/>
        <v>0.25915492957746489</v>
      </c>
      <c r="G87" s="95">
        <f t="shared" si="7"/>
        <v>0.25915492957746489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</v>
      </c>
      <c r="W87" s="112">
        <v>5</v>
      </c>
      <c r="X87" s="112">
        <v>4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387</v>
      </c>
      <c r="D88" s="94">
        <f t="shared" si="4"/>
        <v>-4.4444444444444398E-2</v>
      </c>
      <c r="E88" s="95">
        <f t="shared" si="5"/>
        <v>-4.4444444444444398E-2</v>
      </c>
      <c r="F88" s="94">
        <f t="shared" si="6"/>
        <v>0.1415929203539823</v>
      </c>
      <c r="G88" s="95">
        <f t="shared" si="7"/>
        <v>0.1415929203539823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5</v>
      </c>
      <c r="W88" s="112">
        <v>6</v>
      </c>
      <c r="X88" s="112">
        <v>5</v>
      </c>
      <c r="Y88" s="112">
        <v>3</v>
      </c>
      <c r="Z88" s="112">
        <v>5</v>
      </c>
    </row>
    <row r="89" spans="1:30" ht="15" customHeight="1" x14ac:dyDescent="0.25">
      <c r="A89" s="49" t="s">
        <v>6</v>
      </c>
      <c r="B89" s="49"/>
      <c r="C89" s="97" t="str">
        <f t="shared" si="3"/>
        <v>537</v>
      </c>
      <c r="D89" s="94">
        <f t="shared" si="4"/>
        <v>-9.2250922509224953E-3</v>
      </c>
      <c r="E89" s="95">
        <f t="shared" si="5"/>
        <v>-9.2250922509224953E-3</v>
      </c>
      <c r="F89" s="94">
        <f t="shared" si="6"/>
        <v>0.19333333333333336</v>
      </c>
      <c r="G89" s="95">
        <f t="shared" si="7"/>
        <v>0.19333333333333336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16</v>
      </c>
      <c r="W89" s="112">
        <v>24</v>
      </c>
      <c r="X89" s="112">
        <v>21</v>
      </c>
      <c r="Y89" s="112">
        <v>24</v>
      </c>
      <c r="Z89" s="112">
        <v>21</v>
      </c>
    </row>
    <row r="90" spans="1:30" ht="15" customHeight="1" x14ac:dyDescent="0.25">
      <c r="A90" s="49" t="s">
        <v>98</v>
      </c>
      <c r="B90" s="49"/>
      <c r="C90" s="97" t="str">
        <f t="shared" si="3"/>
        <v>$23,097</v>
      </c>
      <c r="D90" s="94">
        <f t="shared" si="4"/>
        <v>0.48926333789197374</v>
      </c>
      <c r="E90" s="95">
        <f t="shared" si="5"/>
        <v>0.48926333789197374</v>
      </c>
      <c r="F90" s="94">
        <f t="shared" si="6"/>
        <v>0.10465397122074371</v>
      </c>
      <c r="G90" s="95">
        <f t="shared" si="7"/>
        <v>0.10465397122074371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47</v>
      </c>
      <c r="W90" s="112">
        <v>51</v>
      </c>
      <c r="X90" s="112">
        <v>43</v>
      </c>
      <c r="Y90" s="112">
        <v>43</v>
      </c>
      <c r="Z90" s="112">
        <v>42</v>
      </c>
    </row>
    <row r="91" spans="1:30" ht="15" customHeight="1" x14ac:dyDescent="0.25">
      <c r="A91" s="49" t="s">
        <v>7</v>
      </c>
      <c r="B91" s="49"/>
      <c r="C91" s="97" t="str">
        <f t="shared" si="3"/>
        <v>$18.9 mil</v>
      </c>
      <c r="D91" s="94">
        <f t="shared" si="4"/>
        <v>0.36697130231014552</v>
      </c>
      <c r="E91" s="95">
        <f t="shared" si="5"/>
        <v>0.36697130231014552</v>
      </c>
      <c r="F91" s="94">
        <f t="shared" si="6"/>
        <v>5.5881162150310804E-3</v>
      </c>
      <c r="G91" s="95">
        <f t="shared" si="7"/>
        <v>5.5881162150310804E-3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242</v>
      </c>
      <c r="W91" s="112">
        <v>292</v>
      </c>
      <c r="X91" s="112">
        <v>285</v>
      </c>
      <c r="Y91" s="112">
        <v>304</v>
      </c>
      <c r="Z91" s="112">
        <v>302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11</v>
      </c>
      <c r="W93" s="112">
        <v>13</v>
      </c>
      <c r="X93" s="112">
        <v>10</v>
      </c>
      <c r="Y93" s="112">
        <v>11</v>
      </c>
      <c r="Z93" s="112">
        <v>9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24</v>
      </c>
      <c r="W94" s="112">
        <v>33</v>
      </c>
      <c r="X94" s="112">
        <v>22</v>
      </c>
      <c r="Y94" s="112">
        <v>31</v>
      </c>
      <c r="Z94" s="112">
        <v>24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5</v>
      </c>
      <c r="W95" s="112">
        <v>9</v>
      </c>
      <c r="X95" s="112">
        <v>7</v>
      </c>
      <c r="Y95" s="112">
        <v>8</v>
      </c>
      <c r="Z95" s="112">
        <v>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29</v>
      </c>
      <c r="W96" s="112">
        <v>32</v>
      </c>
      <c r="X96" s="112">
        <v>35</v>
      </c>
      <c r="Y96" s="112">
        <v>32</v>
      </c>
      <c r="Z96" s="112">
        <v>41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25</v>
      </c>
      <c r="W97" s="112">
        <v>22</v>
      </c>
      <c r="X97" s="112">
        <v>26</v>
      </c>
      <c r="Y97" s="112">
        <v>27</v>
      </c>
      <c r="Z97" s="112">
        <v>26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14</v>
      </c>
      <c r="W98" s="112">
        <v>15</v>
      </c>
      <c r="X98" s="112">
        <v>8</v>
      </c>
      <c r="Y98" s="112">
        <v>5</v>
      </c>
      <c r="Z98" s="112">
        <v>12</v>
      </c>
    </row>
    <row r="99" spans="1:32" ht="15" customHeight="1" x14ac:dyDescent="0.25">
      <c r="S99" s="115" t="s">
        <v>191</v>
      </c>
      <c r="T99" s="115"/>
      <c r="U99" s="112"/>
      <c r="V99" s="112">
        <v>6</v>
      </c>
      <c r="W99" s="112">
        <v>6</v>
      </c>
      <c r="X99" s="112">
        <v>12</v>
      </c>
      <c r="Y99" s="112">
        <v>8</v>
      </c>
      <c r="Z99" s="112">
        <v>8</v>
      </c>
    </row>
    <row r="100" spans="1:32" ht="15" customHeight="1" x14ac:dyDescent="0.25">
      <c r="S100" s="115" t="s">
        <v>58</v>
      </c>
      <c r="T100" s="115"/>
      <c r="U100" s="112"/>
      <c r="V100" s="112">
        <v>19</v>
      </c>
      <c r="W100" s="112">
        <v>26</v>
      </c>
      <c r="X100" s="112">
        <v>30</v>
      </c>
      <c r="Y100" s="112">
        <v>34</v>
      </c>
      <c r="Z100" s="112">
        <v>32</v>
      </c>
    </row>
    <row r="101" spans="1:32" x14ac:dyDescent="0.25">
      <c r="A101" s="18"/>
      <c r="S101" s="118" t="s">
        <v>53</v>
      </c>
      <c r="T101" s="118"/>
      <c r="U101" s="112"/>
      <c r="V101" s="112">
        <v>204</v>
      </c>
      <c r="W101" s="112">
        <v>239</v>
      </c>
      <c r="X101" s="112">
        <v>243</v>
      </c>
      <c r="Y101" s="112">
        <v>244</v>
      </c>
      <c r="Z101" s="112">
        <v>234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455</v>
      </c>
      <c r="W104" s="112">
        <v>498</v>
      </c>
      <c r="X104" s="112">
        <v>486</v>
      </c>
      <c r="Y104" s="112">
        <v>525</v>
      </c>
      <c r="Z104" s="112">
        <v>525</v>
      </c>
      <c r="AB104" s="109" t="str">
        <f>TEXT(Z104,"###,###")</f>
        <v>525</v>
      </c>
      <c r="AD104" s="130">
        <f>Z104/($Z$4)*100</f>
        <v>62.949640287769782</v>
      </c>
      <c r="AF104" s="109"/>
    </row>
    <row r="105" spans="1:32" x14ac:dyDescent="0.25">
      <c r="S105" s="115" t="s">
        <v>17</v>
      </c>
      <c r="T105" s="115"/>
      <c r="U105" s="112"/>
      <c r="V105" s="112">
        <v>105</v>
      </c>
      <c r="W105" s="112">
        <v>130</v>
      </c>
      <c r="X105" s="112">
        <v>119</v>
      </c>
      <c r="Y105" s="112">
        <v>116</v>
      </c>
      <c r="Z105" s="112">
        <v>108</v>
      </c>
      <c r="AB105" s="109" t="str">
        <f>TEXT(Z105,"###,###")</f>
        <v>108</v>
      </c>
      <c r="AD105" s="130">
        <f>Z105/($Z$4)*100</f>
        <v>12.949640287769784</v>
      </c>
      <c r="AF105" s="109"/>
    </row>
    <row r="106" spans="1:32" x14ac:dyDescent="0.25">
      <c r="S106" s="118" t="s">
        <v>53</v>
      </c>
      <c r="T106" s="118"/>
      <c r="U106" s="120"/>
      <c r="V106" s="120">
        <v>560</v>
      </c>
      <c r="W106" s="120">
        <v>628</v>
      </c>
      <c r="X106" s="120">
        <v>605</v>
      </c>
      <c r="Y106" s="120">
        <v>641</v>
      </c>
      <c r="Z106" s="120">
        <v>633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156</v>
      </c>
      <c r="W108" s="112">
        <v>189</v>
      </c>
      <c r="X108" s="112">
        <v>153</v>
      </c>
      <c r="Y108" s="112">
        <v>193</v>
      </c>
      <c r="Z108" s="112">
        <v>155</v>
      </c>
      <c r="AB108" s="109" t="str">
        <f>TEXT(Z108,"###,###")</f>
        <v>155</v>
      </c>
      <c r="AD108" s="130">
        <f>Z108/($Z$4)*100</f>
        <v>18.585131894484412</v>
      </c>
      <c r="AF108" s="109"/>
    </row>
    <row r="109" spans="1:32" x14ac:dyDescent="0.25">
      <c r="S109" s="115" t="s">
        <v>20</v>
      </c>
      <c r="T109" s="115"/>
      <c r="U109" s="112"/>
      <c r="V109" s="112">
        <v>110</v>
      </c>
      <c r="W109" s="112">
        <v>130</v>
      </c>
      <c r="X109" s="112">
        <v>156</v>
      </c>
      <c r="Y109" s="112">
        <v>145</v>
      </c>
      <c r="Z109" s="112">
        <v>163</v>
      </c>
      <c r="AB109" s="109" t="str">
        <f>TEXT(Z109,"###,###")</f>
        <v>163</v>
      </c>
      <c r="AD109" s="130">
        <f>Z109/($Z$4)*100</f>
        <v>19.544364508393286</v>
      </c>
      <c r="AF109" s="109"/>
    </row>
    <row r="110" spans="1:32" x14ac:dyDescent="0.25">
      <c r="S110" s="115" t="s">
        <v>21</v>
      </c>
      <c r="T110" s="115"/>
      <c r="U110" s="112"/>
      <c r="V110" s="112">
        <v>51</v>
      </c>
      <c r="W110" s="112">
        <v>68</v>
      </c>
      <c r="X110" s="112">
        <v>77</v>
      </c>
      <c r="Y110" s="112">
        <v>89</v>
      </c>
      <c r="Z110" s="112">
        <v>104</v>
      </c>
      <c r="AB110" s="109" t="str">
        <f>TEXT(Z110,"###,###")</f>
        <v>104</v>
      </c>
      <c r="AD110" s="130">
        <f>Z110/($Z$4)*100</f>
        <v>12.470023980815348</v>
      </c>
      <c r="AF110" s="109"/>
    </row>
    <row r="111" spans="1:32" x14ac:dyDescent="0.25">
      <c r="S111" s="115" t="s">
        <v>22</v>
      </c>
      <c r="T111" s="115"/>
      <c r="U111" s="112"/>
      <c r="V111" s="112">
        <v>151</v>
      </c>
      <c r="W111" s="112">
        <v>165</v>
      </c>
      <c r="X111" s="112">
        <v>171</v>
      </c>
      <c r="Y111" s="112">
        <v>170</v>
      </c>
      <c r="Z111" s="112">
        <v>166</v>
      </c>
      <c r="AB111" s="109" t="str">
        <f>TEXT(Z111,"###,###")</f>
        <v>166</v>
      </c>
      <c r="AD111" s="130">
        <f>Z111/($Z$4)*100</f>
        <v>19.904076738609113</v>
      </c>
      <c r="AF111" s="109"/>
    </row>
    <row r="112" spans="1:32" x14ac:dyDescent="0.25">
      <c r="S112" s="118" t="s">
        <v>53</v>
      </c>
      <c r="T112" s="118"/>
      <c r="U112" s="112"/>
      <c r="V112" s="112">
        <v>694</v>
      </c>
      <c r="W112" s="112">
        <v>845</v>
      </c>
      <c r="X112" s="112">
        <v>820</v>
      </c>
      <c r="Y112" s="112">
        <v>866</v>
      </c>
      <c r="Z112" s="112">
        <v>834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46.56</v>
      </c>
      <c r="W118" s="131">
        <v>46.93</v>
      </c>
      <c r="X118" s="131">
        <v>46.93</v>
      </c>
      <c r="Y118" s="131">
        <v>47.08</v>
      </c>
      <c r="Z118" s="131">
        <v>47.42</v>
      </c>
      <c r="AB118" s="109" t="str">
        <f>TEXT(Z118,"##.0")</f>
        <v>47.4</v>
      </c>
    </row>
    <row r="120" spans="19:32" x14ac:dyDescent="0.25">
      <c r="S120" s="101" t="s">
        <v>100</v>
      </c>
      <c r="T120" s="112"/>
      <c r="U120" s="112"/>
      <c r="V120" s="112">
        <v>216</v>
      </c>
      <c r="W120" s="112">
        <v>257</v>
      </c>
      <c r="X120" s="112">
        <v>254</v>
      </c>
      <c r="Y120" s="112">
        <v>258</v>
      </c>
      <c r="Z120" s="112">
        <v>262</v>
      </c>
      <c r="AB120" s="109" t="str">
        <f>TEXT(Z120,"###,###")</f>
        <v>262</v>
      </c>
    </row>
    <row r="121" spans="19:32" x14ac:dyDescent="0.25">
      <c r="S121" s="101" t="s">
        <v>101</v>
      </c>
      <c r="T121" s="112"/>
      <c r="U121" s="112"/>
      <c r="V121" s="112">
        <v>157</v>
      </c>
      <c r="W121" s="112">
        <v>194</v>
      </c>
      <c r="X121" s="112">
        <v>179</v>
      </c>
      <c r="Y121" s="112">
        <v>201</v>
      </c>
      <c r="Z121" s="112">
        <v>201</v>
      </c>
      <c r="AB121" s="109" t="str">
        <f>TEXT(Z121,"###,###")</f>
        <v>201</v>
      </c>
    </row>
    <row r="122" spans="19:32" x14ac:dyDescent="0.25">
      <c r="S122" s="101" t="s">
        <v>102</v>
      </c>
      <c r="T122" s="112"/>
      <c r="U122" s="112"/>
      <c r="V122" s="112">
        <v>71</v>
      </c>
      <c r="W122" s="112">
        <v>87</v>
      </c>
      <c r="X122" s="112">
        <v>88</v>
      </c>
      <c r="Y122" s="112">
        <v>85</v>
      </c>
      <c r="Z122" s="112">
        <v>75</v>
      </c>
      <c r="AB122" s="109" t="str">
        <f>TEXT(Z122,"###,###")</f>
        <v>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287</v>
      </c>
      <c r="W124" s="112">
        <v>344</v>
      </c>
      <c r="X124" s="112">
        <v>342</v>
      </c>
      <c r="Y124" s="112">
        <v>343</v>
      </c>
      <c r="Z124" s="112">
        <v>337</v>
      </c>
      <c r="AB124" s="109" t="str">
        <f>TEXT(Z124,"###,###")</f>
        <v>337</v>
      </c>
      <c r="AD124" s="127">
        <f>Z124/$Z$7*100</f>
        <v>62.756052141526993</v>
      </c>
    </row>
    <row r="125" spans="19:32" x14ac:dyDescent="0.25">
      <c r="S125" s="101" t="s">
        <v>104</v>
      </c>
      <c r="T125" s="112"/>
      <c r="U125" s="112"/>
      <c r="V125" s="112">
        <v>228</v>
      </c>
      <c r="W125" s="112">
        <v>281</v>
      </c>
      <c r="X125" s="112">
        <v>267</v>
      </c>
      <c r="Y125" s="112">
        <v>286</v>
      </c>
      <c r="Z125" s="112">
        <v>276</v>
      </c>
      <c r="AB125" s="109" t="str">
        <f>TEXT(Z125,"###,###")</f>
        <v>276</v>
      </c>
      <c r="AD125" s="127">
        <f>Z125/$Z$7*100</f>
        <v>51.396648044692739</v>
      </c>
    </row>
    <row r="127" spans="19:32" x14ac:dyDescent="0.25">
      <c r="S127" s="101" t="s">
        <v>105</v>
      </c>
      <c r="T127" s="112"/>
      <c r="U127" s="112"/>
      <c r="V127" s="112">
        <v>244</v>
      </c>
      <c r="W127" s="112">
        <v>294</v>
      </c>
      <c r="X127" s="112">
        <v>281</v>
      </c>
      <c r="Y127" s="112">
        <v>304</v>
      </c>
      <c r="Z127" s="112">
        <v>300</v>
      </c>
      <c r="AB127" s="109" t="str">
        <f>TEXT(Z127,"###,###")</f>
        <v>300</v>
      </c>
      <c r="AD127" s="127">
        <f>Z127/$Z$7*100</f>
        <v>55.865921787709496</v>
      </c>
    </row>
    <row r="128" spans="19:32" x14ac:dyDescent="0.25">
      <c r="S128" s="101" t="s">
        <v>106</v>
      </c>
      <c r="T128" s="112"/>
      <c r="U128" s="112"/>
      <c r="V128" s="112">
        <v>203</v>
      </c>
      <c r="W128" s="112">
        <v>245</v>
      </c>
      <c r="X128" s="112">
        <v>237</v>
      </c>
      <c r="Y128" s="112">
        <v>245</v>
      </c>
      <c r="Z128" s="112">
        <v>235</v>
      </c>
      <c r="AB128" s="109" t="str">
        <f>TEXT(Z128,"###,###")</f>
        <v>235</v>
      </c>
      <c r="AD128" s="127">
        <f>Z128/$Z$7*100</f>
        <v>43.761638733705773</v>
      </c>
    </row>
    <row r="130" spans="19:20" x14ac:dyDescent="0.25">
      <c r="S130" s="101" t="s">
        <v>264</v>
      </c>
      <c r="T130" s="127">
        <v>48.789571694599623</v>
      </c>
    </row>
    <row r="131" spans="19:20" x14ac:dyDescent="0.25">
      <c r="S131" s="101" t="s">
        <v>265</v>
      </c>
      <c r="T131" s="127">
        <v>37.430167597765362</v>
      </c>
    </row>
    <row r="132" spans="19:20" x14ac:dyDescent="0.25">
      <c r="S132" s="101" t="s">
        <v>266</v>
      </c>
      <c r="T132" s="127">
        <v>13.966480446927374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7EC50F-A978-41D7-BA8F-72BDA5B97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9C51C58-5777-48F6-B314-DF23ACD572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C92A10-A88E-40D4-A176-408E670F12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687430E-E869-4689-809A-3C52148A1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15B8-F92E-489C-867F-C01F2629C562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10.26 Kimba,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669</v>
      </c>
      <c r="W4" s="108">
        <v>850</v>
      </c>
      <c r="X4" s="108">
        <v>735</v>
      </c>
      <c r="Y4" s="108">
        <v>838</v>
      </c>
      <c r="Z4" s="108">
        <v>896</v>
      </c>
      <c r="AB4" s="109" t="str">
        <f>TEXT(Z4,"###,###")</f>
        <v>896</v>
      </c>
      <c r="AD4" s="110">
        <f>Z4/Y4-1</f>
        <v>6.9212410501193311E-2</v>
      </c>
      <c r="AF4" s="110">
        <f>Z4/V4-1</f>
        <v>0.33931240657698059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373</v>
      </c>
      <c r="W5" s="108">
        <v>454</v>
      </c>
      <c r="X5" s="108">
        <v>376</v>
      </c>
      <c r="Y5" s="108">
        <v>463</v>
      </c>
      <c r="Z5" s="108">
        <v>499</v>
      </c>
      <c r="AB5" s="109" t="str">
        <f>TEXT(Z5,"###,###")</f>
        <v>499</v>
      </c>
      <c r="AD5" s="110">
        <f t="shared" ref="AD5:AD9" si="0">Z5/Y5-1</f>
        <v>7.7753779697624203E-2</v>
      </c>
      <c r="AF5" s="110">
        <f t="shared" ref="AF5:AF9" si="1">Z5/V5-1</f>
        <v>0.33780160857908847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301</v>
      </c>
      <c r="W6" s="108">
        <v>398</v>
      </c>
      <c r="X6" s="108">
        <v>356</v>
      </c>
      <c r="Y6" s="108">
        <v>379</v>
      </c>
      <c r="Z6" s="108">
        <v>393</v>
      </c>
      <c r="AB6" s="109" t="str">
        <f>TEXT(Z6,"###,###")</f>
        <v>393</v>
      </c>
      <c r="AD6" s="110">
        <f t="shared" si="0"/>
        <v>3.6939313984168942E-2</v>
      </c>
      <c r="AF6" s="110">
        <f t="shared" si="1"/>
        <v>0.30564784053156147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452</v>
      </c>
      <c r="W7" s="108">
        <v>584</v>
      </c>
      <c r="X7" s="108">
        <v>484</v>
      </c>
      <c r="Y7" s="108">
        <v>568</v>
      </c>
      <c r="Z7" s="108">
        <v>600</v>
      </c>
      <c r="AB7" s="109" t="str">
        <f>TEXT(Z7,"###,###")</f>
        <v>600</v>
      </c>
      <c r="AD7" s="110">
        <f t="shared" si="0"/>
        <v>5.6338028169014009E-2</v>
      </c>
      <c r="AF7" s="110">
        <f t="shared" si="1"/>
        <v>0.32743362831858414</v>
      </c>
    </row>
    <row r="8" spans="1:32" ht="17.25" customHeight="1" x14ac:dyDescent="0.25">
      <c r="A8" s="62" t="s">
        <v>12</v>
      </c>
      <c r="B8" s="63"/>
      <c r="C8" s="29"/>
      <c r="D8" s="64" t="str">
        <f>AB4</f>
        <v>896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600</v>
      </c>
      <c r="P8" s="65"/>
      <c r="S8" s="107" t="s">
        <v>84</v>
      </c>
      <c r="T8" s="108"/>
      <c r="U8" s="108"/>
      <c r="V8" s="108">
        <v>25125</v>
      </c>
      <c r="W8" s="108">
        <v>25993.5</v>
      </c>
      <c r="X8" s="108">
        <v>28542</v>
      </c>
      <c r="Y8" s="108">
        <v>24986.1</v>
      </c>
      <c r="Z8" s="108">
        <v>24290.34</v>
      </c>
      <c r="AB8" s="109" t="str">
        <f>TEXT(Z8,"$###,###")</f>
        <v>$24,290</v>
      </c>
      <c r="AD8" s="110">
        <f t="shared" si="0"/>
        <v>-2.7845882310564618E-2</v>
      </c>
      <c r="AF8" s="110">
        <f t="shared" si="1"/>
        <v>-3.3220298507462664E-2</v>
      </c>
    </row>
    <row r="9" spans="1:32" x14ac:dyDescent="0.25">
      <c r="A9" s="30" t="s">
        <v>14</v>
      </c>
      <c r="B9" s="69"/>
      <c r="C9" s="70"/>
      <c r="D9" s="71">
        <f>AD104</f>
        <v>54.352678571428569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54.166666666666664</v>
      </c>
      <c r="P9" s="72" t="s">
        <v>85</v>
      </c>
      <c r="S9" s="107" t="s">
        <v>7</v>
      </c>
      <c r="T9" s="108"/>
      <c r="U9" s="108"/>
      <c r="V9" s="108">
        <v>19665815</v>
      </c>
      <c r="W9" s="108">
        <v>25777787</v>
      </c>
      <c r="X9" s="108">
        <v>24246145</v>
      </c>
      <c r="Y9" s="108">
        <v>13046358</v>
      </c>
      <c r="Z9" s="108">
        <v>17594399</v>
      </c>
      <c r="AB9" s="109" t="str">
        <f>TEXT(Z9/1000000,"$#,###.0")&amp;" mil"</f>
        <v>$17.6 mil</v>
      </c>
      <c r="AD9" s="110">
        <f t="shared" si="0"/>
        <v>0.34860617806134098</v>
      </c>
      <c r="AF9" s="110">
        <f t="shared" si="1"/>
        <v>-0.10533079864729733</v>
      </c>
    </row>
    <row r="10" spans="1:32" x14ac:dyDescent="0.25">
      <c r="A10" s="30" t="s">
        <v>17</v>
      </c>
      <c r="B10" s="69"/>
      <c r="C10" s="70"/>
      <c r="D10" s="71">
        <f>AD105</f>
        <v>15.959821428571427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45.166666666666664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53.166666666666664</v>
      </c>
      <c r="P11" s="72" t="s">
        <v>85</v>
      </c>
      <c r="S11" s="107" t="s">
        <v>29</v>
      </c>
      <c r="T11" s="112"/>
      <c r="U11" s="112"/>
      <c r="V11" s="112">
        <v>469</v>
      </c>
      <c r="W11" s="112">
        <v>566</v>
      </c>
      <c r="X11" s="112">
        <v>534</v>
      </c>
      <c r="Y11" s="112">
        <v>579</v>
      </c>
      <c r="Z11" s="112">
        <v>610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32.833333333333329</v>
      </c>
      <c r="P12" s="72" t="s">
        <v>85</v>
      </c>
      <c r="S12" s="107" t="s">
        <v>30</v>
      </c>
      <c r="T12" s="112"/>
      <c r="U12" s="112"/>
      <c r="V12" s="112">
        <v>201</v>
      </c>
      <c r="W12" s="112">
        <v>287</v>
      </c>
      <c r="X12" s="112">
        <v>203</v>
      </c>
      <c r="Y12" s="112">
        <v>265</v>
      </c>
      <c r="Z12" s="112">
        <v>286</v>
      </c>
    </row>
    <row r="13" spans="1:32" ht="15" customHeight="1" x14ac:dyDescent="0.25">
      <c r="A13" s="30" t="s">
        <v>19</v>
      </c>
      <c r="B13" s="70"/>
      <c r="C13" s="70"/>
      <c r="D13" s="71">
        <f>AD108</f>
        <v>23.995535714285715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14.666666666666666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18.191964285714285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5.46875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15.676567656765677</v>
      </c>
      <c r="P15" s="72" t="s">
        <v>85</v>
      </c>
      <c r="S15" s="115" t="s">
        <v>61</v>
      </c>
      <c r="T15" s="115"/>
      <c r="U15" s="116"/>
      <c r="V15" s="116">
        <v>157</v>
      </c>
      <c r="W15" s="116">
        <v>168</v>
      </c>
      <c r="X15" s="116">
        <v>165</v>
      </c>
      <c r="Y15" s="112">
        <v>189</v>
      </c>
      <c r="Z15" s="112">
        <v>187</v>
      </c>
      <c r="AB15" s="117">
        <f t="shared" ref="AB15:AB34" si="2">IF(Z15="np",0,Z15/$Z$34)</f>
        <v>0.20870535714285715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21.540178571428573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84.32343234323433</v>
      </c>
      <c r="P16" s="37" t="s">
        <v>85</v>
      </c>
      <c r="S16" s="115" t="s">
        <v>62</v>
      </c>
      <c r="T16" s="115"/>
      <c r="U16" s="116"/>
      <c r="V16" s="116">
        <v>3</v>
      </c>
      <c r="W16" s="116">
        <v>7</v>
      </c>
      <c r="X16" s="116">
        <v>8</v>
      </c>
      <c r="Y16" s="112">
        <v>7</v>
      </c>
      <c r="Z16" s="112">
        <v>7</v>
      </c>
      <c r="AB16" s="117">
        <f t="shared" si="2"/>
        <v>7.8125E-3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27</v>
      </c>
      <c r="W17" s="116">
        <v>52</v>
      </c>
      <c r="X17" s="116">
        <v>28</v>
      </c>
      <c r="Y17" s="112">
        <v>31</v>
      </c>
      <c r="Z17" s="112">
        <v>32</v>
      </c>
      <c r="AB17" s="117">
        <f t="shared" si="2"/>
        <v>3.5714285714285712E-2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1</v>
      </c>
      <c r="AB18" s="117">
        <f t="shared" si="2"/>
        <v>1.1160714285714285E-3</v>
      </c>
    </row>
    <row r="19" spans="1:28" x14ac:dyDescent="0.25">
      <c r="A19" s="61" t="str">
        <f>$S$1&amp;" ("&amp;$V$2&amp;" to "&amp;$Z$2&amp;")"</f>
        <v>Kimba (2016-17 to 2020-21)</v>
      </c>
      <c r="B19" s="61"/>
      <c r="C19" s="61"/>
      <c r="D19" s="61"/>
      <c r="E19" s="61"/>
      <c r="F19" s="61"/>
      <c r="G19" s="61" t="str">
        <f>$S$1&amp;" ("&amp;$V$2&amp;" to "&amp;$Z$2&amp;")"</f>
        <v>Kimba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13</v>
      </c>
      <c r="W19" s="116">
        <v>19</v>
      </c>
      <c r="X19" s="116">
        <v>21</v>
      </c>
      <c r="Y19" s="112">
        <v>30</v>
      </c>
      <c r="Z19" s="112">
        <v>36</v>
      </c>
      <c r="AB19" s="117">
        <f t="shared" si="2"/>
        <v>4.0178571428571432E-2</v>
      </c>
    </row>
    <row r="20" spans="1:28" x14ac:dyDescent="0.25">
      <c r="S20" s="115" t="s">
        <v>66</v>
      </c>
      <c r="T20" s="115"/>
      <c r="U20" s="116"/>
      <c r="V20" s="116">
        <v>13</v>
      </c>
      <c r="W20" s="116">
        <v>20</v>
      </c>
      <c r="X20" s="116">
        <v>17</v>
      </c>
      <c r="Y20" s="112">
        <v>14</v>
      </c>
      <c r="Z20" s="112">
        <v>18</v>
      </c>
      <c r="AB20" s="117">
        <f t="shared" si="2"/>
        <v>2.0089285714285716E-2</v>
      </c>
    </row>
    <row r="21" spans="1:28" x14ac:dyDescent="0.25">
      <c r="S21" s="115" t="s">
        <v>67</v>
      </c>
      <c r="T21" s="115"/>
      <c r="U21" s="116"/>
      <c r="V21" s="116">
        <v>64</v>
      </c>
      <c r="W21" s="116">
        <v>79</v>
      </c>
      <c r="X21" s="116">
        <v>74</v>
      </c>
      <c r="Y21" s="112">
        <v>64</v>
      </c>
      <c r="Z21" s="112">
        <v>64</v>
      </c>
      <c r="AB21" s="117">
        <f t="shared" si="2"/>
        <v>7.1428571428571425E-2</v>
      </c>
    </row>
    <row r="22" spans="1:28" x14ac:dyDescent="0.25">
      <c r="S22" s="115" t="s">
        <v>68</v>
      </c>
      <c r="T22" s="115"/>
      <c r="U22" s="116"/>
      <c r="V22" s="116">
        <v>24</v>
      </c>
      <c r="W22" s="116">
        <v>33</v>
      </c>
      <c r="X22" s="116">
        <v>37</v>
      </c>
      <c r="Y22" s="112">
        <v>28</v>
      </c>
      <c r="Z22" s="112">
        <v>32</v>
      </c>
      <c r="AB22" s="117">
        <f t="shared" si="2"/>
        <v>3.5714285714285712E-2</v>
      </c>
    </row>
    <row r="23" spans="1:28" x14ac:dyDescent="0.25">
      <c r="S23" s="115" t="s">
        <v>69</v>
      </c>
      <c r="T23" s="115"/>
      <c r="U23" s="116"/>
      <c r="V23" s="116">
        <v>14</v>
      </c>
      <c r="W23" s="116">
        <v>22</v>
      </c>
      <c r="X23" s="116">
        <v>18</v>
      </c>
      <c r="Y23" s="112">
        <v>33</v>
      </c>
      <c r="Z23" s="112">
        <v>31</v>
      </c>
      <c r="AB23" s="117">
        <f t="shared" si="2"/>
        <v>3.4598214285714288E-2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14</v>
      </c>
      <c r="W25" s="116">
        <v>27</v>
      </c>
      <c r="X25" s="116">
        <v>19</v>
      </c>
      <c r="Y25" s="112">
        <v>25</v>
      </c>
      <c r="Z25" s="112">
        <v>26</v>
      </c>
      <c r="AB25" s="117">
        <f t="shared" si="2"/>
        <v>2.9017857142857144E-2</v>
      </c>
    </row>
    <row r="26" spans="1:28" x14ac:dyDescent="0.25">
      <c r="S26" s="115" t="s">
        <v>72</v>
      </c>
      <c r="T26" s="115"/>
      <c r="U26" s="116"/>
      <c r="V26" s="116">
        <v>3</v>
      </c>
      <c r="W26" s="116">
        <v>5</v>
      </c>
      <c r="X26" s="116">
        <v>0</v>
      </c>
      <c r="Y26" s="112">
        <v>14</v>
      </c>
      <c r="Z26" s="112">
        <v>24</v>
      </c>
      <c r="AB26" s="117">
        <f t="shared" si="2"/>
        <v>2.6785714285714284E-2</v>
      </c>
    </row>
    <row r="27" spans="1:28" x14ac:dyDescent="0.25">
      <c r="S27" s="115" t="s">
        <v>73</v>
      </c>
      <c r="T27" s="115"/>
      <c r="U27" s="116"/>
      <c r="V27" s="116">
        <v>3</v>
      </c>
      <c r="W27" s="116">
        <v>12</v>
      </c>
      <c r="X27" s="116">
        <v>15</v>
      </c>
      <c r="Y27" s="112">
        <v>17</v>
      </c>
      <c r="Z27" s="112">
        <v>16</v>
      </c>
      <c r="AB27" s="117">
        <f t="shared" si="2"/>
        <v>1.7857142857142856E-2</v>
      </c>
    </row>
    <row r="28" spans="1:28" x14ac:dyDescent="0.25">
      <c r="S28" s="115" t="s">
        <v>74</v>
      </c>
      <c r="T28" s="115"/>
      <c r="U28" s="116"/>
      <c r="V28" s="116">
        <v>18</v>
      </c>
      <c r="W28" s="116">
        <v>28</v>
      </c>
      <c r="X28" s="116">
        <v>29</v>
      </c>
      <c r="Y28" s="112">
        <v>31</v>
      </c>
      <c r="Z28" s="112">
        <v>41</v>
      </c>
      <c r="AB28" s="117">
        <f t="shared" si="2"/>
        <v>4.5758928571428568E-2</v>
      </c>
    </row>
    <row r="29" spans="1:28" x14ac:dyDescent="0.25">
      <c r="S29" s="115" t="s">
        <v>75</v>
      </c>
      <c r="T29" s="115"/>
      <c r="U29" s="116"/>
      <c r="V29" s="116">
        <v>29</v>
      </c>
      <c r="W29" s="116">
        <v>34</v>
      </c>
      <c r="X29" s="116">
        <v>32</v>
      </c>
      <c r="Y29" s="112">
        <v>34</v>
      </c>
      <c r="Z29" s="112">
        <v>28</v>
      </c>
      <c r="AB29" s="117">
        <f t="shared" si="2"/>
        <v>3.125E-2</v>
      </c>
    </row>
    <row r="30" spans="1:28" x14ac:dyDescent="0.25">
      <c r="S30" s="115" t="s">
        <v>76</v>
      </c>
      <c r="T30" s="115"/>
      <c r="U30" s="116"/>
      <c r="V30" s="116">
        <v>47</v>
      </c>
      <c r="W30" s="116">
        <v>59</v>
      </c>
      <c r="X30" s="116">
        <v>57</v>
      </c>
      <c r="Y30" s="112">
        <v>65</v>
      </c>
      <c r="Z30" s="112">
        <v>72</v>
      </c>
      <c r="AB30" s="117">
        <f t="shared" si="2"/>
        <v>8.0357142857142863E-2</v>
      </c>
    </row>
    <row r="31" spans="1:28" x14ac:dyDescent="0.25">
      <c r="S31" s="115" t="s">
        <v>77</v>
      </c>
      <c r="T31" s="115"/>
      <c r="U31" s="116"/>
      <c r="V31" s="116">
        <v>38</v>
      </c>
      <c r="W31" s="116">
        <v>47</v>
      </c>
      <c r="X31" s="116">
        <v>41</v>
      </c>
      <c r="Y31" s="112">
        <v>59</v>
      </c>
      <c r="Z31" s="112">
        <v>62</v>
      </c>
      <c r="AB31" s="117">
        <f t="shared" si="2"/>
        <v>6.9196428571428575E-2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0</v>
      </c>
      <c r="W32" s="116">
        <v>0</v>
      </c>
      <c r="X32" s="116">
        <v>3</v>
      </c>
      <c r="Y32" s="112">
        <v>3</v>
      </c>
      <c r="Z32" s="112">
        <v>3</v>
      </c>
      <c r="AB32" s="117">
        <f t="shared" si="2"/>
        <v>3.3482142857142855E-3</v>
      </c>
    </row>
    <row r="33" spans="19:32" x14ac:dyDescent="0.25">
      <c r="S33" s="115" t="s">
        <v>79</v>
      </c>
      <c r="T33" s="115"/>
      <c r="U33" s="116"/>
      <c r="V33" s="116">
        <v>19</v>
      </c>
      <c r="W33" s="116">
        <v>26</v>
      </c>
      <c r="X33" s="116">
        <v>31</v>
      </c>
      <c r="Y33" s="112">
        <v>38</v>
      </c>
      <c r="Z33" s="112">
        <v>32</v>
      </c>
      <c r="AB33" s="117">
        <f t="shared" si="2"/>
        <v>3.5714285714285712E-2</v>
      </c>
    </row>
    <row r="34" spans="19:32" x14ac:dyDescent="0.25">
      <c r="S34" s="118" t="s">
        <v>53</v>
      </c>
      <c r="T34" s="118"/>
      <c r="U34" s="119"/>
      <c r="V34" s="119">
        <v>671</v>
      </c>
      <c r="W34" s="119">
        <v>854</v>
      </c>
      <c r="X34" s="119">
        <v>733</v>
      </c>
      <c r="Y34" s="120">
        <v>843</v>
      </c>
      <c r="Z34" s="120">
        <v>896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385</v>
      </c>
      <c r="W37" s="112">
        <v>501</v>
      </c>
      <c r="X37" s="112">
        <v>395</v>
      </c>
      <c r="Y37" s="112">
        <v>479</v>
      </c>
      <c r="Z37" s="112">
        <v>511</v>
      </c>
      <c r="AB37" s="132">
        <f>Z37/Z40*100</f>
        <v>84.32343234323433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70</v>
      </c>
      <c r="W38" s="112">
        <v>84</v>
      </c>
      <c r="X38" s="112">
        <v>85</v>
      </c>
      <c r="Y38" s="112">
        <v>91</v>
      </c>
      <c r="Z38" s="112">
        <v>95</v>
      </c>
      <c r="AB38" s="132">
        <f>Z38/Z40*100</f>
        <v>15.676567656765677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455</v>
      </c>
      <c r="W40" s="112">
        <v>585</v>
      </c>
      <c r="X40" s="112">
        <v>480</v>
      </c>
      <c r="Y40" s="112">
        <v>570</v>
      </c>
      <c r="Z40" s="112">
        <v>606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3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10</v>
      </c>
      <c r="W45" s="112">
        <v>13</v>
      </c>
      <c r="X45" s="112">
        <v>10</v>
      </c>
      <c r="Y45" s="112">
        <v>18</v>
      </c>
      <c r="Z45" s="112">
        <v>12</v>
      </c>
    </row>
    <row r="46" spans="19:32" x14ac:dyDescent="0.25">
      <c r="S46" s="115" t="s">
        <v>38</v>
      </c>
      <c r="T46" s="115"/>
      <c r="U46" s="112"/>
      <c r="V46" s="112">
        <v>33</v>
      </c>
      <c r="W46" s="112">
        <v>36</v>
      </c>
      <c r="X46" s="112">
        <v>39</v>
      </c>
      <c r="Y46" s="112">
        <v>26</v>
      </c>
      <c r="Z46" s="112">
        <v>33</v>
      </c>
    </row>
    <row r="47" spans="19:32" x14ac:dyDescent="0.25">
      <c r="S47" s="115" t="s">
        <v>39</v>
      </c>
      <c r="T47" s="115"/>
      <c r="U47" s="112"/>
      <c r="V47" s="112">
        <v>34</v>
      </c>
      <c r="W47" s="112">
        <v>42</v>
      </c>
      <c r="X47" s="112">
        <v>45</v>
      </c>
      <c r="Y47" s="112">
        <v>57</v>
      </c>
      <c r="Z47" s="112">
        <v>64</v>
      </c>
    </row>
    <row r="48" spans="19:32" x14ac:dyDescent="0.25">
      <c r="S48" s="115" t="s">
        <v>40</v>
      </c>
      <c r="T48" s="115"/>
      <c r="U48" s="112"/>
      <c r="V48" s="112">
        <v>37</v>
      </c>
      <c r="W48" s="112">
        <v>47</v>
      </c>
      <c r="X48" s="112">
        <v>54</v>
      </c>
      <c r="Y48" s="112">
        <v>59</v>
      </c>
      <c r="Z48" s="112">
        <v>53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32</v>
      </c>
      <c r="W49" s="112">
        <v>35</v>
      </c>
      <c r="X49" s="112">
        <v>30</v>
      </c>
      <c r="Y49" s="112">
        <v>32</v>
      </c>
      <c r="Z49" s="112">
        <v>58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Kimba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34</v>
      </c>
      <c r="W50" s="112">
        <v>33</v>
      </c>
      <c r="X50" s="112">
        <v>29</v>
      </c>
      <c r="Y50" s="112">
        <v>44</v>
      </c>
      <c r="Z50" s="112">
        <v>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</v>
      </c>
      <c r="W51" s="112">
        <v>37</v>
      </c>
      <c r="X51" s="112">
        <v>18</v>
      </c>
      <c r="Y51" s="112">
        <v>35</v>
      </c>
      <c r="Z51" s="112">
        <v>40</v>
      </c>
    </row>
    <row r="52" spans="1:26" ht="15" customHeight="1" x14ac:dyDescent="0.25">
      <c r="S52" s="115" t="s">
        <v>44</v>
      </c>
      <c r="T52" s="115"/>
      <c r="U52" s="112"/>
      <c r="V52" s="112">
        <v>41</v>
      </c>
      <c r="W52" s="112">
        <v>44</v>
      </c>
      <c r="X52" s="112">
        <v>32</v>
      </c>
      <c r="Y52" s="112">
        <v>17</v>
      </c>
      <c r="Z52" s="112">
        <v>17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</v>
      </c>
      <c r="W53" s="112">
        <v>36</v>
      </c>
      <c r="X53" s="112">
        <v>37</v>
      </c>
      <c r="Y53" s="112">
        <v>42</v>
      </c>
      <c r="Z53" s="112">
        <v>32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31</v>
      </c>
      <c r="W54" s="112">
        <v>32</v>
      </c>
      <c r="X54" s="112">
        <v>25</v>
      </c>
      <c r="Y54" s="112">
        <v>36</v>
      </c>
      <c r="Z54" s="112">
        <v>34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23</v>
      </c>
      <c r="W55" s="112">
        <v>32</v>
      </c>
      <c r="X55" s="112">
        <v>25</v>
      </c>
      <c r="Y55" s="112">
        <v>30</v>
      </c>
      <c r="Z55" s="112">
        <v>50</v>
      </c>
    </row>
    <row r="56" spans="1:26" ht="15" customHeight="1" x14ac:dyDescent="0.25">
      <c r="S56" s="115" t="s">
        <v>48</v>
      </c>
      <c r="T56" s="115"/>
      <c r="U56" s="112"/>
      <c r="V56" s="112">
        <v>15</v>
      </c>
      <c r="W56" s="112">
        <v>16</v>
      </c>
      <c r="X56" s="112">
        <v>21</v>
      </c>
      <c r="Y56" s="112">
        <v>28</v>
      </c>
      <c r="Z56" s="112">
        <v>28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</v>
      </c>
      <c r="W57" s="112">
        <v>14</v>
      </c>
      <c r="X57" s="112">
        <v>5</v>
      </c>
      <c r="Y57" s="112">
        <v>17</v>
      </c>
      <c r="Z57" s="112">
        <v>17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</v>
      </c>
      <c r="W58" s="112">
        <v>8</v>
      </c>
      <c r="X58" s="112">
        <v>9</v>
      </c>
      <c r="Y58" s="112">
        <v>6</v>
      </c>
      <c r="Z58" s="112">
        <v>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</v>
      </c>
      <c r="W59" s="112">
        <v>5</v>
      </c>
      <c r="X59" s="112">
        <v>5</v>
      </c>
      <c r="Y59" s="112">
        <v>7</v>
      </c>
      <c r="Z59" s="112">
        <v>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6</v>
      </c>
      <c r="Z60" s="112">
        <v>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369</v>
      </c>
      <c r="W61" s="112">
        <v>452</v>
      </c>
      <c r="X61" s="112">
        <v>379</v>
      </c>
      <c r="Y61" s="112">
        <v>463</v>
      </c>
      <c r="Z61" s="112">
        <v>499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</v>
      </c>
      <c r="W64" s="112">
        <v>0</v>
      </c>
      <c r="X64" s="112">
        <v>0</v>
      </c>
      <c r="Y64" s="112">
        <v>12</v>
      </c>
      <c r="Z64" s="112">
        <v>15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Kimba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17</v>
      </c>
      <c r="W65" s="112">
        <v>34</v>
      </c>
      <c r="X65" s="112">
        <v>23</v>
      </c>
      <c r="Y65" s="112">
        <v>6</v>
      </c>
      <c r="Z65" s="112">
        <v>6</v>
      </c>
    </row>
    <row r="66" spans="1:26" x14ac:dyDescent="0.25">
      <c r="S66" s="115" t="s">
        <v>39</v>
      </c>
      <c r="T66" s="115"/>
      <c r="U66" s="112"/>
      <c r="V66" s="112">
        <v>36</v>
      </c>
      <c r="W66" s="112">
        <v>38</v>
      </c>
      <c r="X66" s="112">
        <v>40</v>
      </c>
      <c r="Y66" s="112">
        <v>40</v>
      </c>
      <c r="Z66" s="112">
        <v>34</v>
      </c>
    </row>
    <row r="67" spans="1:26" x14ac:dyDescent="0.25">
      <c r="S67" s="115" t="s">
        <v>40</v>
      </c>
      <c r="T67" s="115"/>
      <c r="U67" s="112"/>
      <c r="V67" s="112">
        <v>31</v>
      </c>
      <c r="W67" s="112">
        <v>31</v>
      </c>
      <c r="X67" s="112">
        <v>30</v>
      </c>
      <c r="Y67" s="112">
        <v>32</v>
      </c>
      <c r="Z67" s="112">
        <v>36</v>
      </c>
    </row>
    <row r="68" spans="1:26" x14ac:dyDescent="0.25">
      <c r="S68" s="115" t="s">
        <v>41</v>
      </c>
      <c r="T68" s="115"/>
      <c r="U68" s="112"/>
      <c r="V68" s="112">
        <v>38</v>
      </c>
      <c r="W68" s="112">
        <v>50</v>
      </c>
      <c r="X68" s="112">
        <v>53</v>
      </c>
      <c r="Y68" s="112">
        <v>43</v>
      </c>
      <c r="Z68" s="112">
        <v>46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26</v>
      </c>
      <c r="X69" s="112">
        <v>28</v>
      </c>
      <c r="Y69" s="112">
        <v>35</v>
      </c>
      <c r="Z69" s="112">
        <v>48</v>
      </c>
    </row>
    <row r="70" spans="1:26" x14ac:dyDescent="0.25">
      <c r="S70" s="115" t="s">
        <v>43</v>
      </c>
      <c r="T70" s="115"/>
      <c r="U70" s="112"/>
      <c r="V70" s="112">
        <v>25</v>
      </c>
      <c r="W70" s="112">
        <v>42</v>
      </c>
      <c r="X70" s="112">
        <v>39</v>
      </c>
      <c r="Y70" s="112">
        <v>28</v>
      </c>
      <c r="Z70" s="112">
        <v>27</v>
      </c>
    </row>
    <row r="71" spans="1:26" x14ac:dyDescent="0.25">
      <c r="S71" s="115" t="s">
        <v>44</v>
      </c>
      <c r="T71" s="115"/>
      <c r="U71" s="112"/>
      <c r="V71" s="112">
        <v>30</v>
      </c>
      <c r="W71" s="112">
        <v>42</v>
      </c>
      <c r="X71" s="112">
        <v>31</v>
      </c>
      <c r="Y71" s="112">
        <v>35</v>
      </c>
      <c r="Z71" s="112">
        <v>42</v>
      </c>
    </row>
    <row r="72" spans="1:26" x14ac:dyDescent="0.25">
      <c r="S72" s="115" t="s">
        <v>45</v>
      </c>
      <c r="T72" s="115"/>
      <c r="U72" s="112"/>
      <c r="V72" s="112">
        <v>25</v>
      </c>
      <c r="W72" s="112">
        <v>37</v>
      </c>
      <c r="X72" s="112">
        <v>49</v>
      </c>
      <c r="Y72" s="112">
        <v>42</v>
      </c>
      <c r="Z72" s="112">
        <v>34</v>
      </c>
    </row>
    <row r="73" spans="1:26" x14ac:dyDescent="0.25">
      <c r="S73" s="115" t="s">
        <v>46</v>
      </c>
      <c r="T73" s="115"/>
      <c r="U73" s="112"/>
      <c r="V73" s="112">
        <v>20</v>
      </c>
      <c r="W73" s="112">
        <v>35</v>
      </c>
      <c r="X73" s="112">
        <v>29</v>
      </c>
      <c r="Y73" s="112">
        <v>36</v>
      </c>
      <c r="Z73" s="112">
        <v>34</v>
      </c>
    </row>
    <row r="74" spans="1:26" x14ac:dyDescent="0.25">
      <c r="S74" s="115" t="s">
        <v>47</v>
      </c>
      <c r="T74" s="115"/>
      <c r="U74" s="112"/>
      <c r="V74" s="112">
        <v>21</v>
      </c>
      <c r="W74" s="112">
        <v>26</v>
      </c>
      <c r="X74" s="112">
        <v>16</v>
      </c>
      <c r="Y74" s="112">
        <v>25</v>
      </c>
      <c r="Z74" s="112">
        <v>30</v>
      </c>
    </row>
    <row r="75" spans="1:26" x14ac:dyDescent="0.25">
      <c r="S75" s="115" t="s">
        <v>48</v>
      </c>
      <c r="T75" s="115"/>
      <c r="U75" s="112"/>
      <c r="V75" s="112">
        <v>12</v>
      </c>
      <c r="W75" s="112">
        <v>21</v>
      </c>
      <c r="X75" s="112">
        <v>15</v>
      </c>
      <c r="Y75" s="112">
        <v>17</v>
      </c>
      <c r="Z75" s="112">
        <v>19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8</v>
      </c>
      <c r="X76" s="112">
        <v>7</v>
      </c>
      <c r="Y76" s="112">
        <v>7</v>
      </c>
      <c r="Z76" s="112">
        <v>11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5</v>
      </c>
      <c r="X77" s="112">
        <v>5</v>
      </c>
      <c r="Y77" s="112">
        <v>4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1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304</v>
      </c>
      <c r="W80" s="112">
        <v>401</v>
      </c>
      <c r="X80" s="112">
        <v>357</v>
      </c>
      <c r="Y80" s="112">
        <v>379</v>
      </c>
      <c r="Z80" s="112">
        <v>393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Kimba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29</v>
      </c>
      <c r="W83" s="112">
        <v>32</v>
      </c>
      <c r="X83" s="112">
        <v>28</v>
      </c>
      <c r="Y83" s="112">
        <v>31</v>
      </c>
      <c r="Z83" s="112">
        <v>26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16</v>
      </c>
      <c r="W84" s="112">
        <v>9</v>
      </c>
      <c r="X84" s="112">
        <v>9</v>
      </c>
      <c r="Y84" s="112">
        <v>11</v>
      </c>
      <c r="Z84" s="112">
        <v>11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41</v>
      </c>
      <c r="W85" s="112">
        <v>36</v>
      </c>
      <c r="X85" s="112">
        <v>33</v>
      </c>
      <c r="Y85" s="112">
        <v>38</v>
      </c>
      <c r="Z85" s="112">
        <v>42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896</v>
      </c>
      <c r="D86" s="94">
        <f t="shared" ref="D86:D91" si="4">AD4</f>
        <v>6.9212410501193311E-2</v>
      </c>
      <c r="E86" s="95">
        <f t="shared" ref="E86:E91" si="5">AD4</f>
        <v>6.9212410501193311E-2</v>
      </c>
      <c r="F86" s="94">
        <f t="shared" ref="F86:F91" si="6">AF4</f>
        <v>0.33931240657698059</v>
      </c>
      <c r="G86" s="95">
        <f t="shared" ref="G86:G91" si="7">AF4</f>
        <v>0.33931240657698059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0</v>
      </c>
      <c r="W86" s="112">
        <v>0</v>
      </c>
      <c r="X86" s="112">
        <v>3</v>
      </c>
      <c r="Y86" s="112">
        <v>5</v>
      </c>
      <c r="Z86" s="112">
        <v>5</v>
      </c>
    </row>
    <row r="87" spans="1:30" ht="15" customHeight="1" x14ac:dyDescent="0.25">
      <c r="A87" s="96" t="s">
        <v>4</v>
      </c>
      <c r="B87" s="49"/>
      <c r="C87" s="97" t="str">
        <f t="shared" si="3"/>
        <v>499</v>
      </c>
      <c r="D87" s="94">
        <f t="shared" si="4"/>
        <v>7.7753779697624203E-2</v>
      </c>
      <c r="E87" s="95">
        <f t="shared" si="5"/>
        <v>7.7753779697624203E-2</v>
      </c>
      <c r="F87" s="94">
        <f t="shared" si="6"/>
        <v>0.33780160857908847</v>
      </c>
      <c r="G87" s="95">
        <f t="shared" si="7"/>
        <v>0.33780160857908847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5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393</v>
      </c>
      <c r="D88" s="94">
        <f t="shared" si="4"/>
        <v>3.6939313984168942E-2</v>
      </c>
      <c r="E88" s="95">
        <f t="shared" si="5"/>
        <v>3.6939313984168942E-2</v>
      </c>
      <c r="F88" s="94">
        <f t="shared" si="6"/>
        <v>0.30564784053156147</v>
      </c>
      <c r="G88" s="95">
        <f t="shared" si="7"/>
        <v>0.30564784053156147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5</v>
      </c>
      <c r="W88" s="112">
        <v>5</v>
      </c>
      <c r="X88" s="112">
        <v>7</v>
      </c>
      <c r="Y88" s="112">
        <v>3</v>
      </c>
      <c r="Z88" s="112">
        <v>5</v>
      </c>
    </row>
    <row r="89" spans="1:30" ht="15" customHeight="1" x14ac:dyDescent="0.25">
      <c r="A89" s="49" t="s">
        <v>6</v>
      </c>
      <c r="B89" s="49"/>
      <c r="C89" s="97" t="str">
        <f t="shared" si="3"/>
        <v>600</v>
      </c>
      <c r="D89" s="94">
        <f t="shared" si="4"/>
        <v>5.6338028169014009E-2</v>
      </c>
      <c r="E89" s="95">
        <f t="shared" si="5"/>
        <v>5.6338028169014009E-2</v>
      </c>
      <c r="F89" s="94">
        <f t="shared" si="6"/>
        <v>0.32743362831858414</v>
      </c>
      <c r="G89" s="95">
        <f t="shared" si="7"/>
        <v>0.32743362831858414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28</v>
      </c>
      <c r="W89" s="112">
        <v>36</v>
      </c>
      <c r="X89" s="112">
        <v>34</v>
      </c>
      <c r="Y89" s="112">
        <v>38</v>
      </c>
      <c r="Z89" s="112">
        <v>38</v>
      </c>
    </row>
    <row r="90" spans="1:30" ht="15" customHeight="1" x14ac:dyDescent="0.25">
      <c r="A90" s="49" t="s">
        <v>98</v>
      </c>
      <c r="B90" s="49"/>
      <c r="C90" s="97" t="str">
        <f t="shared" si="3"/>
        <v>$24,290</v>
      </c>
      <c r="D90" s="94">
        <f t="shared" si="4"/>
        <v>-2.7845882310564618E-2</v>
      </c>
      <c r="E90" s="95">
        <f t="shared" si="5"/>
        <v>-2.7845882310564618E-2</v>
      </c>
      <c r="F90" s="94">
        <f t="shared" si="6"/>
        <v>-3.3220298507462664E-2</v>
      </c>
      <c r="G90" s="95">
        <f t="shared" si="7"/>
        <v>-3.3220298507462664E-2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33</v>
      </c>
      <c r="W90" s="112">
        <v>43</v>
      </c>
      <c r="X90" s="112">
        <v>40</v>
      </c>
      <c r="Y90" s="112">
        <v>43</v>
      </c>
      <c r="Z90" s="112">
        <v>53</v>
      </c>
    </row>
    <row r="91" spans="1:30" ht="15" customHeight="1" x14ac:dyDescent="0.25">
      <c r="A91" s="49" t="s">
        <v>7</v>
      </c>
      <c r="B91" s="49"/>
      <c r="C91" s="97" t="str">
        <f t="shared" si="3"/>
        <v>$17.6 mil</v>
      </c>
      <c r="D91" s="94">
        <f t="shared" si="4"/>
        <v>0.34860617806134098</v>
      </c>
      <c r="E91" s="95">
        <f t="shared" si="5"/>
        <v>0.34860617806134098</v>
      </c>
      <c r="F91" s="94">
        <f t="shared" si="6"/>
        <v>-0.10533079864729733</v>
      </c>
      <c r="G91" s="95">
        <f t="shared" si="7"/>
        <v>-0.10533079864729733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256</v>
      </c>
      <c r="W91" s="112">
        <v>314</v>
      </c>
      <c r="X91" s="112">
        <v>261</v>
      </c>
      <c r="Y91" s="112">
        <v>314</v>
      </c>
      <c r="Z91" s="112">
        <v>326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7</v>
      </c>
      <c r="W93" s="112">
        <v>12</v>
      </c>
      <c r="X93" s="112">
        <v>5</v>
      </c>
      <c r="Y93" s="112">
        <v>9</v>
      </c>
      <c r="Z93" s="112">
        <v>12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33</v>
      </c>
      <c r="W94" s="112">
        <v>36</v>
      </c>
      <c r="X94" s="112">
        <v>35</v>
      </c>
      <c r="Y94" s="112">
        <v>42</v>
      </c>
      <c r="Z94" s="112">
        <v>48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</v>
      </c>
      <c r="W95" s="112">
        <v>6</v>
      </c>
      <c r="X95" s="112">
        <v>7</v>
      </c>
      <c r="Y95" s="112">
        <v>9</v>
      </c>
      <c r="Z95" s="112">
        <v>5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20</v>
      </c>
      <c r="W96" s="112">
        <v>29</v>
      </c>
      <c r="X96" s="112">
        <v>31</v>
      </c>
      <c r="Y96" s="112">
        <v>29</v>
      </c>
      <c r="Z96" s="112">
        <v>35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48</v>
      </c>
      <c r="W97" s="112">
        <v>53</v>
      </c>
      <c r="X97" s="112">
        <v>50</v>
      </c>
      <c r="Y97" s="112">
        <v>46</v>
      </c>
      <c r="Z97" s="112">
        <v>44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19</v>
      </c>
      <c r="W98" s="112">
        <v>25</v>
      </c>
      <c r="X98" s="112">
        <v>19</v>
      </c>
      <c r="Y98" s="112">
        <v>19</v>
      </c>
      <c r="Z98" s="112">
        <v>22</v>
      </c>
    </row>
    <row r="99" spans="1:32" ht="15" customHeight="1" x14ac:dyDescent="0.25">
      <c r="S99" s="115" t="s">
        <v>191</v>
      </c>
      <c r="T99" s="115"/>
      <c r="U99" s="112"/>
      <c r="V99" s="112">
        <v>0</v>
      </c>
      <c r="W99" s="112">
        <v>0</v>
      </c>
      <c r="X99" s="112">
        <v>5</v>
      </c>
      <c r="Y99" s="112">
        <v>7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15</v>
      </c>
      <c r="W100" s="112">
        <v>8</v>
      </c>
      <c r="X100" s="112">
        <v>8</v>
      </c>
      <c r="Y100" s="112">
        <v>14</v>
      </c>
      <c r="Z100" s="112">
        <v>12</v>
      </c>
    </row>
    <row r="101" spans="1:32" x14ac:dyDescent="0.25">
      <c r="A101" s="18"/>
      <c r="S101" s="118" t="s">
        <v>53</v>
      </c>
      <c r="T101" s="118"/>
      <c r="U101" s="112"/>
      <c r="V101" s="112">
        <v>203</v>
      </c>
      <c r="W101" s="112">
        <v>267</v>
      </c>
      <c r="X101" s="112">
        <v>216</v>
      </c>
      <c r="Y101" s="112">
        <v>260</v>
      </c>
      <c r="Z101" s="112">
        <v>274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425</v>
      </c>
      <c r="W104" s="112">
        <v>453</v>
      </c>
      <c r="X104" s="112">
        <v>455</v>
      </c>
      <c r="Y104" s="112">
        <v>487</v>
      </c>
      <c r="Z104" s="112">
        <v>487</v>
      </c>
      <c r="AB104" s="109" t="str">
        <f>TEXT(Z104,"###,###")</f>
        <v>487</v>
      </c>
      <c r="AD104" s="130">
        <f>Z104/($Z$4)*100</f>
        <v>54.352678571428569</v>
      </c>
      <c r="AF104" s="109"/>
    </row>
    <row r="105" spans="1:32" x14ac:dyDescent="0.25">
      <c r="S105" s="115" t="s">
        <v>17</v>
      </c>
      <c r="T105" s="115"/>
      <c r="U105" s="112"/>
      <c r="V105" s="112">
        <v>106</v>
      </c>
      <c r="W105" s="112">
        <v>131</v>
      </c>
      <c r="X105" s="112">
        <v>117</v>
      </c>
      <c r="Y105" s="112">
        <v>142</v>
      </c>
      <c r="Z105" s="112">
        <v>143</v>
      </c>
      <c r="AB105" s="109" t="str">
        <f>TEXT(Z105,"###,###")</f>
        <v>143</v>
      </c>
      <c r="AD105" s="130">
        <f>Z105/($Z$4)*100</f>
        <v>15.959821428571427</v>
      </c>
      <c r="AF105" s="109"/>
    </row>
    <row r="106" spans="1:32" x14ac:dyDescent="0.25">
      <c r="S106" s="118" t="s">
        <v>53</v>
      </c>
      <c r="T106" s="118"/>
      <c r="U106" s="120"/>
      <c r="V106" s="120">
        <v>531</v>
      </c>
      <c r="W106" s="120">
        <v>584</v>
      </c>
      <c r="X106" s="120">
        <v>572</v>
      </c>
      <c r="Y106" s="120">
        <v>629</v>
      </c>
      <c r="Z106" s="120">
        <v>630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160</v>
      </c>
      <c r="W108" s="112">
        <v>176</v>
      </c>
      <c r="X108" s="112">
        <v>139</v>
      </c>
      <c r="Y108" s="112">
        <v>183</v>
      </c>
      <c r="Z108" s="112">
        <v>215</v>
      </c>
      <c r="AB108" s="109" t="str">
        <f>TEXT(Z108,"###,###")</f>
        <v>215</v>
      </c>
      <c r="AD108" s="130">
        <f>Z108/($Z$4)*100</f>
        <v>23.995535714285715</v>
      </c>
      <c r="AF108" s="109"/>
    </row>
    <row r="109" spans="1:32" x14ac:dyDescent="0.25">
      <c r="S109" s="115" t="s">
        <v>20</v>
      </c>
      <c r="T109" s="115"/>
      <c r="U109" s="112"/>
      <c r="V109" s="112">
        <v>136</v>
      </c>
      <c r="W109" s="112">
        <v>151</v>
      </c>
      <c r="X109" s="112">
        <v>152</v>
      </c>
      <c r="Y109" s="112">
        <v>148</v>
      </c>
      <c r="Z109" s="112">
        <v>163</v>
      </c>
      <c r="AB109" s="109" t="str">
        <f>TEXT(Z109,"###,###")</f>
        <v>163</v>
      </c>
      <c r="AD109" s="130">
        <f>Z109/($Z$4)*100</f>
        <v>18.191964285714285</v>
      </c>
      <c r="AF109" s="109"/>
    </row>
    <row r="110" spans="1:32" x14ac:dyDescent="0.25">
      <c r="S110" s="115" t="s">
        <v>21</v>
      </c>
      <c r="T110" s="115"/>
      <c r="U110" s="112"/>
      <c r="V110" s="112">
        <v>64</v>
      </c>
      <c r="W110" s="112">
        <v>74</v>
      </c>
      <c r="X110" s="112">
        <v>76</v>
      </c>
      <c r="Y110" s="112">
        <v>89</v>
      </c>
      <c r="Z110" s="112">
        <v>49</v>
      </c>
      <c r="AB110" s="109" t="str">
        <f>TEXT(Z110,"###,###")</f>
        <v>49</v>
      </c>
      <c r="AD110" s="130">
        <f>Z110/($Z$4)*100</f>
        <v>5.46875</v>
      </c>
      <c r="AF110" s="109"/>
    </row>
    <row r="111" spans="1:32" x14ac:dyDescent="0.25">
      <c r="S111" s="115" t="s">
        <v>22</v>
      </c>
      <c r="T111" s="115"/>
      <c r="U111" s="112"/>
      <c r="V111" s="112">
        <v>125</v>
      </c>
      <c r="W111" s="112">
        <v>156</v>
      </c>
      <c r="X111" s="112">
        <v>167</v>
      </c>
      <c r="Y111" s="112">
        <v>172</v>
      </c>
      <c r="Z111" s="112">
        <v>193</v>
      </c>
      <c r="AB111" s="109" t="str">
        <f>TEXT(Z111,"###,###")</f>
        <v>193</v>
      </c>
      <c r="AD111" s="130">
        <f>Z111/($Z$4)*100</f>
        <v>21.540178571428573</v>
      </c>
      <c r="AF111" s="109"/>
    </row>
    <row r="112" spans="1:32" x14ac:dyDescent="0.25">
      <c r="S112" s="118" t="s">
        <v>53</v>
      </c>
      <c r="T112" s="118"/>
      <c r="U112" s="112"/>
      <c r="V112" s="112">
        <v>671</v>
      </c>
      <c r="W112" s="112">
        <v>850</v>
      </c>
      <c r="X112" s="112">
        <v>734</v>
      </c>
      <c r="Y112" s="112">
        <v>839</v>
      </c>
      <c r="Z112" s="112">
        <v>896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42.22</v>
      </c>
      <c r="W118" s="131">
        <v>45.14</v>
      </c>
      <c r="X118" s="131">
        <v>43.13</v>
      </c>
      <c r="Y118" s="131">
        <v>44.61</v>
      </c>
      <c r="Z118" s="131">
        <v>45.17</v>
      </c>
      <c r="AB118" s="109" t="str">
        <f>TEXT(Z118,"##.0")</f>
        <v>45.2</v>
      </c>
    </row>
    <row r="120" spans="19:32" x14ac:dyDescent="0.25">
      <c r="S120" s="101" t="s">
        <v>100</v>
      </c>
      <c r="T120" s="112"/>
      <c r="U120" s="112"/>
      <c r="V120" s="112">
        <v>254</v>
      </c>
      <c r="W120" s="112">
        <v>295</v>
      </c>
      <c r="X120" s="112">
        <v>282</v>
      </c>
      <c r="Y120" s="112">
        <v>304</v>
      </c>
      <c r="Z120" s="112">
        <v>319</v>
      </c>
      <c r="AB120" s="109" t="str">
        <f>TEXT(Z120,"###,###")</f>
        <v>319</v>
      </c>
    </row>
    <row r="121" spans="19:32" x14ac:dyDescent="0.25">
      <c r="S121" s="101" t="s">
        <v>101</v>
      </c>
      <c r="T121" s="112"/>
      <c r="U121" s="112"/>
      <c r="V121" s="112">
        <v>129</v>
      </c>
      <c r="W121" s="112">
        <v>199</v>
      </c>
      <c r="X121" s="112">
        <v>138</v>
      </c>
      <c r="Y121" s="112">
        <v>179</v>
      </c>
      <c r="Z121" s="112">
        <v>197</v>
      </c>
      <c r="AB121" s="109" t="str">
        <f>TEXT(Z121,"###,###")</f>
        <v>197</v>
      </c>
    </row>
    <row r="122" spans="19:32" x14ac:dyDescent="0.25">
      <c r="S122" s="101" t="s">
        <v>102</v>
      </c>
      <c r="T122" s="112"/>
      <c r="U122" s="112"/>
      <c r="V122" s="112">
        <v>75</v>
      </c>
      <c r="W122" s="112">
        <v>90</v>
      </c>
      <c r="X122" s="112">
        <v>64</v>
      </c>
      <c r="Y122" s="112">
        <v>81</v>
      </c>
      <c r="Z122" s="112">
        <v>88</v>
      </c>
      <c r="AB122" s="109" t="str">
        <f>TEXT(Z122,"###,###")</f>
        <v>88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329</v>
      </c>
      <c r="W124" s="112">
        <v>385</v>
      </c>
      <c r="X124" s="112">
        <v>346</v>
      </c>
      <c r="Y124" s="112">
        <v>385</v>
      </c>
      <c r="Z124" s="112">
        <v>407</v>
      </c>
      <c r="AB124" s="109" t="str">
        <f>TEXT(Z124,"###,###")</f>
        <v>407</v>
      </c>
      <c r="AD124" s="127">
        <f>Z124/$Z$7*100</f>
        <v>67.833333333333329</v>
      </c>
    </row>
    <row r="125" spans="19:32" x14ac:dyDescent="0.25">
      <c r="S125" s="101" t="s">
        <v>104</v>
      </c>
      <c r="T125" s="112"/>
      <c r="U125" s="112"/>
      <c r="V125" s="112">
        <v>204</v>
      </c>
      <c r="W125" s="112">
        <v>289</v>
      </c>
      <c r="X125" s="112">
        <v>202</v>
      </c>
      <c r="Y125" s="112">
        <v>260</v>
      </c>
      <c r="Z125" s="112">
        <v>285</v>
      </c>
      <c r="AB125" s="109" t="str">
        <f>TEXT(Z125,"###,###")</f>
        <v>285</v>
      </c>
      <c r="AD125" s="127">
        <f>Z125/$Z$7*100</f>
        <v>47.5</v>
      </c>
    </row>
    <row r="127" spans="19:32" x14ac:dyDescent="0.25">
      <c r="S127" s="101" t="s">
        <v>105</v>
      </c>
      <c r="T127" s="112"/>
      <c r="U127" s="112"/>
      <c r="V127" s="112">
        <v>256</v>
      </c>
      <c r="W127" s="112">
        <v>316</v>
      </c>
      <c r="X127" s="112">
        <v>262</v>
      </c>
      <c r="Y127" s="112">
        <v>312</v>
      </c>
      <c r="Z127" s="112">
        <v>325</v>
      </c>
      <c r="AB127" s="109" t="str">
        <f>TEXT(Z127,"###,###")</f>
        <v>325</v>
      </c>
      <c r="AD127" s="127">
        <f>Z127/$Z$7*100</f>
        <v>54.166666666666664</v>
      </c>
    </row>
    <row r="128" spans="19:32" x14ac:dyDescent="0.25">
      <c r="S128" s="101" t="s">
        <v>106</v>
      </c>
      <c r="T128" s="112"/>
      <c r="U128" s="112"/>
      <c r="V128" s="112">
        <v>202</v>
      </c>
      <c r="W128" s="112">
        <v>269</v>
      </c>
      <c r="X128" s="112">
        <v>219</v>
      </c>
      <c r="Y128" s="112">
        <v>256</v>
      </c>
      <c r="Z128" s="112">
        <v>271</v>
      </c>
      <c r="AB128" s="109" t="str">
        <f>TEXT(Z128,"###,###")</f>
        <v>271</v>
      </c>
      <c r="AD128" s="127">
        <f>Z128/$Z$7*100</f>
        <v>45.166666666666664</v>
      </c>
    </row>
    <row r="130" spans="19:20" x14ac:dyDescent="0.25">
      <c r="S130" s="101" t="s">
        <v>264</v>
      </c>
      <c r="T130" s="127">
        <v>53.166666666666664</v>
      </c>
    </row>
    <row r="131" spans="19:20" x14ac:dyDescent="0.25">
      <c r="S131" s="101" t="s">
        <v>265</v>
      </c>
      <c r="T131" s="127">
        <v>32.833333333333329</v>
      </c>
    </row>
    <row r="132" spans="19:20" x14ac:dyDescent="0.25">
      <c r="S132" s="101" t="s">
        <v>266</v>
      </c>
      <c r="T132" s="127">
        <v>14.666666666666666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BB6E0B-0648-4DB8-84D7-11B89D4090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CD1771-4EA1-477C-864A-C652BC5BB6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85FB05-0FEC-4659-AF8A-6EE4D71A3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35A1742-35A6-44A4-AE38-4AD3665F79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78151-EA2D-4710-874F-4E04F76047C8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10.27 Kingston,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1968</v>
      </c>
      <c r="W4" s="108">
        <v>2177</v>
      </c>
      <c r="X4" s="108">
        <v>2166</v>
      </c>
      <c r="Y4" s="108">
        <v>2147</v>
      </c>
      <c r="Z4" s="108">
        <v>2183</v>
      </c>
      <c r="AB4" s="109" t="str">
        <f>TEXT(Z4,"###,###")</f>
        <v>2,183</v>
      </c>
      <c r="AD4" s="110">
        <f>Z4/Y4-1</f>
        <v>1.6767582673497872E-2</v>
      </c>
      <c r="AF4" s="110">
        <f>Z4/V4-1</f>
        <v>0.10924796747967469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1033</v>
      </c>
      <c r="W5" s="108">
        <v>1199</v>
      </c>
      <c r="X5" s="108">
        <v>1136</v>
      </c>
      <c r="Y5" s="108">
        <v>1164</v>
      </c>
      <c r="Z5" s="108">
        <v>1165</v>
      </c>
      <c r="AB5" s="109" t="str">
        <f>TEXT(Z5,"###,###")</f>
        <v>1,165</v>
      </c>
      <c r="AD5" s="110">
        <f t="shared" ref="AD5:AD9" si="0">Z5/Y5-1</f>
        <v>8.5910652920961894E-4</v>
      </c>
      <c r="AF5" s="110">
        <f t="shared" ref="AF5:AF9" si="1">Z5/V5-1</f>
        <v>0.12778315585672795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935</v>
      </c>
      <c r="W6" s="108">
        <v>979</v>
      </c>
      <c r="X6" s="108">
        <v>1026</v>
      </c>
      <c r="Y6" s="108">
        <v>985</v>
      </c>
      <c r="Z6" s="108">
        <v>1014</v>
      </c>
      <c r="AB6" s="109" t="str">
        <f>TEXT(Z6,"###,###")</f>
        <v>1,014</v>
      </c>
      <c r="AD6" s="110">
        <f t="shared" si="0"/>
        <v>2.9441624365482255E-2</v>
      </c>
      <c r="AF6" s="110">
        <f t="shared" si="1"/>
        <v>8.4491978609625651E-2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1215</v>
      </c>
      <c r="W7" s="108">
        <v>1296</v>
      </c>
      <c r="X7" s="108">
        <v>1286</v>
      </c>
      <c r="Y7" s="108">
        <v>1349</v>
      </c>
      <c r="Z7" s="108">
        <v>1337</v>
      </c>
      <c r="AB7" s="109" t="str">
        <f>TEXT(Z7,"###,###")</f>
        <v>1,337</v>
      </c>
      <c r="AD7" s="110">
        <f t="shared" si="0"/>
        <v>-8.8954781319495746E-3</v>
      </c>
      <c r="AF7" s="110">
        <f t="shared" si="1"/>
        <v>0.10041152263374475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2,183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1,337</v>
      </c>
      <c r="P8" s="65"/>
      <c r="S8" s="107" t="s">
        <v>84</v>
      </c>
      <c r="T8" s="108"/>
      <c r="U8" s="108"/>
      <c r="V8" s="108">
        <v>21747.34</v>
      </c>
      <c r="W8" s="108">
        <v>20292.150000000001</v>
      </c>
      <c r="X8" s="108">
        <v>24560</v>
      </c>
      <c r="Y8" s="108">
        <v>22552.07</v>
      </c>
      <c r="Z8" s="108">
        <v>26997.040000000001</v>
      </c>
      <c r="AB8" s="109" t="str">
        <f>TEXT(Z8,"$###,###")</f>
        <v>$26,997</v>
      </c>
      <c r="AD8" s="110">
        <f t="shared" si="0"/>
        <v>0.19709809343443863</v>
      </c>
      <c r="AF8" s="110">
        <f t="shared" si="1"/>
        <v>0.24139503957725417</v>
      </c>
    </row>
    <row r="9" spans="1:32" x14ac:dyDescent="0.25">
      <c r="A9" s="30" t="s">
        <v>14</v>
      </c>
      <c r="B9" s="69"/>
      <c r="C9" s="70"/>
      <c r="D9" s="71">
        <f>AD104</f>
        <v>66.468163078332566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52.206432311144354</v>
      </c>
      <c r="P9" s="72" t="s">
        <v>85</v>
      </c>
      <c r="S9" s="107" t="s">
        <v>7</v>
      </c>
      <c r="T9" s="108"/>
      <c r="U9" s="108"/>
      <c r="V9" s="108">
        <v>58791536</v>
      </c>
      <c r="W9" s="108">
        <v>66717596</v>
      </c>
      <c r="X9" s="108">
        <v>67842067</v>
      </c>
      <c r="Y9" s="108">
        <v>70699856</v>
      </c>
      <c r="Z9" s="108">
        <v>81335273</v>
      </c>
      <c r="AB9" s="109" t="str">
        <f>TEXT(Z9/1000000,"$#,###.0")&amp;" mil"</f>
        <v>$81.3 mil</v>
      </c>
      <c r="AD9" s="110">
        <f t="shared" si="0"/>
        <v>0.15043053270150941</v>
      </c>
      <c r="AF9" s="110">
        <f t="shared" si="1"/>
        <v>0.38345208398705566</v>
      </c>
    </row>
    <row r="10" spans="1:32" x14ac:dyDescent="0.25">
      <c r="A10" s="30" t="s">
        <v>17</v>
      </c>
      <c r="B10" s="69"/>
      <c r="C10" s="70"/>
      <c r="D10" s="71">
        <f>AD105</f>
        <v>10.948236371965185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47.344801795063574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66.04338070306656</v>
      </c>
      <c r="P11" s="72" t="s">
        <v>85</v>
      </c>
      <c r="S11" s="107" t="s">
        <v>29</v>
      </c>
      <c r="T11" s="112"/>
      <c r="U11" s="112"/>
      <c r="V11" s="112">
        <v>1577</v>
      </c>
      <c r="W11" s="112">
        <v>1739</v>
      </c>
      <c r="X11" s="112">
        <v>1757</v>
      </c>
      <c r="Y11" s="112">
        <v>1675</v>
      </c>
      <c r="Z11" s="112">
        <v>1728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21.839940164547496</v>
      </c>
      <c r="P12" s="72" t="s">
        <v>85</v>
      </c>
      <c r="S12" s="107" t="s">
        <v>30</v>
      </c>
      <c r="T12" s="112"/>
      <c r="U12" s="112"/>
      <c r="V12" s="112">
        <v>391</v>
      </c>
      <c r="W12" s="112">
        <v>434</v>
      </c>
      <c r="X12" s="112">
        <v>409</v>
      </c>
      <c r="Y12" s="112">
        <v>464</v>
      </c>
      <c r="Z12" s="112">
        <v>455</v>
      </c>
    </row>
    <row r="13" spans="1:32" ht="15" customHeight="1" x14ac:dyDescent="0.25">
      <c r="A13" s="30" t="s">
        <v>19</v>
      </c>
      <c r="B13" s="70"/>
      <c r="C13" s="70"/>
      <c r="D13" s="71">
        <f>AD108</f>
        <v>16.582684379294548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12.266267763649964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20.888685295464956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46.5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18.918918918918919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20.104633781763827</v>
      </c>
      <c r="P15" s="72" t="s">
        <v>85</v>
      </c>
      <c r="S15" s="115" t="s">
        <v>61</v>
      </c>
      <c r="T15" s="115"/>
      <c r="U15" s="116"/>
      <c r="V15" s="116">
        <v>609</v>
      </c>
      <c r="W15" s="116">
        <v>687</v>
      </c>
      <c r="X15" s="116">
        <v>695</v>
      </c>
      <c r="Y15" s="112">
        <v>660</v>
      </c>
      <c r="Z15" s="112">
        <v>640</v>
      </c>
      <c r="AB15" s="117">
        <f t="shared" ref="AB15:AB34" si="2">IF(Z15="np",0,Z15/$Z$34)</f>
        <v>0.29317453046266606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19.743472285845169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79.895366218236177</v>
      </c>
      <c r="P16" s="37" t="s">
        <v>85</v>
      </c>
      <c r="S16" s="115" t="s">
        <v>62</v>
      </c>
      <c r="T16" s="115"/>
      <c r="U16" s="116"/>
      <c r="V16" s="116">
        <v>5</v>
      </c>
      <c r="W16" s="116">
        <v>0</v>
      </c>
      <c r="X16" s="116">
        <v>0</v>
      </c>
      <c r="Y16" s="112">
        <v>5</v>
      </c>
      <c r="Z16" s="112">
        <v>2</v>
      </c>
      <c r="AB16" s="117">
        <f t="shared" si="2"/>
        <v>9.1617040769583142E-4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75</v>
      </c>
      <c r="W17" s="116">
        <v>85</v>
      </c>
      <c r="X17" s="116">
        <v>52</v>
      </c>
      <c r="Y17" s="112">
        <v>67</v>
      </c>
      <c r="Z17" s="112">
        <v>81</v>
      </c>
      <c r="AB17" s="117">
        <f t="shared" si="2"/>
        <v>3.7104901511681172E-2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</v>
      </c>
      <c r="W18" s="116">
        <v>0</v>
      </c>
      <c r="X18" s="116">
        <v>5</v>
      </c>
      <c r="Y18" s="112">
        <v>4</v>
      </c>
      <c r="Z18" s="112">
        <v>2</v>
      </c>
      <c r="AB18" s="117">
        <f t="shared" si="2"/>
        <v>9.1617040769583142E-4</v>
      </c>
    </row>
    <row r="19" spans="1:28" x14ac:dyDescent="0.25">
      <c r="A19" s="61" t="str">
        <f>$S$1&amp;" ("&amp;$V$2&amp;" to "&amp;$Z$2&amp;")"</f>
        <v>Kingston (2016-17 to 2020-21)</v>
      </c>
      <c r="B19" s="61"/>
      <c r="C19" s="61"/>
      <c r="D19" s="61"/>
      <c r="E19" s="61"/>
      <c r="F19" s="61"/>
      <c r="G19" s="61" t="str">
        <f>$S$1&amp;" ("&amp;$V$2&amp;" to "&amp;$Z$2&amp;")"</f>
        <v>Kingston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80</v>
      </c>
      <c r="W19" s="116">
        <v>110</v>
      </c>
      <c r="X19" s="116">
        <v>114</v>
      </c>
      <c r="Y19" s="112">
        <v>116</v>
      </c>
      <c r="Z19" s="112">
        <v>119</v>
      </c>
      <c r="AB19" s="117">
        <f t="shared" si="2"/>
        <v>5.4512139257901972E-2</v>
      </c>
    </row>
    <row r="20" spans="1:28" x14ac:dyDescent="0.25">
      <c r="S20" s="115" t="s">
        <v>66</v>
      </c>
      <c r="T20" s="115"/>
      <c r="U20" s="116"/>
      <c r="V20" s="116">
        <v>60</v>
      </c>
      <c r="W20" s="116">
        <v>67</v>
      </c>
      <c r="X20" s="116">
        <v>73</v>
      </c>
      <c r="Y20" s="112">
        <v>73</v>
      </c>
      <c r="Z20" s="112">
        <v>65</v>
      </c>
      <c r="AB20" s="117">
        <f t="shared" si="2"/>
        <v>2.977553825011452E-2</v>
      </c>
    </row>
    <row r="21" spans="1:28" x14ac:dyDescent="0.25">
      <c r="S21" s="115" t="s">
        <v>67</v>
      </c>
      <c r="T21" s="115"/>
      <c r="U21" s="116"/>
      <c r="V21" s="116">
        <v>136</v>
      </c>
      <c r="W21" s="116">
        <v>126</v>
      </c>
      <c r="X21" s="116">
        <v>121</v>
      </c>
      <c r="Y21" s="112">
        <v>184</v>
      </c>
      <c r="Z21" s="112">
        <v>198</v>
      </c>
      <c r="AB21" s="117">
        <f t="shared" si="2"/>
        <v>9.0700870361887315E-2</v>
      </c>
    </row>
    <row r="22" spans="1:28" x14ac:dyDescent="0.25">
      <c r="S22" s="115" t="s">
        <v>68</v>
      </c>
      <c r="T22" s="115"/>
      <c r="U22" s="116"/>
      <c r="V22" s="116">
        <v>154</v>
      </c>
      <c r="W22" s="116">
        <v>167</v>
      </c>
      <c r="X22" s="116">
        <v>207</v>
      </c>
      <c r="Y22" s="112">
        <v>176</v>
      </c>
      <c r="Z22" s="112">
        <v>166</v>
      </c>
      <c r="AB22" s="117">
        <f t="shared" si="2"/>
        <v>7.6042143838754003E-2</v>
      </c>
    </row>
    <row r="23" spans="1:28" x14ac:dyDescent="0.25">
      <c r="S23" s="115" t="s">
        <v>69</v>
      </c>
      <c r="T23" s="115"/>
      <c r="U23" s="116"/>
      <c r="V23" s="116">
        <v>46</v>
      </c>
      <c r="W23" s="116">
        <v>76</v>
      </c>
      <c r="X23" s="116">
        <v>66</v>
      </c>
      <c r="Y23" s="112">
        <v>50</v>
      </c>
      <c r="Z23" s="112">
        <v>54</v>
      </c>
      <c r="AB23" s="117">
        <f t="shared" si="2"/>
        <v>2.4736601007787448E-2</v>
      </c>
    </row>
    <row r="24" spans="1:28" x14ac:dyDescent="0.25">
      <c r="S24" s="115" t="s">
        <v>70</v>
      </c>
      <c r="T24" s="115"/>
      <c r="U24" s="116"/>
      <c r="V24" s="116">
        <v>3</v>
      </c>
      <c r="W24" s="116">
        <v>0</v>
      </c>
      <c r="X24" s="116">
        <v>4</v>
      </c>
      <c r="Y24" s="112">
        <v>3</v>
      </c>
      <c r="Z24" s="112">
        <v>3</v>
      </c>
      <c r="AB24" s="117">
        <f t="shared" si="2"/>
        <v>1.3742556115437471E-3</v>
      </c>
    </row>
    <row r="25" spans="1:28" x14ac:dyDescent="0.25">
      <c r="S25" s="115" t="s">
        <v>71</v>
      </c>
      <c r="T25" s="115"/>
      <c r="U25" s="116"/>
      <c r="V25" s="116">
        <v>29</v>
      </c>
      <c r="W25" s="116">
        <v>39</v>
      </c>
      <c r="X25" s="116">
        <v>34</v>
      </c>
      <c r="Y25" s="112">
        <v>35</v>
      </c>
      <c r="Z25" s="112">
        <v>39</v>
      </c>
      <c r="AB25" s="117">
        <f t="shared" si="2"/>
        <v>1.7865322950068714E-2</v>
      </c>
    </row>
    <row r="26" spans="1:28" x14ac:dyDescent="0.25">
      <c r="S26" s="115" t="s">
        <v>72</v>
      </c>
      <c r="T26" s="115"/>
      <c r="U26" s="116"/>
      <c r="V26" s="116">
        <v>10</v>
      </c>
      <c r="W26" s="116">
        <v>14</v>
      </c>
      <c r="X26" s="116">
        <v>19</v>
      </c>
      <c r="Y26" s="112">
        <v>16</v>
      </c>
      <c r="Z26" s="112">
        <v>19</v>
      </c>
      <c r="AB26" s="117">
        <f t="shared" si="2"/>
        <v>8.703618873110398E-3</v>
      </c>
    </row>
    <row r="27" spans="1:28" x14ac:dyDescent="0.25">
      <c r="S27" s="115" t="s">
        <v>73</v>
      </c>
      <c r="T27" s="115"/>
      <c r="U27" s="116"/>
      <c r="V27" s="116">
        <v>29</v>
      </c>
      <c r="W27" s="116">
        <v>41</v>
      </c>
      <c r="X27" s="116">
        <v>45</v>
      </c>
      <c r="Y27" s="112">
        <v>55</v>
      </c>
      <c r="Z27" s="112">
        <v>63</v>
      </c>
      <c r="AB27" s="117">
        <f t="shared" si="2"/>
        <v>2.8859367842418691E-2</v>
      </c>
    </row>
    <row r="28" spans="1:28" x14ac:dyDescent="0.25">
      <c r="S28" s="115" t="s">
        <v>74</v>
      </c>
      <c r="T28" s="115"/>
      <c r="U28" s="116"/>
      <c r="V28" s="116">
        <v>37</v>
      </c>
      <c r="W28" s="116">
        <v>52</v>
      </c>
      <c r="X28" s="116">
        <v>55</v>
      </c>
      <c r="Y28" s="112">
        <v>53</v>
      </c>
      <c r="Z28" s="112">
        <v>71</v>
      </c>
      <c r="AB28" s="117">
        <f t="shared" si="2"/>
        <v>3.2524049473202019E-2</v>
      </c>
    </row>
    <row r="29" spans="1:28" x14ac:dyDescent="0.25">
      <c r="S29" s="115" t="s">
        <v>75</v>
      </c>
      <c r="T29" s="115"/>
      <c r="U29" s="116"/>
      <c r="V29" s="116">
        <v>57</v>
      </c>
      <c r="W29" s="116">
        <v>75</v>
      </c>
      <c r="X29" s="116">
        <v>80</v>
      </c>
      <c r="Y29" s="112">
        <v>65</v>
      </c>
      <c r="Z29" s="112">
        <v>62</v>
      </c>
      <c r="AB29" s="117">
        <f t="shared" si="2"/>
        <v>2.8401282638570773E-2</v>
      </c>
    </row>
    <row r="30" spans="1:28" x14ac:dyDescent="0.25">
      <c r="S30" s="115" t="s">
        <v>76</v>
      </c>
      <c r="T30" s="115"/>
      <c r="U30" s="116"/>
      <c r="V30" s="116">
        <v>86</v>
      </c>
      <c r="W30" s="116">
        <v>90</v>
      </c>
      <c r="X30" s="116">
        <v>92</v>
      </c>
      <c r="Y30" s="112">
        <v>82</v>
      </c>
      <c r="Z30" s="112">
        <v>91</v>
      </c>
      <c r="AB30" s="117">
        <f t="shared" si="2"/>
        <v>4.1685753550160333E-2</v>
      </c>
    </row>
    <row r="31" spans="1:28" x14ac:dyDescent="0.25">
      <c r="S31" s="115" t="s">
        <v>77</v>
      </c>
      <c r="T31" s="115"/>
      <c r="U31" s="116"/>
      <c r="V31" s="116">
        <v>143</v>
      </c>
      <c r="W31" s="116">
        <v>141</v>
      </c>
      <c r="X31" s="116">
        <v>136</v>
      </c>
      <c r="Y31" s="112">
        <v>145</v>
      </c>
      <c r="Z31" s="112">
        <v>150</v>
      </c>
      <c r="AB31" s="117">
        <f t="shared" si="2"/>
        <v>6.8712780577187355E-2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4</v>
      </c>
      <c r="W32" s="116">
        <v>13</v>
      </c>
      <c r="X32" s="116">
        <v>11</v>
      </c>
      <c r="Y32" s="112">
        <v>6</v>
      </c>
      <c r="Z32" s="112">
        <v>4</v>
      </c>
      <c r="AB32" s="117">
        <f t="shared" si="2"/>
        <v>1.8323408153916628E-3</v>
      </c>
    </row>
    <row r="33" spans="19:32" x14ac:dyDescent="0.25">
      <c r="S33" s="115" t="s">
        <v>79</v>
      </c>
      <c r="T33" s="115"/>
      <c r="U33" s="116"/>
      <c r="V33" s="116">
        <v>54</v>
      </c>
      <c r="W33" s="116">
        <v>60</v>
      </c>
      <c r="X33" s="116">
        <v>54</v>
      </c>
      <c r="Y33" s="112">
        <v>55</v>
      </c>
      <c r="Z33" s="112">
        <v>42</v>
      </c>
      <c r="AB33" s="117">
        <f t="shared" si="2"/>
        <v>1.9239578561612462E-2</v>
      </c>
    </row>
    <row r="34" spans="19:32" x14ac:dyDescent="0.25">
      <c r="S34" s="118" t="s">
        <v>53</v>
      </c>
      <c r="T34" s="118"/>
      <c r="U34" s="119"/>
      <c r="V34" s="119">
        <v>1969</v>
      </c>
      <c r="W34" s="119">
        <v>2173</v>
      </c>
      <c r="X34" s="119">
        <v>2165</v>
      </c>
      <c r="Y34" s="120">
        <v>2142</v>
      </c>
      <c r="Z34" s="120">
        <v>2183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946</v>
      </c>
      <c r="W37" s="112">
        <v>1010</v>
      </c>
      <c r="X37" s="112">
        <v>1001</v>
      </c>
      <c r="Y37" s="112">
        <v>1070</v>
      </c>
      <c r="Z37" s="112">
        <v>1069</v>
      </c>
      <c r="AB37" s="132">
        <f>Z37/Z40*100</f>
        <v>79.895366218236177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264</v>
      </c>
      <c r="W38" s="112">
        <v>290</v>
      </c>
      <c r="X38" s="112">
        <v>284</v>
      </c>
      <c r="Y38" s="112">
        <v>282</v>
      </c>
      <c r="Z38" s="112">
        <v>269</v>
      </c>
      <c r="AB38" s="132">
        <f>Z38/Z40*100</f>
        <v>20.104633781763827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1210</v>
      </c>
      <c r="W40" s="112">
        <v>1300</v>
      </c>
      <c r="X40" s="112">
        <v>1285</v>
      </c>
      <c r="Y40" s="112">
        <v>1352</v>
      </c>
      <c r="Z40" s="112">
        <v>1338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7</v>
      </c>
      <c r="X44" s="112">
        <v>0</v>
      </c>
      <c r="Y44" s="112">
        <v>9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17</v>
      </c>
      <c r="W45" s="112">
        <v>26</v>
      </c>
      <c r="X45" s="112">
        <v>31</v>
      </c>
      <c r="Y45" s="112">
        <v>34</v>
      </c>
      <c r="Z45" s="112">
        <v>39</v>
      </c>
    </row>
    <row r="46" spans="19:32" x14ac:dyDescent="0.25">
      <c r="S46" s="115" t="s">
        <v>38</v>
      </c>
      <c r="T46" s="115"/>
      <c r="U46" s="112"/>
      <c r="V46" s="112">
        <v>66</v>
      </c>
      <c r="W46" s="112">
        <v>52</v>
      </c>
      <c r="X46" s="112">
        <v>60</v>
      </c>
      <c r="Y46" s="112">
        <v>44</v>
      </c>
      <c r="Z46" s="112">
        <v>60</v>
      </c>
    </row>
    <row r="47" spans="19:32" x14ac:dyDescent="0.25">
      <c r="S47" s="115" t="s">
        <v>39</v>
      </c>
      <c r="T47" s="115"/>
      <c r="U47" s="112"/>
      <c r="V47" s="112">
        <v>82</v>
      </c>
      <c r="W47" s="112">
        <v>100</v>
      </c>
      <c r="X47" s="112">
        <v>94</v>
      </c>
      <c r="Y47" s="112">
        <v>79</v>
      </c>
      <c r="Z47" s="112">
        <v>92</v>
      </c>
    </row>
    <row r="48" spans="19:32" x14ac:dyDescent="0.25">
      <c r="S48" s="115" t="s">
        <v>40</v>
      </c>
      <c r="T48" s="115"/>
      <c r="U48" s="112"/>
      <c r="V48" s="112">
        <v>125</v>
      </c>
      <c r="W48" s="112">
        <v>162</v>
      </c>
      <c r="X48" s="112">
        <v>132</v>
      </c>
      <c r="Y48" s="112">
        <v>128</v>
      </c>
      <c r="Z48" s="112">
        <v>108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104</v>
      </c>
      <c r="W49" s="112">
        <v>99</v>
      </c>
      <c r="X49" s="112">
        <v>114</v>
      </c>
      <c r="Y49" s="112">
        <v>117</v>
      </c>
      <c r="Z49" s="112">
        <v>132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Kingston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87</v>
      </c>
      <c r="W50" s="112">
        <v>98</v>
      </c>
      <c r="X50" s="112">
        <v>100</v>
      </c>
      <c r="Y50" s="112">
        <v>86</v>
      </c>
      <c r="Z50" s="112">
        <v>104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90</v>
      </c>
      <c r="W51" s="112">
        <v>119</v>
      </c>
      <c r="X51" s="112">
        <v>110</v>
      </c>
      <c r="Y51" s="112">
        <v>79</v>
      </c>
      <c r="Z51" s="112">
        <v>75</v>
      </c>
    </row>
    <row r="52" spans="1:26" ht="15" customHeight="1" x14ac:dyDescent="0.25">
      <c r="S52" s="115" t="s">
        <v>44</v>
      </c>
      <c r="T52" s="115"/>
      <c r="U52" s="112"/>
      <c r="V52" s="112">
        <v>64</v>
      </c>
      <c r="W52" s="112">
        <v>94</v>
      </c>
      <c r="X52" s="112">
        <v>85</v>
      </c>
      <c r="Y52" s="112">
        <v>113</v>
      </c>
      <c r="Z52" s="112">
        <v>93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66</v>
      </c>
      <c r="W53" s="112">
        <v>73</v>
      </c>
      <c r="X53" s="112">
        <v>90</v>
      </c>
      <c r="Y53" s="112">
        <v>100</v>
      </c>
      <c r="Z53" s="112">
        <v>92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112</v>
      </c>
      <c r="W54" s="112">
        <v>109</v>
      </c>
      <c r="X54" s="112">
        <v>92</v>
      </c>
      <c r="Y54" s="112">
        <v>103</v>
      </c>
      <c r="Z54" s="112">
        <v>104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94</v>
      </c>
      <c r="W55" s="112">
        <v>108</v>
      </c>
      <c r="X55" s="112">
        <v>101</v>
      </c>
      <c r="Y55" s="112">
        <v>115</v>
      </c>
      <c r="Z55" s="112">
        <v>98</v>
      </c>
    </row>
    <row r="56" spans="1:26" ht="15" customHeight="1" x14ac:dyDescent="0.25">
      <c r="S56" s="115" t="s">
        <v>48</v>
      </c>
      <c r="T56" s="115"/>
      <c r="U56" s="112"/>
      <c r="V56" s="112">
        <v>53</v>
      </c>
      <c r="W56" s="112">
        <v>78</v>
      </c>
      <c r="X56" s="112">
        <v>65</v>
      </c>
      <c r="Y56" s="112">
        <v>73</v>
      </c>
      <c r="Z56" s="112">
        <v>80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37</v>
      </c>
      <c r="W57" s="112">
        <v>38</v>
      </c>
      <c r="X57" s="112">
        <v>26</v>
      </c>
      <c r="Y57" s="112">
        <v>35</v>
      </c>
      <c r="Z57" s="112">
        <v>39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</v>
      </c>
      <c r="W58" s="112">
        <v>11</v>
      </c>
      <c r="X58" s="112">
        <v>23</v>
      </c>
      <c r="Y58" s="112">
        <v>28</v>
      </c>
      <c r="Z58" s="112">
        <v>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16</v>
      </c>
      <c r="X59" s="112">
        <v>16</v>
      </c>
      <c r="Y59" s="112">
        <v>21</v>
      </c>
      <c r="Z59" s="112">
        <v>13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8</v>
      </c>
      <c r="X60" s="112">
        <v>4</v>
      </c>
      <c r="Y60" s="112">
        <v>6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1032</v>
      </c>
      <c r="W61" s="112">
        <v>1194</v>
      </c>
      <c r="X61" s="112">
        <v>1140</v>
      </c>
      <c r="Y61" s="112">
        <v>1166</v>
      </c>
      <c r="Z61" s="112">
        <v>1165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4</v>
      </c>
      <c r="Y63" s="112">
        <v>11</v>
      </c>
      <c r="Z63" s="112">
        <v>10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</v>
      </c>
      <c r="W64" s="112">
        <v>23</v>
      </c>
      <c r="X64" s="112">
        <v>30</v>
      </c>
      <c r="Y64" s="112">
        <v>25</v>
      </c>
      <c r="Z64" s="112">
        <v>36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Kingston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56</v>
      </c>
      <c r="W65" s="112">
        <v>69</v>
      </c>
      <c r="X65" s="112">
        <v>73</v>
      </c>
      <c r="Y65" s="112">
        <v>79</v>
      </c>
      <c r="Z65" s="112">
        <v>62</v>
      </c>
    </row>
    <row r="66" spans="1:26" x14ac:dyDescent="0.25">
      <c r="S66" s="115" t="s">
        <v>39</v>
      </c>
      <c r="T66" s="115"/>
      <c r="U66" s="112"/>
      <c r="V66" s="112">
        <v>90</v>
      </c>
      <c r="W66" s="112">
        <v>60</v>
      </c>
      <c r="X66" s="112">
        <v>77</v>
      </c>
      <c r="Y66" s="112">
        <v>67</v>
      </c>
      <c r="Z66" s="112">
        <v>101</v>
      </c>
    </row>
    <row r="67" spans="1:26" x14ac:dyDescent="0.25">
      <c r="S67" s="115" t="s">
        <v>40</v>
      </c>
      <c r="T67" s="115"/>
      <c r="U67" s="112"/>
      <c r="V67" s="112">
        <v>112</v>
      </c>
      <c r="W67" s="112">
        <v>117</v>
      </c>
      <c r="X67" s="112">
        <v>119</v>
      </c>
      <c r="Y67" s="112">
        <v>100</v>
      </c>
      <c r="Z67" s="112">
        <v>104</v>
      </c>
    </row>
    <row r="68" spans="1:26" x14ac:dyDescent="0.25">
      <c r="S68" s="115" t="s">
        <v>41</v>
      </c>
      <c r="T68" s="115"/>
      <c r="U68" s="112"/>
      <c r="V68" s="112">
        <v>64</v>
      </c>
      <c r="W68" s="112">
        <v>72</v>
      </c>
      <c r="X68" s="112">
        <v>80</v>
      </c>
      <c r="Y68" s="112">
        <v>91</v>
      </c>
      <c r="Z68" s="112">
        <v>74</v>
      </c>
    </row>
    <row r="69" spans="1:26" x14ac:dyDescent="0.25">
      <c r="S69" s="115" t="s">
        <v>42</v>
      </c>
      <c r="T69" s="115"/>
      <c r="U69" s="112"/>
      <c r="V69" s="112">
        <v>64</v>
      </c>
      <c r="W69" s="112">
        <v>67</v>
      </c>
      <c r="X69" s="112">
        <v>70</v>
      </c>
      <c r="Y69" s="112">
        <v>67</v>
      </c>
      <c r="Z69" s="112">
        <v>73</v>
      </c>
    </row>
    <row r="70" spans="1:26" x14ac:dyDescent="0.25">
      <c r="S70" s="115" t="s">
        <v>43</v>
      </c>
      <c r="T70" s="115"/>
      <c r="U70" s="112"/>
      <c r="V70" s="112">
        <v>72</v>
      </c>
      <c r="W70" s="112">
        <v>84</v>
      </c>
      <c r="X70" s="112">
        <v>81</v>
      </c>
      <c r="Y70" s="112">
        <v>59</v>
      </c>
      <c r="Z70" s="112">
        <v>52</v>
      </c>
    </row>
    <row r="71" spans="1:26" x14ac:dyDescent="0.25">
      <c r="S71" s="115" t="s">
        <v>44</v>
      </c>
      <c r="T71" s="115"/>
      <c r="U71" s="112"/>
      <c r="V71" s="112">
        <v>83</v>
      </c>
      <c r="W71" s="112">
        <v>99</v>
      </c>
      <c r="X71" s="112">
        <v>97</v>
      </c>
      <c r="Y71" s="112">
        <v>86</v>
      </c>
      <c r="Z71" s="112">
        <v>102</v>
      </c>
    </row>
    <row r="72" spans="1:26" x14ac:dyDescent="0.25">
      <c r="S72" s="115" t="s">
        <v>45</v>
      </c>
      <c r="T72" s="115"/>
      <c r="U72" s="112"/>
      <c r="V72" s="112">
        <v>82</v>
      </c>
      <c r="W72" s="112">
        <v>102</v>
      </c>
      <c r="X72" s="112">
        <v>99</v>
      </c>
      <c r="Y72" s="112">
        <v>96</v>
      </c>
      <c r="Z72" s="112">
        <v>78</v>
      </c>
    </row>
    <row r="73" spans="1:26" x14ac:dyDescent="0.25">
      <c r="S73" s="115" t="s">
        <v>46</v>
      </c>
      <c r="T73" s="115"/>
      <c r="U73" s="112"/>
      <c r="V73" s="112">
        <v>102</v>
      </c>
      <c r="W73" s="112">
        <v>98</v>
      </c>
      <c r="X73" s="112">
        <v>109</v>
      </c>
      <c r="Y73" s="112">
        <v>110</v>
      </c>
      <c r="Z73" s="112">
        <v>110</v>
      </c>
    </row>
    <row r="74" spans="1:26" x14ac:dyDescent="0.25">
      <c r="S74" s="115" t="s">
        <v>47</v>
      </c>
      <c r="T74" s="115"/>
      <c r="U74" s="112"/>
      <c r="V74" s="112">
        <v>89</v>
      </c>
      <c r="W74" s="112">
        <v>80</v>
      </c>
      <c r="X74" s="112">
        <v>74</v>
      </c>
      <c r="Y74" s="112">
        <v>77</v>
      </c>
      <c r="Z74" s="112">
        <v>89</v>
      </c>
    </row>
    <row r="75" spans="1:26" x14ac:dyDescent="0.25">
      <c r="S75" s="115" t="s">
        <v>48</v>
      </c>
      <c r="T75" s="115"/>
      <c r="U75" s="112"/>
      <c r="V75" s="112">
        <v>50</v>
      </c>
      <c r="W75" s="112">
        <v>66</v>
      </c>
      <c r="X75" s="112">
        <v>61</v>
      </c>
      <c r="Y75" s="112">
        <v>58</v>
      </c>
      <c r="Z75" s="112">
        <v>58</v>
      </c>
    </row>
    <row r="76" spans="1:26" x14ac:dyDescent="0.25">
      <c r="S76" s="115" t="s">
        <v>49</v>
      </c>
      <c r="T76" s="115"/>
      <c r="U76" s="112"/>
      <c r="V76" s="112">
        <v>20</v>
      </c>
      <c r="W76" s="112">
        <v>31</v>
      </c>
      <c r="X76" s="112">
        <v>33</v>
      </c>
      <c r="Y76" s="112">
        <v>37</v>
      </c>
      <c r="Z76" s="112">
        <v>36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11</v>
      </c>
      <c r="X77" s="112">
        <v>13</v>
      </c>
      <c r="Y77" s="112">
        <v>10</v>
      </c>
      <c r="Z77" s="112">
        <v>16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3</v>
      </c>
      <c r="X78" s="112">
        <v>6</v>
      </c>
      <c r="Y78" s="112">
        <v>6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6</v>
      </c>
      <c r="X79" s="112">
        <v>0</v>
      </c>
      <c r="Y79" s="112">
        <v>0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935</v>
      </c>
      <c r="W80" s="112">
        <v>980</v>
      </c>
      <c r="X80" s="112">
        <v>1029</v>
      </c>
      <c r="Y80" s="112">
        <v>979</v>
      </c>
      <c r="Z80" s="112">
        <v>1014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Kingston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51</v>
      </c>
      <c r="W83" s="112">
        <v>65</v>
      </c>
      <c r="X83" s="112">
        <v>59</v>
      </c>
      <c r="Y83" s="112">
        <v>65</v>
      </c>
      <c r="Z83" s="112">
        <v>76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27</v>
      </c>
      <c r="W84" s="112">
        <v>31</v>
      </c>
      <c r="X84" s="112">
        <v>31</v>
      </c>
      <c r="Y84" s="112">
        <v>28</v>
      </c>
      <c r="Z84" s="112">
        <v>21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90</v>
      </c>
      <c r="W85" s="112">
        <v>100</v>
      </c>
      <c r="X85" s="112">
        <v>99</v>
      </c>
      <c r="Y85" s="112">
        <v>103</v>
      </c>
      <c r="Z85" s="112">
        <v>97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2,183</v>
      </c>
      <c r="D86" s="94">
        <f t="shared" ref="D86:D91" si="4">AD4</f>
        <v>1.6767582673497872E-2</v>
      </c>
      <c r="E86" s="95">
        <f t="shared" ref="E86:E91" si="5">AD4</f>
        <v>1.6767582673497872E-2</v>
      </c>
      <c r="F86" s="94">
        <f t="shared" ref="F86:F91" si="6">AF4</f>
        <v>0.10924796747967469</v>
      </c>
      <c r="G86" s="95">
        <f t="shared" ref="G86:G91" si="7">AF4</f>
        <v>0.10924796747967469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11</v>
      </c>
      <c r="W86" s="112">
        <v>13</v>
      </c>
      <c r="X86" s="112">
        <v>12</v>
      </c>
      <c r="Y86" s="112">
        <v>15</v>
      </c>
      <c r="Z86" s="112">
        <v>20</v>
      </c>
    </row>
    <row r="87" spans="1:30" ht="15" customHeight="1" x14ac:dyDescent="0.25">
      <c r="A87" s="96" t="s">
        <v>4</v>
      </c>
      <c r="B87" s="49"/>
      <c r="C87" s="97" t="str">
        <f t="shared" si="3"/>
        <v>1,165</v>
      </c>
      <c r="D87" s="94">
        <f t="shared" si="4"/>
        <v>8.5910652920961894E-4</v>
      </c>
      <c r="E87" s="95">
        <f t="shared" si="5"/>
        <v>8.5910652920961894E-4</v>
      </c>
      <c r="F87" s="94">
        <f t="shared" si="6"/>
        <v>0.12778315585672795</v>
      </c>
      <c r="G87" s="95">
        <f t="shared" si="7"/>
        <v>0.12778315585672795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10</v>
      </c>
      <c r="W87" s="112">
        <v>6</v>
      </c>
      <c r="X87" s="112">
        <v>8</v>
      </c>
      <c r="Y87" s="112">
        <v>5</v>
      </c>
      <c r="Z87" s="112">
        <v>4</v>
      </c>
    </row>
    <row r="88" spans="1:30" ht="15" customHeight="1" x14ac:dyDescent="0.25">
      <c r="A88" s="96" t="s">
        <v>5</v>
      </c>
      <c r="B88" s="49"/>
      <c r="C88" s="97" t="str">
        <f t="shared" si="3"/>
        <v>1,014</v>
      </c>
      <c r="D88" s="94">
        <f t="shared" si="4"/>
        <v>2.9441624365482255E-2</v>
      </c>
      <c r="E88" s="95">
        <f t="shared" si="5"/>
        <v>2.9441624365482255E-2</v>
      </c>
      <c r="F88" s="94">
        <f t="shared" si="6"/>
        <v>8.4491978609625651E-2</v>
      </c>
      <c r="G88" s="95">
        <f t="shared" si="7"/>
        <v>8.4491978609625651E-2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25</v>
      </c>
      <c r="W88" s="112">
        <v>32</v>
      </c>
      <c r="X88" s="112">
        <v>27</v>
      </c>
      <c r="Y88" s="112">
        <v>31</v>
      </c>
      <c r="Z88" s="112">
        <v>33</v>
      </c>
    </row>
    <row r="89" spans="1:30" ht="15" customHeight="1" x14ac:dyDescent="0.25">
      <c r="A89" s="49" t="s">
        <v>6</v>
      </c>
      <c r="B89" s="49"/>
      <c r="C89" s="97" t="str">
        <f t="shared" si="3"/>
        <v>1,337</v>
      </c>
      <c r="D89" s="94">
        <f t="shared" si="4"/>
        <v>-8.8954781319495746E-3</v>
      </c>
      <c r="E89" s="95">
        <f t="shared" si="5"/>
        <v>-8.8954781319495746E-3</v>
      </c>
      <c r="F89" s="94">
        <f t="shared" si="6"/>
        <v>0.10041152263374475</v>
      </c>
      <c r="G89" s="95">
        <f t="shared" si="7"/>
        <v>0.10041152263374475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54</v>
      </c>
      <c r="W89" s="112">
        <v>54</v>
      </c>
      <c r="X89" s="112">
        <v>57</v>
      </c>
      <c r="Y89" s="112">
        <v>65</v>
      </c>
      <c r="Z89" s="112">
        <v>56</v>
      </c>
    </row>
    <row r="90" spans="1:30" ht="15" customHeight="1" x14ac:dyDescent="0.25">
      <c r="A90" s="49" t="s">
        <v>98</v>
      </c>
      <c r="B90" s="49"/>
      <c r="C90" s="97" t="str">
        <f t="shared" si="3"/>
        <v>$26,997</v>
      </c>
      <c r="D90" s="94">
        <f t="shared" si="4"/>
        <v>0.19709809343443863</v>
      </c>
      <c r="E90" s="95">
        <f t="shared" si="5"/>
        <v>0.19709809343443863</v>
      </c>
      <c r="F90" s="94">
        <f t="shared" si="6"/>
        <v>0.24139503957725417</v>
      </c>
      <c r="G90" s="95">
        <f t="shared" si="7"/>
        <v>0.24139503957725417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149</v>
      </c>
      <c r="W90" s="112">
        <v>130</v>
      </c>
      <c r="X90" s="112">
        <v>136</v>
      </c>
      <c r="Y90" s="112">
        <v>130</v>
      </c>
      <c r="Z90" s="112">
        <v>129</v>
      </c>
    </row>
    <row r="91" spans="1:30" ht="15" customHeight="1" x14ac:dyDescent="0.25">
      <c r="A91" s="49" t="s">
        <v>7</v>
      </c>
      <c r="B91" s="49"/>
      <c r="C91" s="97" t="str">
        <f t="shared" si="3"/>
        <v>$81.3 mil</v>
      </c>
      <c r="D91" s="94">
        <f t="shared" si="4"/>
        <v>0.15043053270150941</v>
      </c>
      <c r="E91" s="95">
        <f t="shared" si="5"/>
        <v>0.15043053270150941</v>
      </c>
      <c r="F91" s="94">
        <f t="shared" si="6"/>
        <v>0.38345208398705566</v>
      </c>
      <c r="G91" s="95">
        <f t="shared" si="7"/>
        <v>0.38345208398705566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633</v>
      </c>
      <c r="W91" s="112">
        <v>695</v>
      </c>
      <c r="X91" s="112">
        <v>672</v>
      </c>
      <c r="Y91" s="112">
        <v>719</v>
      </c>
      <c r="Z91" s="112">
        <v>701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29</v>
      </c>
      <c r="W93" s="112">
        <v>25</v>
      </c>
      <c r="X93" s="112">
        <v>33</v>
      </c>
      <c r="Y93" s="112">
        <v>33</v>
      </c>
      <c r="Z93" s="112">
        <v>34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75</v>
      </c>
      <c r="W94" s="112">
        <v>75</v>
      </c>
      <c r="X94" s="112">
        <v>89</v>
      </c>
      <c r="Y94" s="112">
        <v>80</v>
      </c>
      <c r="Z94" s="112">
        <v>80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27</v>
      </c>
      <c r="W95" s="112">
        <v>26</v>
      </c>
      <c r="X95" s="112">
        <v>23</v>
      </c>
      <c r="Y95" s="112">
        <v>25</v>
      </c>
      <c r="Z95" s="112">
        <v>25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88</v>
      </c>
      <c r="W96" s="112">
        <v>91</v>
      </c>
      <c r="X96" s="112">
        <v>103</v>
      </c>
      <c r="Y96" s="112">
        <v>88</v>
      </c>
      <c r="Z96" s="112">
        <v>96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59</v>
      </c>
      <c r="W97" s="112">
        <v>63</v>
      </c>
      <c r="X97" s="112">
        <v>58</v>
      </c>
      <c r="Y97" s="112">
        <v>57</v>
      </c>
      <c r="Z97" s="112">
        <v>62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68</v>
      </c>
      <c r="W98" s="112">
        <v>70</v>
      </c>
      <c r="X98" s="112">
        <v>73</v>
      </c>
      <c r="Y98" s="112">
        <v>74</v>
      </c>
      <c r="Z98" s="112">
        <v>73</v>
      </c>
    </row>
    <row r="99" spans="1:32" ht="15" customHeight="1" x14ac:dyDescent="0.25">
      <c r="S99" s="115" t="s">
        <v>191</v>
      </c>
      <c r="T99" s="115"/>
      <c r="U99" s="112"/>
      <c r="V99" s="112">
        <v>3</v>
      </c>
      <c r="W99" s="112">
        <v>7</v>
      </c>
      <c r="X99" s="112">
        <v>3</v>
      </c>
      <c r="Y99" s="112">
        <v>7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69</v>
      </c>
      <c r="W100" s="112">
        <v>69</v>
      </c>
      <c r="X100" s="112">
        <v>92</v>
      </c>
      <c r="Y100" s="112">
        <v>94</v>
      </c>
      <c r="Z100" s="112">
        <v>92</v>
      </c>
    </row>
    <row r="101" spans="1:32" x14ac:dyDescent="0.25">
      <c r="A101" s="18"/>
      <c r="S101" s="118" t="s">
        <v>53</v>
      </c>
      <c r="T101" s="118"/>
      <c r="U101" s="112"/>
      <c r="V101" s="112">
        <v>581</v>
      </c>
      <c r="W101" s="112">
        <v>600</v>
      </c>
      <c r="X101" s="112">
        <v>613</v>
      </c>
      <c r="Y101" s="112">
        <v>633</v>
      </c>
      <c r="Z101" s="112">
        <v>630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1366</v>
      </c>
      <c r="W104" s="112">
        <v>1374</v>
      </c>
      <c r="X104" s="112">
        <v>1401</v>
      </c>
      <c r="Y104" s="112">
        <v>1451</v>
      </c>
      <c r="Z104" s="112">
        <v>1451</v>
      </c>
      <c r="AB104" s="109" t="str">
        <f>TEXT(Z104,"###,###")</f>
        <v>1,451</v>
      </c>
      <c r="AD104" s="130">
        <f>Z104/($Z$4)*100</f>
        <v>66.468163078332566</v>
      </c>
      <c r="AF104" s="109"/>
    </row>
    <row r="105" spans="1:32" x14ac:dyDescent="0.25">
      <c r="S105" s="115" t="s">
        <v>17</v>
      </c>
      <c r="T105" s="115"/>
      <c r="U105" s="112"/>
      <c r="V105" s="112">
        <v>221</v>
      </c>
      <c r="W105" s="112">
        <v>245</v>
      </c>
      <c r="X105" s="112">
        <v>252</v>
      </c>
      <c r="Y105" s="112">
        <v>234</v>
      </c>
      <c r="Z105" s="112">
        <v>239</v>
      </c>
      <c r="AB105" s="109" t="str">
        <f>TEXT(Z105,"###,###")</f>
        <v>239</v>
      </c>
      <c r="AD105" s="130">
        <f>Z105/($Z$4)*100</f>
        <v>10.948236371965185</v>
      </c>
      <c r="AF105" s="109"/>
    </row>
    <row r="106" spans="1:32" x14ac:dyDescent="0.25">
      <c r="S106" s="118" t="s">
        <v>53</v>
      </c>
      <c r="T106" s="118"/>
      <c r="U106" s="120"/>
      <c r="V106" s="120">
        <v>1587</v>
      </c>
      <c r="W106" s="120">
        <v>1619</v>
      </c>
      <c r="X106" s="120">
        <v>1653</v>
      </c>
      <c r="Y106" s="120">
        <v>1685</v>
      </c>
      <c r="Z106" s="120">
        <v>1690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384</v>
      </c>
      <c r="W108" s="112">
        <v>434</v>
      </c>
      <c r="X108" s="112">
        <v>378</v>
      </c>
      <c r="Y108" s="112">
        <v>357</v>
      </c>
      <c r="Z108" s="112">
        <v>362</v>
      </c>
      <c r="AB108" s="109" t="str">
        <f>TEXT(Z108,"###,###")</f>
        <v>362</v>
      </c>
      <c r="AD108" s="130">
        <f>Z108/($Z$4)*100</f>
        <v>16.582684379294548</v>
      </c>
      <c r="AF108" s="109"/>
    </row>
    <row r="109" spans="1:32" x14ac:dyDescent="0.25">
      <c r="S109" s="115" t="s">
        <v>20</v>
      </c>
      <c r="T109" s="115"/>
      <c r="U109" s="112"/>
      <c r="V109" s="112">
        <v>457</v>
      </c>
      <c r="W109" s="112">
        <v>473</v>
      </c>
      <c r="X109" s="112">
        <v>471</v>
      </c>
      <c r="Y109" s="112">
        <v>482</v>
      </c>
      <c r="Z109" s="112">
        <v>456</v>
      </c>
      <c r="AB109" s="109" t="str">
        <f>TEXT(Z109,"###,###")</f>
        <v>456</v>
      </c>
      <c r="AD109" s="130">
        <f>Z109/($Z$4)*100</f>
        <v>20.888685295464956</v>
      </c>
      <c r="AF109" s="109"/>
    </row>
    <row r="110" spans="1:32" x14ac:dyDescent="0.25">
      <c r="S110" s="115" t="s">
        <v>21</v>
      </c>
      <c r="T110" s="115"/>
      <c r="U110" s="112"/>
      <c r="V110" s="112">
        <v>324</v>
      </c>
      <c r="W110" s="112">
        <v>324</v>
      </c>
      <c r="X110" s="112">
        <v>378</v>
      </c>
      <c r="Y110" s="112">
        <v>415</v>
      </c>
      <c r="Z110" s="112">
        <v>413</v>
      </c>
      <c r="AB110" s="109" t="str">
        <f>TEXT(Z110,"###,###")</f>
        <v>413</v>
      </c>
      <c r="AD110" s="130">
        <f>Z110/($Z$4)*100</f>
        <v>18.918918918918919</v>
      </c>
      <c r="AF110" s="109"/>
    </row>
    <row r="111" spans="1:32" x14ac:dyDescent="0.25">
      <c r="S111" s="115" t="s">
        <v>22</v>
      </c>
      <c r="T111" s="115"/>
      <c r="U111" s="112"/>
      <c r="V111" s="112">
        <v>388</v>
      </c>
      <c r="W111" s="112">
        <v>372</v>
      </c>
      <c r="X111" s="112">
        <v>399</v>
      </c>
      <c r="Y111" s="112">
        <v>393</v>
      </c>
      <c r="Z111" s="112">
        <v>431</v>
      </c>
      <c r="AB111" s="109" t="str">
        <f>TEXT(Z111,"###,###")</f>
        <v>431</v>
      </c>
      <c r="AD111" s="130">
        <f>Z111/($Z$4)*100</f>
        <v>19.743472285845169</v>
      </c>
      <c r="AF111" s="109"/>
    </row>
    <row r="112" spans="1:32" x14ac:dyDescent="0.25">
      <c r="S112" s="118" t="s">
        <v>53</v>
      </c>
      <c r="T112" s="118"/>
      <c r="U112" s="112"/>
      <c r="V112" s="112">
        <v>1965</v>
      </c>
      <c r="W112" s="112">
        <v>2176</v>
      </c>
      <c r="X112" s="112">
        <v>2166</v>
      </c>
      <c r="Y112" s="112">
        <v>2144</v>
      </c>
      <c r="Z112" s="112">
        <v>2183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45.92</v>
      </c>
      <c r="W118" s="131">
        <v>46.34</v>
      </c>
      <c r="X118" s="131">
        <v>46.03</v>
      </c>
      <c r="Y118" s="131">
        <v>46.11</v>
      </c>
      <c r="Z118" s="131">
        <v>46.47</v>
      </c>
      <c r="AB118" s="109" t="str">
        <f>TEXT(Z118,"##.0")</f>
        <v>46.5</v>
      </c>
    </row>
    <row r="120" spans="19:32" x14ac:dyDescent="0.25">
      <c r="S120" s="101" t="s">
        <v>100</v>
      </c>
      <c r="T120" s="112"/>
      <c r="U120" s="112"/>
      <c r="V120" s="112">
        <v>817</v>
      </c>
      <c r="W120" s="112">
        <v>859</v>
      </c>
      <c r="X120" s="112">
        <v>875</v>
      </c>
      <c r="Y120" s="112">
        <v>883</v>
      </c>
      <c r="Z120" s="112">
        <v>883</v>
      </c>
      <c r="AB120" s="109" t="str">
        <f>TEXT(Z120,"###,###")</f>
        <v>883</v>
      </c>
    </row>
    <row r="121" spans="19:32" x14ac:dyDescent="0.25">
      <c r="S121" s="101" t="s">
        <v>101</v>
      </c>
      <c r="T121" s="112"/>
      <c r="U121" s="112"/>
      <c r="V121" s="112">
        <v>239</v>
      </c>
      <c r="W121" s="112">
        <v>279</v>
      </c>
      <c r="X121" s="112">
        <v>253</v>
      </c>
      <c r="Y121" s="112">
        <v>293</v>
      </c>
      <c r="Z121" s="112">
        <v>292</v>
      </c>
      <c r="AB121" s="109" t="str">
        <f>TEXT(Z121,"###,###")</f>
        <v>292</v>
      </c>
    </row>
    <row r="122" spans="19:32" x14ac:dyDescent="0.25">
      <c r="S122" s="101" t="s">
        <v>102</v>
      </c>
      <c r="T122" s="112"/>
      <c r="U122" s="112"/>
      <c r="V122" s="112">
        <v>154</v>
      </c>
      <c r="W122" s="112">
        <v>156</v>
      </c>
      <c r="X122" s="112">
        <v>156</v>
      </c>
      <c r="Y122" s="112">
        <v>180</v>
      </c>
      <c r="Z122" s="112">
        <v>164</v>
      </c>
      <c r="AB122" s="109" t="str">
        <f>TEXT(Z122,"###,###")</f>
        <v>164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971</v>
      </c>
      <c r="W124" s="112">
        <v>1015</v>
      </c>
      <c r="X124" s="112">
        <v>1031</v>
      </c>
      <c r="Y124" s="112">
        <v>1063</v>
      </c>
      <c r="Z124" s="112">
        <v>1047</v>
      </c>
      <c r="AB124" s="109" t="str">
        <f>TEXT(Z124,"###,###")</f>
        <v>1,047</v>
      </c>
      <c r="AD124" s="127">
        <f>Z124/$Z$7*100</f>
        <v>78.309648466716524</v>
      </c>
    </row>
    <row r="125" spans="19:32" x14ac:dyDescent="0.25">
      <c r="S125" s="101" t="s">
        <v>104</v>
      </c>
      <c r="T125" s="112"/>
      <c r="U125" s="112"/>
      <c r="V125" s="112">
        <v>393</v>
      </c>
      <c r="W125" s="112">
        <v>435</v>
      </c>
      <c r="X125" s="112">
        <v>409</v>
      </c>
      <c r="Y125" s="112">
        <v>473</v>
      </c>
      <c r="Z125" s="112">
        <v>456</v>
      </c>
      <c r="AB125" s="109" t="str">
        <f>TEXT(Z125,"###,###")</f>
        <v>456</v>
      </c>
      <c r="AD125" s="127">
        <f>Z125/$Z$7*100</f>
        <v>34.106207928197456</v>
      </c>
    </row>
    <row r="127" spans="19:32" x14ac:dyDescent="0.25">
      <c r="S127" s="101" t="s">
        <v>105</v>
      </c>
      <c r="T127" s="112"/>
      <c r="U127" s="112"/>
      <c r="V127" s="112">
        <v>628</v>
      </c>
      <c r="W127" s="112">
        <v>695</v>
      </c>
      <c r="X127" s="112">
        <v>673</v>
      </c>
      <c r="Y127" s="112">
        <v>716</v>
      </c>
      <c r="Z127" s="112">
        <v>698</v>
      </c>
      <c r="AB127" s="109" t="str">
        <f>TEXT(Z127,"###,###")</f>
        <v>698</v>
      </c>
      <c r="AD127" s="127">
        <f>Z127/$Z$7*100</f>
        <v>52.206432311144354</v>
      </c>
    </row>
    <row r="128" spans="19:32" x14ac:dyDescent="0.25">
      <c r="S128" s="101" t="s">
        <v>106</v>
      </c>
      <c r="T128" s="112"/>
      <c r="U128" s="112"/>
      <c r="V128" s="112">
        <v>585</v>
      </c>
      <c r="W128" s="112">
        <v>599</v>
      </c>
      <c r="X128" s="112">
        <v>612</v>
      </c>
      <c r="Y128" s="112">
        <v>631</v>
      </c>
      <c r="Z128" s="112">
        <v>633</v>
      </c>
      <c r="AB128" s="109" t="str">
        <f>TEXT(Z128,"###,###")</f>
        <v>633</v>
      </c>
      <c r="AD128" s="127">
        <f>Z128/$Z$7*100</f>
        <v>47.344801795063574</v>
      </c>
    </row>
    <row r="130" spans="19:20" x14ac:dyDescent="0.25">
      <c r="S130" s="101" t="s">
        <v>264</v>
      </c>
      <c r="T130" s="127">
        <v>66.04338070306656</v>
      </c>
    </row>
    <row r="131" spans="19:20" x14ac:dyDescent="0.25">
      <c r="S131" s="101" t="s">
        <v>265</v>
      </c>
      <c r="T131" s="127">
        <v>21.839940164547496</v>
      </c>
    </row>
    <row r="132" spans="19:20" x14ac:dyDescent="0.25">
      <c r="S132" s="101" t="s">
        <v>266</v>
      </c>
      <c r="T132" s="127">
        <v>12.266267763649964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5A9676-84C0-4A09-BEE5-AB0DDCA23B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011F52-12E7-4343-A2B0-7C1B58ED5D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667192-40EE-431D-8107-7117C3328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B91A36F-E601-4A39-BBAE-2756EF5485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BE63-7EA5-4A68-A814-A84AE3042BB8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136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136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10.28 Light,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10908</v>
      </c>
      <c r="W4" s="108">
        <v>11709</v>
      </c>
      <c r="X4" s="108">
        <v>11623</v>
      </c>
      <c r="Y4" s="108">
        <v>12053</v>
      </c>
      <c r="Z4" s="108">
        <v>12629</v>
      </c>
      <c r="AB4" s="109" t="str">
        <f>TEXT(Z4,"###,###")</f>
        <v>12,629</v>
      </c>
      <c r="AD4" s="110">
        <f>Z4/Y4-1</f>
        <v>4.7788932216045854E-2</v>
      </c>
      <c r="AF4" s="110">
        <f>Z4/V4-1</f>
        <v>0.15777411074440773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5670</v>
      </c>
      <c r="W5" s="108">
        <v>6048</v>
      </c>
      <c r="X5" s="108">
        <v>5884</v>
      </c>
      <c r="Y5" s="108">
        <v>6119</v>
      </c>
      <c r="Z5" s="108">
        <v>6417</v>
      </c>
      <c r="AB5" s="109" t="str">
        <f>TEXT(Z5,"###,###")</f>
        <v>6,417</v>
      </c>
      <c r="AD5" s="110">
        <f t="shared" ref="AD5:AD9" si="0">Z5/Y5-1</f>
        <v>4.8700768099362746E-2</v>
      </c>
      <c r="AF5" s="110">
        <f t="shared" ref="AF5:AF9" si="1">Z5/V5-1</f>
        <v>0.13174603174603172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5237</v>
      </c>
      <c r="W6" s="108">
        <v>5662</v>
      </c>
      <c r="X6" s="108">
        <v>5739</v>
      </c>
      <c r="Y6" s="108">
        <v>5938</v>
      </c>
      <c r="Z6" s="108">
        <v>6205</v>
      </c>
      <c r="AB6" s="109" t="str">
        <f>TEXT(Z6,"###,###")</f>
        <v>6,205</v>
      </c>
      <c r="AD6" s="110">
        <f t="shared" si="0"/>
        <v>4.4964634557089989E-2</v>
      </c>
      <c r="AF6" s="110">
        <f t="shared" si="1"/>
        <v>0.18483864808096229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7956</v>
      </c>
      <c r="W7" s="108">
        <v>8547</v>
      </c>
      <c r="X7" s="108">
        <v>8348</v>
      </c>
      <c r="Y7" s="108">
        <v>8774</v>
      </c>
      <c r="Z7" s="108">
        <v>9002</v>
      </c>
      <c r="AB7" s="109" t="str">
        <f>TEXT(Z7,"###,###")</f>
        <v>9,002</v>
      </c>
      <c r="AD7" s="110">
        <f t="shared" si="0"/>
        <v>2.5985867335308832E-2</v>
      </c>
      <c r="AF7" s="110">
        <f t="shared" si="1"/>
        <v>0.13147310206133733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12,629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9,002</v>
      </c>
      <c r="P8" s="65"/>
      <c r="S8" s="107" t="s">
        <v>84</v>
      </c>
      <c r="T8" s="108"/>
      <c r="U8" s="108"/>
      <c r="V8" s="108">
        <v>44418.26</v>
      </c>
      <c r="W8" s="108">
        <v>44892</v>
      </c>
      <c r="X8" s="108">
        <v>45247</v>
      </c>
      <c r="Y8" s="108">
        <v>45608.05</v>
      </c>
      <c r="Z8" s="108">
        <v>46775.5</v>
      </c>
      <c r="AB8" s="109" t="str">
        <f>TEXT(Z8,"$###,###")</f>
        <v>$46,776</v>
      </c>
      <c r="AD8" s="110">
        <f t="shared" si="0"/>
        <v>2.5597454835275757E-2</v>
      </c>
      <c r="AF8" s="110">
        <f t="shared" si="1"/>
        <v>5.3069165698971466E-2</v>
      </c>
    </row>
    <row r="9" spans="1:32" x14ac:dyDescent="0.25">
      <c r="A9" s="30" t="s">
        <v>14</v>
      </c>
      <c r="B9" s="69"/>
      <c r="C9" s="70"/>
      <c r="D9" s="71">
        <f>AD104</f>
        <v>73.42624119090982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51.721839591201956</v>
      </c>
      <c r="P9" s="72" t="s">
        <v>85</v>
      </c>
      <c r="S9" s="107" t="s">
        <v>7</v>
      </c>
      <c r="T9" s="108"/>
      <c r="U9" s="108"/>
      <c r="V9" s="108">
        <v>429597155</v>
      </c>
      <c r="W9" s="108">
        <v>463424226</v>
      </c>
      <c r="X9" s="108">
        <v>459701822</v>
      </c>
      <c r="Y9" s="108">
        <v>486229309</v>
      </c>
      <c r="Z9" s="108">
        <v>517312731</v>
      </c>
      <c r="AB9" s="109" t="str">
        <f>TEXT(Z9/1000000,"$#,###.0")&amp;" mil"</f>
        <v>$517.3 mil</v>
      </c>
      <c r="AD9" s="110">
        <f t="shared" si="0"/>
        <v>6.392749557596078E-2</v>
      </c>
      <c r="AF9" s="110">
        <f t="shared" si="1"/>
        <v>0.20418099835879966</v>
      </c>
    </row>
    <row r="10" spans="1:32" x14ac:dyDescent="0.25">
      <c r="A10" s="30" t="s">
        <v>17</v>
      </c>
      <c r="B10" s="69"/>
      <c r="C10" s="70"/>
      <c r="D10" s="71">
        <f>AD105</f>
        <v>15.060574867368754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48.233725838702512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81.248611419684508</v>
      </c>
      <c r="P11" s="72" t="s">
        <v>85</v>
      </c>
      <c r="S11" s="107" t="s">
        <v>29</v>
      </c>
      <c r="T11" s="112"/>
      <c r="U11" s="112"/>
      <c r="V11" s="112">
        <v>9364</v>
      </c>
      <c r="W11" s="112">
        <v>10021</v>
      </c>
      <c r="X11" s="112">
        <v>10127</v>
      </c>
      <c r="Y11" s="112">
        <v>10416</v>
      </c>
      <c r="Z11" s="112">
        <v>10938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10.286602977116196</v>
      </c>
      <c r="P12" s="72" t="s">
        <v>85</v>
      </c>
      <c r="S12" s="107" t="s">
        <v>30</v>
      </c>
      <c r="T12" s="112"/>
      <c r="U12" s="112"/>
      <c r="V12" s="112">
        <v>1545</v>
      </c>
      <c r="W12" s="112">
        <v>1685</v>
      </c>
      <c r="X12" s="112">
        <v>1503</v>
      </c>
      <c r="Y12" s="112">
        <v>1640</v>
      </c>
      <c r="Z12" s="112">
        <v>1691</v>
      </c>
    </row>
    <row r="13" spans="1:32" ht="15" customHeight="1" x14ac:dyDescent="0.25">
      <c r="A13" s="30" t="s">
        <v>19</v>
      </c>
      <c r="B13" s="70"/>
      <c r="C13" s="70"/>
      <c r="D13" s="71">
        <f>AD108</f>
        <v>14.284583102383403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8.4870028882470567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16.240399081479133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42.6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21.704014569641302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15.396578538102643</v>
      </c>
      <c r="P15" s="72" t="s">
        <v>85</v>
      </c>
      <c r="S15" s="115" t="s">
        <v>61</v>
      </c>
      <c r="T15" s="115"/>
      <c r="U15" s="116"/>
      <c r="V15" s="116">
        <v>705</v>
      </c>
      <c r="W15" s="116">
        <v>712</v>
      </c>
      <c r="X15" s="116">
        <v>773</v>
      </c>
      <c r="Y15" s="112">
        <v>798</v>
      </c>
      <c r="Z15" s="112">
        <v>839</v>
      </c>
      <c r="AB15" s="117">
        <f t="shared" ref="AB15:AB34" si="2">IF(Z15="np",0,Z15/$Z$34)</f>
        <v>6.6434397022725467E-2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37.778129701480715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84.603421461897355</v>
      </c>
      <c r="P16" s="37" t="s">
        <v>85</v>
      </c>
      <c r="S16" s="115" t="s">
        <v>62</v>
      </c>
      <c r="T16" s="115"/>
      <c r="U16" s="116"/>
      <c r="V16" s="116">
        <v>90</v>
      </c>
      <c r="W16" s="116">
        <v>101</v>
      </c>
      <c r="X16" s="116">
        <v>112</v>
      </c>
      <c r="Y16" s="112">
        <v>121</v>
      </c>
      <c r="Z16" s="112">
        <v>145</v>
      </c>
      <c r="AB16" s="117">
        <f t="shared" si="2"/>
        <v>1.1481510808456727E-2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1236</v>
      </c>
      <c r="W17" s="116">
        <v>1326</v>
      </c>
      <c r="X17" s="116">
        <v>1310</v>
      </c>
      <c r="Y17" s="112">
        <v>1327</v>
      </c>
      <c r="Z17" s="112">
        <v>1369</v>
      </c>
      <c r="AB17" s="117">
        <f t="shared" si="2"/>
        <v>0.10840129859846385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53</v>
      </c>
      <c r="W18" s="116">
        <v>79</v>
      </c>
      <c r="X18" s="116">
        <v>85</v>
      </c>
      <c r="Y18" s="112">
        <v>65</v>
      </c>
      <c r="Z18" s="112">
        <v>75</v>
      </c>
      <c r="AB18" s="117">
        <f t="shared" si="2"/>
        <v>5.9387124871327895E-3</v>
      </c>
    </row>
    <row r="19" spans="1:28" x14ac:dyDescent="0.25">
      <c r="A19" s="61" t="str">
        <f>$S$1&amp;" ("&amp;$V$2&amp;" to "&amp;$Z$2&amp;")"</f>
        <v>Light (2016-17 to 2020-21)</v>
      </c>
      <c r="B19" s="61"/>
      <c r="C19" s="61"/>
      <c r="D19" s="61"/>
      <c r="E19" s="61"/>
      <c r="F19" s="61"/>
      <c r="G19" s="61" t="str">
        <f>$S$1&amp;" ("&amp;$V$2&amp;" to "&amp;$Z$2&amp;")"</f>
        <v>Light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679</v>
      </c>
      <c r="W19" s="116">
        <v>799</v>
      </c>
      <c r="X19" s="116">
        <v>764</v>
      </c>
      <c r="Y19" s="112">
        <v>826</v>
      </c>
      <c r="Z19" s="112">
        <v>901</v>
      </c>
      <c r="AB19" s="117">
        <f t="shared" si="2"/>
        <v>7.1343732678755239E-2</v>
      </c>
    </row>
    <row r="20" spans="1:28" x14ac:dyDescent="0.25">
      <c r="S20" s="115" t="s">
        <v>66</v>
      </c>
      <c r="T20" s="115"/>
      <c r="U20" s="116"/>
      <c r="V20" s="116">
        <v>339</v>
      </c>
      <c r="W20" s="116">
        <v>397</v>
      </c>
      <c r="X20" s="116">
        <v>368</v>
      </c>
      <c r="Y20" s="112">
        <v>396</v>
      </c>
      <c r="Z20" s="112">
        <v>400</v>
      </c>
      <c r="AB20" s="117">
        <f t="shared" si="2"/>
        <v>3.1673133264708213E-2</v>
      </c>
    </row>
    <row r="21" spans="1:28" x14ac:dyDescent="0.25">
      <c r="S21" s="115" t="s">
        <v>67</v>
      </c>
      <c r="T21" s="115"/>
      <c r="U21" s="116"/>
      <c r="V21" s="116">
        <v>974</v>
      </c>
      <c r="W21" s="116">
        <v>1030</v>
      </c>
      <c r="X21" s="116">
        <v>1014</v>
      </c>
      <c r="Y21" s="112">
        <v>1176</v>
      </c>
      <c r="Z21" s="112">
        <v>1193</v>
      </c>
      <c r="AB21" s="117">
        <f t="shared" si="2"/>
        <v>9.4465119961992236E-2</v>
      </c>
    </row>
    <row r="22" spans="1:28" x14ac:dyDescent="0.25">
      <c r="S22" s="115" t="s">
        <v>68</v>
      </c>
      <c r="T22" s="115"/>
      <c r="U22" s="116"/>
      <c r="V22" s="116">
        <v>599</v>
      </c>
      <c r="W22" s="116">
        <v>637</v>
      </c>
      <c r="X22" s="116">
        <v>664</v>
      </c>
      <c r="Y22" s="112">
        <v>621</v>
      </c>
      <c r="Z22" s="112">
        <v>713</v>
      </c>
      <c r="AB22" s="117">
        <f t="shared" si="2"/>
        <v>5.6457360044342389E-2</v>
      </c>
    </row>
    <row r="23" spans="1:28" x14ac:dyDescent="0.25">
      <c r="S23" s="115" t="s">
        <v>69</v>
      </c>
      <c r="T23" s="115"/>
      <c r="U23" s="116"/>
      <c r="V23" s="116">
        <v>509</v>
      </c>
      <c r="W23" s="116">
        <v>557</v>
      </c>
      <c r="X23" s="116">
        <v>519</v>
      </c>
      <c r="Y23" s="112">
        <v>529</v>
      </c>
      <c r="Z23" s="112">
        <v>545</v>
      </c>
      <c r="AB23" s="117">
        <f t="shared" si="2"/>
        <v>4.3154644073164938E-2</v>
      </c>
    </row>
    <row r="24" spans="1:28" x14ac:dyDescent="0.25">
      <c r="S24" s="115" t="s">
        <v>70</v>
      </c>
      <c r="T24" s="115"/>
      <c r="U24" s="116"/>
      <c r="V24" s="116">
        <v>57</v>
      </c>
      <c r="W24" s="116">
        <v>57</v>
      </c>
      <c r="X24" s="116">
        <v>66</v>
      </c>
      <c r="Y24" s="112">
        <v>54</v>
      </c>
      <c r="Z24" s="112">
        <v>49</v>
      </c>
      <c r="AB24" s="117">
        <f t="shared" si="2"/>
        <v>3.879958824926756E-3</v>
      </c>
    </row>
    <row r="25" spans="1:28" x14ac:dyDescent="0.25">
      <c r="S25" s="115" t="s">
        <v>71</v>
      </c>
      <c r="T25" s="115"/>
      <c r="U25" s="116"/>
      <c r="V25" s="116">
        <v>186</v>
      </c>
      <c r="W25" s="116">
        <v>210</v>
      </c>
      <c r="X25" s="116">
        <v>195</v>
      </c>
      <c r="Y25" s="112">
        <v>226</v>
      </c>
      <c r="Z25" s="112">
        <v>263</v>
      </c>
      <c r="AB25" s="117">
        <f t="shared" si="2"/>
        <v>2.0825085121545649E-2</v>
      </c>
    </row>
    <row r="26" spans="1:28" x14ac:dyDescent="0.25">
      <c r="S26" s="115" t="s">
        <v>72</v>
      </c>
      <c r="T26" s="115"/>
      <c r="U26" s="116"/>
      <c r="V26" s="116">
        <v>124</v>
      </c>
      <c r="W26" s="116">
        <v>153</v>
      </c>
      <c r="X26" s="116">
        <v>159</v>
      </c>
      <c r="Y26" s="112">
        <v>152</v>
      </c>
      <c r="Z26" s="112">
        <v>174</v>
      </c>
      <c r="AB26" s="117">
        <f t="shared" si="2"/>
        <v>1.3777812970148072E-2</v>
      </c>
    </row>
    <row r="27" spans="1:28" x14ac:dyDescent="0.25">
      <c r="S27" s="115" t="s">
        <v>73</v>
      </c>
      <c r="T27" s="115"/>
      <c r="U27" s="116"/>
      <c r="V27" s="116">
        <v>422</v>
      </c>
      <c r="W27" s="116">
        <v>496</v>
      </c>
      <c r="X27" s="116">
        <v>526</v>
      </c>
      <c r="Y27" s="112">
        <v>534</v>
      </c>
      <c r="Z27" s="112">
        <v>580</v>
      </c>
      <c r="AB27" s="117">
        <f t="shared" si="2"/>
        <v>4.5926043233826909E-2</v>
      </c>
    </row>
    <row r="28" spans="1:28" x14ac:dyDescent="0.25">
      <c r="S28" s="115" t="s">
        <v>74</v>
      </c>
      <c r="T28" s="115"/>
      <c r="U28" s="116"/>
      <c r="V28" s="116">
        <v>750</v>
      </c>
      <c r="W28" s="116">
        <v>864</v>
      </c>
      <c r="X28" s="116">
        <v>864</v>
      </c>
      <c r="Y28" s="112">
        <v>890</v>
      </c>
      <c r="Z28" s="112">
        <v>921</v>
      </c>
      <c r="AB28" s="117">
        <f t="shared" si="2"/>
        <v>7.2927389341990653E-2</v>
      </c>
    </row>
    <row r="29" spans="1:28" x14ac:dyDescent="0.25">
      <c r="S29" s="115" t="s">
        <v>75</v>
      </c>
      <c r="T29" s="115"/>
      <c r="U29" s="116"/>
      <c r="V29" s="116">
        <v>704</v>
      </c>
      <c r="W29" s="116">
        <v>734</v>
      </c>
      <c r="X29" s="116">
        <v>768</v>
      </c>
      <c r="Y29" s="112">
        <v>691</v>
      </c>
      <c r="Z29" s="112">
        <v>691</v>
      </c>
      <c r="AB29" s="117">
        <f t="shared" si="2"/>
        <v>5.4715337714783437E-2</v>
      </c>
    </row>
    <row r="30" spans="1:28" x14ac:dyDescent="0.25">
      <c r="S30" s="115" t="s">
        <v>76</v>
      </c>
      <c r="T30" s="115"/>
      <c r="U30" s="116"/>
      <c r="V30" s="116">
        <v>803</v>
      </c>
      <c r="W30" s="116">
        <v>898</v>
      </c>
      <c r="X30" s="116">
        <v>852</v>
      </c>
      <c r="Y30" s="112">
        <v>953</v>
      </c>
      <c r="Z30" s="112">
        <v>974</v>
      </c>
      <c r="AB30" s="117">
        <f t="shared" si="2"/>
        <v>7.7124079499564499E-2</v>
      </c>
    </row>
    <row r="31" spans="1:28" x14ac:dyDescent="0.25">
      <c r="S31" s="115" t="s">
        <v>77</v>
      </c>
      <c r="T31" s="115"/>
      <c r="U31" s="116"/>
      <c r="V31" s="116">
        <v>1009</v>
      </c>
      <c r="W31" s="116">
        <v>1129</v>
      </c>
      <c r="X31" s="116">
        <v>1200</v>
      </c>
      <c r="Y31" s="112">
        <v>1292</v>
      </c>
      <c r="Z31" s="112">
        <v>1465</v>
      </c>
      <c r="AB31" s="117">
        <f t="shared" si="2"/>
        <v>0.11600285058199382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135</v>
      </c>
      <c r="W32" s="116">
        <v>160</v>
      </c>
      <c r="X32" s="116">
        <v>180</v>
      </c>
      <c r="Y32" s="112">
        <v>195</v>
      </c>
      <c r="Z32" s="112">
        <v>170</v>
      </c>
      <c r="AB32" s="117">
        <f t="shared" si="2"/>
        <v>1.3461081637500989E-2</v>
      </c>
    </row>
    <row r="33" spans="19:32" x14ac:dyDescent="0.25">
      <c r="S33" s="115" t="s">
        <v>79</v>
      </c>
      <c r="T33" s="115"/>
      <c r="U33" s="116"/>
      <c r="V33" s="116">
        <v>325</v>
      </c>
      <c r="W33" s="116">
        <v>365</v>
      </c>
      <c r="X33" s="116">
        <v>397</v>
      </c>
      <c r="Y33" s="112">
        <v>420</v>
      </c>
      <c r="Z33" s="112">
        <v>449</v>
      </c>
      <c r="AB33" s="117">
        <f t="shared" si="2"/>
        <v>3.5553092089634968E-2</v>
      </c>
    </row>
    <row r="34" spans="19:32" x14ac:dyDescent="0.25">
      <c r="S34" s="118" t="s">
        <v>53</v>
      </c>
      <c r="T34" s="118"/>
      <c r="U34" s="119"/>
      <c r="V34" s="119">
        <v>10907</v>
      </c>
      <c r="W34" s="119">
        <v>11715</v>
      </c>
      <c r="X34" s="119">
        <v>11626</v>
      </c>
      <c r="Y34" s="120">
        <v>12055</v>
      </c>
      <c r="Z34" s="120">
        <v>12629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6881</v>
      </c>
      <c r="W37" s="112">
        <v>7434</v>
      </c>
      <c r="X37" s="112">
        <v>7113</v>
      </c>
      <c r="Y37" s="112">
        <v>7436</v>
      </c>
      <c r="Z37" s="112">
        <v>7616</v>
      </c>
      <c r="AB37" s="132">
        <f>Z37/Z40*100</f>
        <v>84.603421461897355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1078</v>
      </c>
      <c r="W38" s="112">
        <v>1117</v>
      </c>
      <c r="X38" s="112">
        <v>1233</v>
      </c>
      <c r="Y38" s="112">
        <v>1338</v>
      </c>
      <c r="Z38" s="112">
        <v>1386</v>
      </c>
      <c r="AB38" s="132">
        <f>Z38/Z40*100</f>
        <v>15.396578538102643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7959</v>
      </c>
      <c r="W40" s="112">
        <v>8551</v>
      </c>
      <c r="X40" s="112">
        <v>8346</v>
      </c>
      <c r="Y40" s="112">
        <v>8774</v>
      </c>
      <c r="Z40" s="112">
        <v>9002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12</v>
      </c>
      <c r="X44" s="112">
        <v>5</v>
      </c>
      <c r="Y44" s="112">
        <v>11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124</v>
      </c>
      <c r="W45" s="112">
        <v>144</v>
      </c>
      <c r="X45" s="112">
        <v>157</v>
      </c>
      <c r="Y45" s="112">
        <v>128</v>
      </c>
      <c r="Z45" s="112">
        <v>190</v>
      </c>
    </row>
    <row r="46" spans="19:32" x14ac:dyDescent="0.25">
      <c r="S46" s="115" t="s">
        <v>38</v>
      </c>
      <c r="T46" s="115"/>
      <c r="U46" s="112"/>
      <c r="V46" s="112">
        <v>395</v>
      </c>
      <c r="W46" s="112">
        <v>389</v>
      </c>
      <c r="X46" s="112">
        <v>424</v>
      </c>
      <c r="Y46" s="112">
        <v>454</v>
      </c>
      <c r="Z46" s="112">
        <v>458</v>
      </c>
    </row>
    <row r="47" spans="19:32" x14ac:dyDescent="0.25">
      <c r="S47" s="115" t="s">
        <v>39</v>
      </c>
      <c r="T47" s="115"/>
      <c r="U47" s="112"/>
      <c r="V47" s="112">
        <v>472</v>
      </c>
      <c r="W47" s="112">
        <v>532</v>
      </c>
      <c r="X47" s="112">
        <v>549</v>
      </c>
      <c r="Y47" s="112">
        <v>521</v>
      </c>
      <c r="Z47" s="112">
        <v>584</v>
      </c>
    </row>
    <row r="48" spans="19:32" x14ac:dyDescent="0.25">
      <c r="S48" s="115" t="s">
        <v>40</v>
      </c>
      <c r="T48" s="115"/>
      <c r="U48" s="112"/>
      <c r="V48" s="112">
        <v>468</v>
      </c>
      <c r="W48" s="112">
        <v>515</v>
      </c>
      <c r="X48" s="112">
        <v>469</v>
      </c>
      <c r="Y48" s="112">
        <v>566</v>
      </c>
      <c r="Z48" s="112">
        <v>592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491</v>
      </c>
      <c r="W49" s="112">
        <v>479</v>
      </c>
      <c r="X49" s="112">
        <v>474</v>
      </c>
      <c r="Y49" s="112">
        <v>510</v>
      </c>
      <c r="Z49" s="112">
        <v>542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Light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501</v>
      </c>
      <c r="W50" s="112">
        <v>524</v>
      </c>
      <c r="X50" s="112">
        <v>521</v>
      </c>
      <c r="Y50" s="112">
        <v>516</v>
      </c>
      <c r="Z50" s="112">
        <v>557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605</v>
      </c>
      <c r="W51" s="112">
        <v>592</v>
      </c>
      <c r="X51" s="112">
        <v>548</v>
      </c>
      <c r="Y51" s="112">
        <v>523</v>
      </c>
      <c r="Z51" s="112">
        <v>545</v>
      </c>
    </row>
    <row r="52" spans="1:26" ht="15" customHeight="1" x14ac:dyDescent="0.25">
      <c r="S52" s="115" t="s">
        <v>44</v>
      </c>
      <c r="T52" s="115"/>
      <c r="U52" s="112"/>
      <c r="V52" s="112">
        <v>627</v>
      </c>
      <c r="W52" s="112">
        <v>692</v>
      </c>
      <c r="X52" s="112">
        <v>684</v>
      </c>
      <c r="Y52" s="112">
        <v>693</v>
      </c>
      <c r="Z52" s="112">
        <v>630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645</v>
      </c>
      <c r="W53" s="112">
        <v>630</v>
      </c>
      <c r="X53" s="112">
        <v>540</v>
      </c>
      <c r="Y53" s="112">
        <v>586</v>
      </c>
      <c r="Z53" s="112">
        <v>655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596</v>
      </c>
      <c r="W54" s="112">
        <v>635</v>
      </c>
      <c r="X54" s="112">
        <v>626</v>
      </c>
      <c r="Y54" s="112">
        <v>651</v>
      </c>
      <c r="Z54" s="112">
        <v>638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420</v>
      </c>
      <c r="W55" s="112">
        <v>483</v>
      </c>
      <c r="X55" s="112">
        <v>498</v>
      </c>
      <c r="Y55" s="112">
        <v>512</v>
      </c>
      <c r="Z55" s="112">
        <v>526</v>
      </c>
    </row>
    <row r="56" spans="1:26" ht="15" customHeight="1" x14ac:dyDescent="0.25">
      <c r="S56" s="115" t="s">
        <v>48</v>
      </c>
      <c r="T56" s="115"/>
      <c r="U56" s="112"/>
      <c r="V56" s="112">
        <v>199</v>
      </c>
      <c r="W56" s="112">
        <v>249</v>
      </c>
      <c r="X56" s="112">
        <v>234</v>
      </c>
      <c r="Y56" s="112">
        <v>268</v>
      </c>
      <c r="Z56" s="112">
        <v>284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80</v>
      </c>
      <c r="W57" s="112">
        <v>109</v>
      </c>
      <c r="X57" s="112">
        <v>95</v>
      </c>
      <c r="Y57" s="112">
        <v>114</v>
      </c>
      <c r="Z57" s="112">
        <v>122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23</v>
      </c>
      <c r="W58" s="112">
        <v>37</v>
      </c>
      <c r="X58" s="112">
        <v>34</v>
      </c>
      <c r="Y58" s="112">
        <v>41</v>
      </c>
      <c r="Z58" s="112">
        <v>52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17</v>
      </c>
      <c r="W59" s="112">
        <v>16</v>
      </c>
      <c r="X59" s="112">
        <v>13</v>
      </c>
      <c r="Y59" s="112">
        <v>10</v>
      </c>
      <c r="Z59" s="112">
        <v>15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10</v>
      </c>
      <c r="X60" s="112">
        <v>8</v>
      </c>
      <c r="Y60" s="112">
        <v>13</v>
      </c>
      <c r="Z60" s="112">
        <v>14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5676</v>
      </c>
      <c r="W61" s="112">
        <v>6050</v>
      </c>
      <c r="X61" s="112">
        <v>5882</v>
      </c>
      <c r="Y61" s="112">
        <v>6119</v>
      </c>
      <c r="Z61" s="112">
        <v>6417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4</v>
      </c>
      <c r="X63" s="112">
        <v>7</v>
      </c>
      <c r="Y63" s="112">
        <v>13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146</v>
      </c>
      <c r="W64" s="112">
        <v>159</v>
      </c>
      <c r="X64" s="112">
        <v>187</v>
      </c>
      <c r="Y64" s="112">
        <v>177</v>
      </c>
      <c r="Z64" s="112">
        <v>227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Light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405</v>
      </c>
      <c r="W65" s="112">
        <v>454</v>
      </c>
      <c r="X65" s="112">
        <v>523</v>
      </c>
      <c r="Y65" s="112">
        <v>491</v>
      </c>
      <c r="Z65" s="112">
        <v>508</v>
      </c>
    </row>
    <row r="66" spans="1:26" x14ac:dyDescent="0.25">
      <c r="S66" s="115" t="s">
        <v>39</v>
      </c>
      <c r="T66" s="115"/>
      <c r="U66" s="112"/>
      <c r="V66" s="112">
        <v>420</v>
      </c>
      <c r="W66" s="112">
        <v>474</v>
      </c>
      <c r="X66" s="112">
        <v>524</v>
      </c>
      <c r="Y66" s="112">
        <v>586</v>
      </c>
      <c r="Z66" s="112">
        <v>613</v>
      </c>
    </row>
    <row r="67" spans="1:26" x14ac:dyDescent="0.25">
      <c r="S67" s="115" t="s">
        <v>40</v>
      </c>
      <c r="T67" s="115"/>
      <c r="U67" s="112"/>
      <c r="V67" s="112">
        <v>426</v>
      </c>
      <c r="W67" s="112">
        <v>438</v>
      </c>
      <c r="X67" s="112">
        <v>427</v>
      </c>
      <c r="Y67" s="112">
        <v>481</v>
      </c>
      <c r="Z67" s="112">
        <v>506</v>
      </c>
    </row>
    <row r="68" spans="1:26" x14ac:dyDescent="0.25">
      <c r="S68" s="115" t="s">
        <v>41</v>
      </c>
      <c r="T68" s="115"/>
      <c r="U68" s="112"/>
      <c r="V68" s="112">
        <v>480</v>
      </c>
      <c r="W68" s="112">
        <v>432</v>
      </c>
      <c r="X68" s="112">
        <v>464</v>
      </c>
      <c r="Y68" s="112">
        <v>492</v>
      </c>
      <c r="Z68" s="112">
        <v>517</v>
      </c>
    </row>
    <row r="69" spans="1:26" x14ac:dyDescent="0.25">
      <c r="S69" s="115" t="s">
        <v>42</v>
      </c>
      <c r="T69" s="115"/>
      <c r="U69" s="112"/>
      <c r="V69" s="112">
        <v>493</v>
      </c>
      <c r="W69" s="112">
        <v>566</v>
      </c>
      <c r="X69" s="112">
        <v>550</v>
      </c>
      <c r="Y69" s="112">
        <v>539</v>
      </c>
      <c r="Z69" s="112">
        <v>591</v>
      </c>
    </row>
    <row r="70" spans="1:26" x14ac:dyDescent="0.25">
      <c r="S70" s="115" t="s">
        <v>43</v>
      </c>
      <c r="T70" s="115"/>
      <c r="U70" s="112"/>
      <c r="V70" s="112">
        <v>581</v>
      </c>
      <c r="W70" s="112">
        <v>593</v>
      </c>
      <c r="X70" s="112">
        <v>584</v>
      </c>
      <c r="Y70" s="112">
        <v>558</v>
      </c>
      <c r="Z70" s="112">
        <v>556</v>
      </c>
    </row>
    <row r="71" spans="1:26" x14ac:dyDescent="0.25">
      <c r="S71" s="115" t="s">
        <v>44</v>
      </c>
      <c r="T71" s="115"/>
      <c r="U71" s="112"/>
      <c r="V71" s="112">
        <v>596</v>
      </c>
      <c r="W71" s="112">
        <v>690</v>
      </c>
      <c r="X71" s="112">
        <v>671</v>
      </c>
      <c r="Y71" s="112">
        <v>724</v>
      </c>
      <c r="Z71" s="112">
        <v>702</v>
      </c>
    </row>
    <row r="72" spans="1:26" x14ac:dyDescent="0.25">
      <c r="S72" s="115" t="s">
        <v>45</v>
      </c>
      <c r="T72" s="115"/>
      <c r="U72" s="112"/>
      <c r="V72" s="112">
        <v>603</v>
      </c>
      <c r="W72" s="112">
        <v>651</v>
      </c>
      <c r="X72" s="112">
        <v>638</v>
      </c>
      <c r="Y72" s="112">
        <v>619</v>
      </c>
      <c r="Z72" s="112">
        <v>625</v>
      </c>
    </row>
    <row r="73" spans="1:26" x14ac:dyDescent="0.25">
      <c r="S73" s="115" t="s">
        <v>46</v>
      </c>
      <c r="T73" s="115"/>
      <c r="U73" s="112"/>
      <c r="V73" s="112">
        <v>537</v>
      </c>
      <c r="W73" s="112">
        <v>582</v>
      </c>
      <c r="X73" s="112">
        <v>526</v>
      </c>
      <c r="Y73" s="112">
        <v>592</v>
      </c>
      <c r="Z73" s="112">
        <v>621</v>
      </c>
    </row>
    <row r="74" spans="1:26" x14ac:dyDescent="0.25">
      <c r="S74" s="115" t="s">
        <v>47</v>
      </c>
      <c r="T74" s="115"/>
      <c r="U74" s="112"/>
      <c r="V74" s="112">
        <v>314</v>
      </c>
      <c r="W74" s="112">
        <v>364</v>
      </c>
      <c r="X74" s="112">
        <v>387</v>
      </c>
      <c r="Y74" s="112">
        <v>384</v>
      </c>
      <c r="Z74" s="112">
        <v>391</v>
      </c>
    </row>
    <row r="75" spans="1:26" x14ac:dyDescent="0.25">
      <c r="S75" s="115" t="s">
        <v>48</v>
      </c>
      <c r="T75" s="115"/>
      <c r="U75" s="112"/>
      <c r="V75" s="112">
        <v>123</v>
      </c>
      <c r="W75" s="112">
        <v>137</v>
      </c>
      <c r="X75" s="112">
        <v>134</v>
      </c>
      <c r="Y75" s="112">
        <v>158</v>
      </c>
      <c r="Z75" s="112">
        <v>200</v>
      </c>
    </row>
    <row r="76" spans="1:26" x14ac:dyDescent="0.25">
      <c r="S76" s="115" t="s">
        <v>49</v>
      </c>
      <c r="T76" s="115"/>
      <c r="U76" s="112"/>
      <c r="V76" s="112">
        <v>61</v>
      </c>
      <c r="W76" s="112">
        <v>69</v>
      </c>
      <c r="X76" s="112">
        <v>64</v>
      </c>
      <c r="Y76" s="112">
        <v>71</v>
      </c>
      <c r="Z76" s="112">
        <v>73</v>
      </c>
    </row>
    <row r="77" spans="1:26" x14ac:dyDescent="0.25">
      <c r="S77" s="115" t="s">
        <v>50</v>
      </c>
      <c r="T77" s="115"/>
      <c r="U77" s="112"/>
      <c r="V77" s="112">
        <v>19</v>
      </c>
      <c r="W77" s="112">
        <v>26</v>
      </c>
      <c r="X77" s="112">
        <v>31</v>
      </c>
      <c r="Y77" s="112">
        <v>33</v>
      </c>
      <c r="Z77" s="112">
        <v>36</v>
      </c>
    </row>
    <row r="78" spans="1:26" x14ac:dyDescent="0.25">
      <c r="S78" s="115" t="s">
        <v>51</v>
      </c>
      <c r="T78" s="115"/>
      <c r="U78" s="112"/>
      <c r="V78" s="112">
        <v>12</v>
      </c>
      <c r="W78" s="112">
        <v>9</v>
      </c>
      <c r="X78" s="112">
        <v>8</v>
      </c>
      <c r="Y78" s="112">
        <v>10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14</v>
      </c>
      <c r="X79" s="112">
        <v>10</v>
      </c>
      <c r="Y79" s="112">
        <v>8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5234</v>
      </c>
      <c r="W80" s="112">
        <v>5661</v>
      </c>
      <c r="X80" s="112">
        <v>5740</v>
      </c>
      <c r="Y80" s="112">
        <v>5940</v>
      </c>
      <c r="Z80" s="112">
        <v>6205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Light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510</v>
      </c>
      <c r="W83" s="112">
        <v>512</v>
      </c>
      <c r="X83" s="112">
        <v>525</v>
      </c>
      <c r="Y83" s="112">
        <v>531</v>
      </c>
      <c r="Z83" s="112">
        <v>565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358</v>
      </c>
      <c r="W84" s="112">
        <v>382</v>
      </c>
      <c r="X84" s="112">
        <v>357</v>
      </c>
      <c r="Y84" s="112">
        <v>375</v>
      </c>
      <c r="Z84" s="112">
        <v>383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807</v>
      </c>
      <c r="W85" s="112">
        <v>835</v>
      </c>
      <c r="X85" s="112">
        <v>892</v>
      </c>
      <c r="Y85" s="112">
        <v>946</v>
      </c>
      <c r="Z85" s="112">
        <v>936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12,629</v>
      </c>
      <c r="D86" s="94">
        <f t="shared" ref="D86:D91" si="4">AD4</f>
        <v>4.7788932216045854E-2</v>
      </c>
      <c r="E86" s="95">
        <f t="shared" ref="E86:E91" si="5">AD4</f>
        <v>4.7788932216045854E-2</v>
      </c>
      <c r="F86" s="94">
        <f t="shared" ref="F86:F91" si="6">AF4</f>
        <v>0.15777411074440773</v>
      </c>
      <c r="G86" s="95">
        <f t="shared" ref="G86:G91" si="7">AF4</f>
        <v>0.15777411074440773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218</v>
      </c>
      <c r="W86" s="112">
        <v>239</v>
      </c>
      <c r="X86" s="112">
        <v>231</v>
      </c>
      <c r="Y86" s="112">
        <v>238</v>
      </c>
      <c r="Z86" s="112">
        <v>243</v>
      </c>
    </row>
    <row r="87" spans="1:30" ht="15" customHeight="1" x14ac:dyDescent="0.25">
      <c r="A87" s="96" t="s">
        <v>4</v>
      </c>
      <c r="B87" s="49"/>
      <c r="C87" s="97" t="str">
        <f t="shared" si="3"/>
        <v>6,417</v>
      </c>
      <c r="D87" s="94">
        <f t="shared" si="4"/>
        <v>4.8700768099362746E-2</v>
      </c>
      <c r="E87" s="95">
        <f t="shared" si="5"/>
        <v>4.8700768099362746E-2</v>
      </c>
      <c r="F87" s="94">
        <f t="shared" si="6"/>
        <v>0.13174603174603172</v>
      </c>
      <c r="G87" s="95">
        <f t="shared" si="7"/>
        <v>0.13174603174603172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157</v>
      </c>
      <c r="W87" s="112">
        <v>166</v>
      </c>
      <c r="X87" s="112">
        <v>154</v>
      </c>
      <c r="Y87" s="112">
        <v>162</v>
      </c>
      <c r="Z87" s="112">
        <v>171</v>
      </c>
    </row>
    <row r="88" spans="1:30" ht="15" customHeight="1" x14ac:dyDescent="0.25">
      <c r="A88" s="96" t="s">
        <v>5</v>
      </c>
      <c r="B88" s="49"/>
      <c r="C88" s="97" t="str">
        <f t="shared" si="3"/>
        <v>6,205</v>
      </c>
      <c r="D88" s="94">
        <f t="shared" si="4"/>
        <v>4.4964634557089989E-2</v>
      </c>
      <c r="E88" s="95">
        <f t="shared" si="5"/>
        <v>4.4964634557089989E-2</v>
      </c>
      <c r="F88" s="94">
        <f t="shared" si="6"/>
        <v>0.18483864808096229</v>
      </c>
      <c r="G88" s="95">
        <f t="shared" si="7"/>
        <v>0.18483864808096229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175</v>
      </c>
      <c r="W88" s="112">
        <v>180</v>
      </c>
      <c r="X88" s="112">
        <v>172</v>
      </c>
      <c r="Y88" s="112">
        <v>182</v>
      </c>
      <c r="Z88" s="112">
        <v>176</v>
      </c>
    </row>
    <row r="89" spans="1:30" ht="15" customHeight="1" x14ac:dyDescent="0.25">
      <c r="A89" s="49" t="s">
        <v>6</v>
      </c>
      <c r="B89" s="49"/>
      <c r="C89" s="97" t="str">
        <f t="shared" si="3"/>
        <v>9,002</v>
      </c>
      <c r="D89" s="94">
        <f t="shared" si="4"/>
        <v>2.5985867335308832E-2</v>
      </c>
      <c r="E89" s="95">
        <f t="shared" si="5"/>
        <v>2.5985867335308832E-2</v>
      </c>
      <c r="F89" s="94">
        <f t="shared" si="6"/>
        <v>0.13147310206133733</v>
      </c>
      <c r="G89" s="95">
        <f t="shared" si="7"/>
        <v>0.13147310206133733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478</v>
      </c>
      <c r="W89" s="112">
        <v>524</v>
      </c>
      <c r="X89" s="112">
        <v>532</v>
      </c>
      <c r="Y89" s="112">
        <v>544</v>
      </c>
      <c r="Z89" s="112">
        <v>552</v>
      </c>
    </row>
    <row r="90" spans="1:30" ht="15" customHeight="1" x14ac:dyDescent="0.25">
      <c r="A90" s="49" t="s">
        <v>98</v>
      </c>
      <c r="B90" s="49"/>
      <c r="C90" s="97" t="str">
        <f t="shared" si="3"/>
        <v>$46,776</v>
      </c>
      <c r="D90" s="94">
        <f t="shared" si="4"/>
        <v>2.5597454835275757E-2</v>
      </c>
      <c r="E90" s="95">
        <f t="shared" si="5"/>
        <v>2.5597454835275757E-2</v>
      </c>
      <c r="F90" s="94">
        <f t="shared" si="6"/>
        <v>5.3069165698971466E-2</v>
      </c>
      <c r="G90" s="95">
        <f t="shared" si="7"/>
        <v>5.3069165698971466E-2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664</v>
      </c>
      <c r="W90" s="112">
        <v>731</v>
      </c>
      <c r="X90" s="112">
        <v>704</v>
      </c>
      <c r="Y90" s="112">
        <v>718</v>
      </c>
      <c r="Z90" s="112">
        <v>751</v>
      </c>
    </row>
    <row r="91" spans="1:30" ht="15" customHeight="1" x14ac:dyDescent="0.25">
      <c r="A91" s="49" t="s">
        <v>7</v>
      </c>
      <c r="B91" s="49"/>
      <c r="C91" s="97" t="str">
        <f t="shared" si="3"/>
        <v>$517.3 mil</v>
      </c>
      <c r="D91" s="94">
        <f t="shared" si="4"/>
        <v>6.392749557596078E-2</v>
      </c>
      <c r="E91" s="95">
        <f t="shared" si="5"/>
        <v>6.392749557596078E-2</v>
      </c>
      <c r="F91" s="94">
        <f t="shared" si="6"/>
        <v>0.20418099835879966</v>
      </c>
      <c r="G91" s="95">
        <f t="shared" si="7"/>
        <v>0.20418099835879966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4188</v>
      </c>
      <c r="W91" s="112">
        <v>4497</v>
      </c>
      <c r="X91" s="112">
        <v>4320</v>
      </c>
      <c r="Y91" s="112">
        <v>4572</v>
      </c>
      <c r="Z91" s="112">
        <v>4652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299</v>
      </c>
      <c r="W93" s="112">
        <v>327</v>
      </c>
      <c r="X93" s="112">
        <v>332</v>
      </c>
      <c r="Y93" s="112">
        <v>344</v>
      </c>
      <c r="Z93" s="112">
        <v>356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606</v>
      </c>
      <c r="W94" s="112">
        <v>657</v>
      </c>
      <c r="X94" s="112">
        <v>657</v>
      </c>
      <c r="Y94" s="112">
        <v>690</v>
      </c>
      <c r="Z94" s="112">
        <v>735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163</v>
      </c>
      <c r="W95" s="112">
        <v>167</v>
      </c>
      <c r="X95" s="112">
        <v>178</v>
      </c>
      <c r="Y95" s="112">
        <v>188</v>
      </c>
      <c r="Z95" s="112">
        <v>189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644</v>
      </c>
      <c r="W96" s="112">
        <v>700</v>
      </c>
      <c r="X96" s="112">
        <v>732</v>
      </c>
      <c r="Y96" s="112">
        <v>724</v>
      </c>
      <c r="Z96" s="112">
        <v>770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681</v>
      </c>
      <c r="W97" s="112">
        <v>690</v>
      </c>
      <c r="X97" s="112">
        <v>677</v>
      </c>
      <c r="Y97" s="112">
        <v>688</v>
      </c>
      <c r="Z97" s="112">
        <v>703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385</v>
      </c>
      <c r="W98" s="112">
        <v>427</v>
      </c>
      <c r="X98" s="112">
        <v>429</v>
      </c>
      <c r="Y98" s="112">
        <v>467</v>
      </c>
      <c r="Z98" s="112">
        <v>463</v>
      </c>
    </row>
    <row r="99" spans="1:32" ht="15" customHeight="1" x14ac:dyDescent="0.25">
      <c r="S99" s="115" t="s">
        <v>191</v>
      </c>
      <c r="T99" s="115"/>
      <c r="U99" s="112"/>
      <c r="V99" s="112">
        <v>36</v>
      </c>
      <c r="W99" s="112">
        <v>40</v>
      </c>
      <c r="X99" s="112">
        <v>49</v>
      </c>
      <c r="Y99" s="112">
        <v>45</v>
      </c>
      <c r="Z99" s="112">
        <v>41</v>
      </c>
    </row>
    <row r="100" spans="1:32" ht="15" customHeight="1" x14ac:dyDescent="0.25">
      <c r="S100" s="115" t="s">
        <v>58</v>
      </c>
      <c r="T100" s="115"/>
      <c r="U100" s="112"/>
      <c r="V100" s="112">
        <v>343</v>
      </c>
      <c r="W100" s="112">
        <v>376</v>
      </c>
      <c r="X100" s="112">
        <v>381</v>
      </c>
      <c r="Y100" s="112">
        <v>383</v>
      </c>
      <c r="Z100" s="112">
        <v>414</v>
      </c>
    </row>
    <row r="101" spans="1:32" x14ac:dyDescent="0.25">
      <c r="A101" s="18"/>
      <c r="S101" s="118" t="s">
        <v>53</v>
      </c>
      <c r="T101" s="118"/>
      <c r="U101" s="112"/>
      <c r="V101" s="112">
        <v>3764</v>
      </c>
      <c r="W101" s="112">
        <v>4048</v>
      </c>
      <c r="X101" s="112">
        <v>4028</v>
      </c>
      <c r="Y101" s="112">
        <v>4202</v>
      </c>
      <c r="Z101" s="112">
        <v>4347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8099</v>
      </c>
      <c r="W104" s="112">
        <v>8356</v>
      </c>
      <c r="X104" s="112">
        <v>8564</v>
      </c>
      <c r="Y104" s="112">
        <v>9273</v>
      </c>
      <c r="Z104" s="112">
        <v>9273</v>
      </c>
      <c r="AB104" s="109" t="str">
        <f>TEXT(Z104,"###,###")</f>
        <v>9,273</v>
      </c>
      <c r="AD104" s="130">
        <f>Z104/($Z$4)*100</f>
        <v>73.42624119090982</v>
      </c>
      <c r="AF104" s="109"/>
    </row>
    <row r="105" spans="1:32" x14ac:dyDescent="0.25">
      <c r="S105" s="115" t="s">
        <v>17</v>
      </c>
      <c r="T105" s="115"/>
      <c r="U105" s="112"/>
      <c r="V105" s="112">
        <v>1763</v>
      </c>
      <c r="W105" s="112">
        <v>1854</v>
      </c>
      <c r="X105" s="112">
        <v>1863</v>
      </c>
      <c r="Y105" s="112">
        <v>1844</v>
      </c>
      <c r="Z105" s="112">
        <v>1902</v>
      </c>
      <c r="AB105" s="109" t="str">
        <f>TEXT(Z105,"###,###")</f>
        <v>1,902</v>
      </c>
      <c r="AD105" s="130">
        <f>Z105/($Z$4)*100</f>
        <v>15.060574867368754</v>
      </c>
      <c r="AF105" s="109"/>
    </row>
    <row r="106" spans="1:32" x14ac:dyDescent="0.25">
      <c r="S106" s="118" t="s">
        <v>53</v>
      </c>
      <c r="T106" s="118"/>
      <c r="U106" s="120"/>
      <c r="V106" s="120">
        <v>9862</v>
      </c>
      <c r="W106" s="120">
        <v>10210</v>
      </c>
      <c r="X106" s="120">
        <v>10427</v>
      </c>
      <c r="Y106" s="120">
        <v>11117</v>
      </c>
      <c r="Z106" s="120">
        <v>11175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1570</v>
      </c>
      <c r="W108" s="112">
        <v>1834</v>
      </c>
      <c r="X108" s="112">
        <v>1514</v>
      </c>
      <c r="Y108" s="112">
        <v>1691</v>
      </c>
      <c r="Z108" s="112">
        <v>1804</v>
      </c>
      <c r="AB108" s="109" t="str">
        <f>TEXT(Z108,"###,###")</f>
        <v>1,804</v>
      </c>
      <c r="AD108" s="130">
        <f>Z108/($Z$4)*100</f>
        <v>14.284583102383403</v>
      </c>
      <c r="AF108" s="109"/>
    </row>
    <row r="109" spans="1:32" x14ac:dyDescent="0.25">
      <c r="S109" s="115" t="s">
        <v>20</v>
      </c>
      <c r="T109" s="115"/>
      <c r="U109" s="112"/>
      <c r="V109" s="112">
        <v>1707</v>
      </c>
      <c r="W109" s="112">
        <v>1745</v>
      </c>
      <c r="X109" s="112">
        <v>1715</v>
      </c>
      <c r="Y109" s="112">
        <v>1812</v>
      </c>
      <c r="Z109" s="112">
        <v>2051</v>
      </c>
      <c r="AB109" s="109" t="str">
        <f>TEXT(Z109,"###,###")</f>
        <v>2,051</v>
      </c>
      <c r="AD109" s="130">
        <f>Z109/($Z$4)*100</f>
        <v>16.240399081479133</v>
      </c>
      <c r="AF109" s="109"/>
    </row>
    <row r="110" spans="1:32" x14ac:dyDescent="0.25">
      <c r="S110" s="115" t="s">
        <v>21</v>
      </c>
      <c r="T110" s="115"/>
      <c r="U110" s="112"/>
      <c r="V110" s="112">
        <v>2268</v>
      </c>
      <c r="W110" s="112">
        <v>2415</v>
      </c>
      <c r="X110" s="112">
        <v>2639</v>
      </c>
      <c r="Y110" s="112">
        <v>2596</v>
      </c>
      <c r="Z110" s="112">
        <v>2741</v>
      </c>
      <c r="AB110" s="109" t="str">
        <f>TEXT(Z110,"###,###")</f>
        <v>2,741</v>
      </c>
      <c r="AD110" s="130">
        <f>Z110/($Z$4)*100</f>
        <v>21.704014569641302</v>
      </c>
      <c r="AF110" s="109"/>
    </row>
    <row r="111" spans="1:32" x14ac:dyDescent="0.25">
      <c r="S111" s="115" t="s">
        <v>22</v>
      </c>
      <c r="T111" s="115"/>
      <c r="U111" s="112"/>
      <c r="V111" s="112">
        <v>4169</v>
      </c>
      <c r="W111" s="112">
        <v>4245</v>
      </c>
      <c r="X111" s="112">
        <v>4465</v>
      </c>
      <c r="Y111" s="112">
        <v>4594</v>
      </c>
      <c r="Z111" s="112">
        <v>4771</v>
      </c>
      <c r="AB111" s="109" t="str">
        <f>TEXT(Z111,"###,###")</f>
        <v>4,771</v>
      </c>
      <c r="AD111" s="130">
        <f>Z111/($Z$4)*100</f>
        <v>37.778129701480715</v>
      </c>
      <c r="AF111" s="109"/>
    </row>
    <row r="112" spans="1:32" x14ac:dyDescent="0.25">
      <c r="S112" s="118" t="s">
        <v>53</v>
      </c>
      <c r="T112" s="118"/>
      <c r="U112" s="112"/>
      <c r="V112" s="112">
        <v>10911</v>
      </c>
      <c r="W112" s="112">
        <v>11711</v>
      </c>
      <c r="X112" s="112">
        <v>11624</v>
      </c>
      <c r="Y112" s="112">
        <v>12056</v>
      </c>
      <c r="Z112" s="112">
        <v>12629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42.39</v>
      </c>
      <c r="W118" s="131">
        <v>42.75</v>
      </c>
      <c r="X118" s="131">
        <v>42.54</v>
      </c>
      <c r="Y118" s="131">
        <v>42.76</v>
      </c>
      <c r="Z118" s="131">
        <v>42.61</v>
      </c>
      <c r="AB118" s="109" t="str">
        <f>TEXT(Z118,"##.0")</f>
        <v>42.6</v>
      </c>
    </row>
    <row r="120" spans="19:32" x14ac:dyDescent="0.25">
      <c r="S120" s="101" t="s">
        <v>100</v>
      </c>
      <c r="T120" s="112"/>
      <c r="U120" s="112"/>
      <c r="V120" s="112">
        <v>6416</v>
      </c>
      <c r="W120" s="112">
        <v>6864</v>
      </c>
      <c r="X120" s="112">
        <v>6848</v>
      </c>
      <c r="Y120" s="112">
        <v>7132</v>
      </c>
      <c r="Z120" s="112">
        <v>7314</v>
      </c>
      <c r="AB120" s="109" t="str">
        <f>TEXT(Z120,"###,###")</f>
        <v>7,314</v>
      </c>
    </row>
    <row r="121" spans="19:32" x14ac:dyDescent="0.25">
      <c r="S121" s="101" t="s">
        <v>101</v>
      </c>
      <c r="T121" s="112"/>
      <c r="U121" s="112"/>
      <c r="V121" s="112">
        <v>821</v>
      </c>
      <c r="W121" s="112">
        <v>935</v>
      </c>
      <c r="X121" s="112">
        <v>791</v>
      </c>
      <c r="Y121" s="112">
        <v>915</v>
      </c>
      <c r="Z121" s="112">
        <v>926</v>
      </c>
      <c r="AB121" s="109" t="str">
        <f>TEXT(Z121,"###,###")</f>
        <v>926</v>
      </c>
    </row>
    <row r="122" spans="19:32" x14ac:dyDescent="0.25">
      <c r="S122" s="101" t="s">
        <v>102</v>
      </c>
      <c r="T122" s="112"/>
      <c r="U122" s="112"/>
      <c r="V122" s="112">
        <v>724</v>
      </c>
      <c r="W122" s="112">
        <v>752</v>
      </c>
      <c r="X122" s="112">
        <v>709</v>
      </c>
      <c r="Y122" s="112">
        <v>728</v>
      </c>
      <c r="Z122" s="112">
        <v>764</v>
      </c>
      <c r="AB122" s="109" t="str">
        <f>TEXT(Z122,"###,###")</f>
        <v>764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7140</v>
      </c>
      <c r="W124" s="112">
        <v>7616</v>
      </c>
      <c r="X124" s="112">
        <v>7557</v>
      </c>
      <c r="Y124" s="112">
        <v>7860</v>
      </c>
      <c r="Z124" s="112">
        <v>8078</v>
      </c>
      <c r="AB124" s="109" t="str">
        <f>TEXT(Z124,"###,###")</f>
        <v>8,078</v>
      </c>
      <c r="AD124" s="127">
        <f>Z124/$Z$7*100</f>
        <v>89.73561430793157</v>
      </c>
    </row>
    <row r="125" spans="19:32" x14ac:dyDescent="0.25">
      <c r="S125" s="101" t="s">
        <v>104</v>
      </c>
      <c r="T125" s="112"/>
      <c r="U125" s="112"/>
      <c r="V125" s="112">
        <v>1545</v>
      </c>
      <c r="W125" s="112">
        <v>1687</v>
      </c>
      <c r="X125" s="112">
        <v>1500</v>
      </c>
      <c r="Y125" s="112">
        <v>1643</v>
      </c>
      <c r="Z125" s="112">
        <v>1690</v>
      </c>
      <c r="AB125" s="109" t="str">
        <f>TEXT(Z125,"###,###")</f>
        <v>1,690</v>
      </c>
      <c r="AD125" s="127">
        <f>Z125/$Z$7*100</f>
        <v>18.773605865363251</v>
      </c>
    </row>
    <row r="127" spans="19:32" x14ac:dyDescent="0.25">
      <c r="S127" s="101" t="s">
        <v>105</v>
      </c>
      <c r="T127" s="112"/>
      <c r="U127" s="112"/>
      <c r="V127" s="112">
        <v>4194</v>
      </c>
      <c r="W127" s="112">
        <v>4496</v>
      </c>
      <c r="X127" s="112">
        <v>4316</v>
      </c>
      <c r="Y127" s="112">
        <v>4569</v>
      </c>
      <c r="Z127" s="112">
        <v>4656</v>
      </c>
      <c r="AB127" s="109" t="str">
        <f>TEXT(Z127,"###,###")</f>
        <v>4,656</v>
      </c>
      <c r="AD127" s="127">
        <f>Z127/$Z$7*100</f>
        <v>51.721839591201956</v>
      </c>
    </row>
    <row r="128" spans="19:32" x14ac:dyDescent="0.25">
      <c r="S128" s="101" t="s">
        <v>106</v>
      </c>
      <c r="T128" s="112"/>
      <c r="U128" s="112"/>
      <c r="V128" s="112">
        <v>3764</v>
      </c>
      <c r="W128" s="112">
        <v>4048</v>
      </c>
      <c r="X128" s="112">
        <v>4026</v>
      </c>
      <c r="Y128" s="112">
        <v>4205</v>
      </c>
      <c r="Z128" s="112">
        <v>4342</v>
      </c>
      <c r="AB128" s="109" t="str">
        <f>TEXT(Z128,"###,###")</f>
        <v>4,342</v>
      </c>
      <c r="AD128" s="127">
        <f>Z128/$Z$7*100</f>
        <v>48.233725838702512</v>
      </c>
    </row>
    <row r="130" spans="19:20" x14ac:dyDescent="0.25">
      <c r="S130" s="101" t="s">
        <v>264</v>
      </c>
      <c r="T130" s="127">
        <v>81.248611419684508</v>
      </c>
    </row>
    <row r="131" spans="19:20" x14ac:dyDescent="0.25">
      <c r="S131" s="101" t="s">
        <v>265</v>
      </c>
      <c r="T131" s="127">
        <v>10.286602977116196</v>
      </c>
    </row>
    <row r="132" spans="19:20" x14ac:dyDescent="0.25">
      <c r="S132" s="101" t="s">
        <v>266</v>
      </c>
      <c r="T132" s="127">
        <v>8.4870028882470567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5B581-9C2F-477C-B105-333C97A03C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85AC47-81DB-4948-A3F3-62E2AACA37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5A5B82-01D7-4E29-AF59-8D71AA92AD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81D40F6-A939-4619-9966-988BC2AF1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CA00-A409-4CF0-B99D-9488595F709F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199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199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 Adelaide Hills,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30045</v>
      </c>
      <c r="W4" s="108">
        <v>31761</v>
      </c>
      <c r="X4" s="108">
        <v>31201</v>
      </c>
      <c r="Y4" s="108">
        <v>31906</v>
      </c>
      <c r="Z4" s="108">
        <v>32825</v>
      </c>
      <c r="AB4" s="109" t="str">
        <f>TEXT(Z4,"###,###")</f>
        <v>32,825</v>
      </c>
      <c r="AD4" s="110">
        <f>Z4/Y4-1</f>
        <v>2.8803359869616907E-2</v>
      </c>
      <c r="AF4" s="110">
        <f>Z4/V4-1</f>
        <v>9.2527874854385184E-2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15082</v>
      </c>
      <c r="W5" s="108">
        <v>15821</v>
      </c>
      <c r="X5" s="108">
        <v>15402</v>
      </c>
      <c r="Y5" s="108">
        <v>15752</v>
      </c>
      <c r="Z5" s="108">
        <v>16207</v>
      </c>
      <c r="AB5" s="109" t="str">
        <f>TEXT(Z5,"###,###")</f>
        <v>16,207</v>
      </c>
      <c r="AD5" s="110">
        <f t="shared" ref="AD5:AD9" si="0">Z5/Y5-1</f>
        <v>2.8885220924327104E-2</v>
      </c>
      <c r="AF5" s="110">
        <f t="shared" ref="AF5:AF9" si="1">Z5/V5-1</f>
        <v>7.4592229147327993E-2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14964</v>
      </c>
      <c r="W6" s="108">
        <v>15942</v>
      </c>
      <c r="X6" s="108">
        <v>15803</v>
      </c>
      <c r="Y6" s="108">
        <v>16150</v>
      </c>
      <c r="Z6" s="108">
        <v>16593</v>
      </c>
      <c r="AB6" s="109" t="str">
        <f>TEXT(Z6,"###,###")</f>
        <v>16,593</v>
      </c>
      <c r="AD6" s="110">
        <f t="shared" si="0"/>
        <v>2.7430340557275557E-2</v>
      </c>
      <c r="AF6" s="110">
        <f t="shared" si="1"/>
        <v>0.10886126704089816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21777</v>
      </c>
      <c r="W7" s="108">
        <v>23006</v>
      </c>
      <c r="X7" s="108">
        <v>22559</v>
      </c>
      <c r="Y7" s="108">
        <v>23259</v>
      </c>
      <c r="Z7" s="108">
        <v>23657</v>
      </c>
      <c r="AB7" s="109" t="str">
        <f>TEXT(Z7,"###,###")</f>
        <v>23,657</v>
      </c>
      <c r="AD7" s="110">
        <f t="shared" si="0"/>
        <v>1.7111655703168749E-2</v>
      </c>
      <c r="AF7" s="110">
        <f t="shared" si="1"/>
        <v>8.6329613812738293E-2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32,825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23,657</v>
      </c>
      <c r="P8" s="65"/>
      <c r="S8" s="107" t="s">
        <v>84</v>
      </c>
      <c r="T8" s="108"/>
      <c r="U8" s="108"/>
      <c r="V8" s="108">
        <v>44583.45</v>
      </c>
      <c r="W8" s="108">
        <v>45365</v>
      </c>
      <c r="X8" s="108">
        <v>46969</v>
      </c>
      <c r="Y8" s="108">
        <v>47287.45</v>
      </c>
      <c r="Z8" s="108">
        <v>49417.84</v>
      </c>
      <c r="AB8" s="109" t="str">
        <f>TEXT(Z8,"$###,###")</f>
        <v>$49,418</v>
      </c>
      <c r="AD8" s="110">
        <f t="shared" si="0"/>
        <v>4.5051911236490882E-2</v>
      </c>
      <c r="AF8" s="110">
        <f t="shared" si="1"/>
        <v>0.10843463213367288</v>
      </c>
    </row>
    <row r="9" spans="1:32" x14ac:dyDescent="0.25">
      <c r="A9" s="30" t="s">
        <v>14</v>
      </c>
      <c r="B9" s="69"/>
      <c r="C9" s="70"/>
      <c r="D9" s="71">
        <f>AD104</f>
        <v>70.662604722010656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50.809485564526355</v>
      </c>
      <c r="P9" s="72" t="s">
        <v>85</v>
      </c>
      <c r="S9" s="107" t="s">
        <v>7</v>
      </c>
      <c r="T9" s="108"/>
      <c r="U9" s="108"/>
      <c r="V9" s="108">
        <v>1366640427</v>
      </c>
      <c r="W9" s="108">
        <v>1467679995</v>
      </c>
      <c r="X9" s="108">
        <v>1485186862</v>
      </c>
      <c r="Y9" s="108">
        <v>1570145533</v>
      </c>
      <c r="Z9" s="108">
        <v>1673570764</v>
      </c>
      <c r="AB9" s="109" t="str">
        <f>TEXT(Z9/1000000,"$#,###.0")&amp;" mil"</f>
        <v>$1,673.6 mil</v>
      </c>
      <c r="AD9" s="110">
        <f t="shared" si="0"/>
        <v>6.5869837429904043E-2</v>
      </c>
      <c r="AF9" s="110">
        <f t="shared" si="1"/>
        <v>0.22458748543957707</v>
      </c>
    </row>
    <row r="10" spans="1:32" x14ac:dyDescent="0.25">
      <c r="A10" s="30" t="s">
        <v>17</v>
      </c>
      <c r="B10" s="69"/>
      <c r="C10" s="70"/>
      <c r="D10" s="71">
        <f>AD105</f>
        <v>19.506473724295507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49.093291626157168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79.122458468952104</v>
      </c>
      <c r="P11" s="72" t="s">
        <v>85</v>
      </c>
      <c r="S11" s="107" t="s">
        <v>29</v>
      </c>
      <c r="T11" s="112"/>
      <c r="U11" s="112"/>
      <c r="V11" s="112">
        <v>25574</v>
      </c>
      <c r="W11" s="112">
        <v>26961</v>
      </c>
      <c r="X11" s="112">
        <v>26566</v>
      </c>
      <c r="Y11" s="112">
        <v>27018</v>
      </c>
      <c r="Z11" s="112">
        <v>27882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11.121443970072283</v>
      </c>
      <c r="P12" s="72" t="s">
        <v>85</v>
      </c>
      <c r="S12" s="107" t="s">
        <v>30</v>
      </c>
      <c r="T12" s="112"/>
      <c r="U12" s="112"/>
      <c r="V12" s="112">
        <v>4472</v>
      </c>
      <c r="W12" s="112">
        <v>4802</v>
      </c>
      <c r="X12" s="112">
        <v>4637</v>
      </c>
      <c r="Y12" s="112">
        <v>4884</v>
      </c>
      <c r="Z12" s="112">
        <v>4943</v>
      </c>
    </row>
    <row r="13" spans="1:32" ht="15" customHeight="1" x14ac:dyDescent="0.25">
      <c r="A13" s="30" t="s">
        <v>19</v>
      </c>
      <c r="B13" s="70"/>
      <c r="C13" s="70"/>
      <c r="D13" s="71">
        <f>AD108</f>
        <v>16.645849200304646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9.768778796973411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15.942117288651941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44.0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22.888042650418889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14.939565548136253</v>
      </c>
      <c r="P15" s="72" t="s">
        <v>85</v>
      </c>
      <c r="S15" s="115" t="s">
        <v>61</v>
      </c>
      <c r="T15" s="115"/>
      <c r="U15" s="116"/>
      <c r="V15" s="116">
        <v>840</v>
      </c>
      <c r="W15" s="116">
        <v>1007</v>
      </c>
      <c r="X15" s="116">
        <v>916</v>
      </c>
      <c r="Y15" s="112">
        <v>1093</v>
      </c>
      <c r="Z15" s="112">
        <v>1121</v>
      </c>
      <c r="AB15" s="117">
        <f t="shared" ref="AB15:AB34" si="2">IF(Z15="np",0,Z15/$Z$34)</f>
        <v>3.4150799695354152E-2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35.594821020563593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85.060434451863742</v>
      </c>
      <c r="P16" s="37" t="s">
        <v>85</v>
      </c>
      <c r="S16" s="115" t="s">
        <v>62</v>
      </c>
      <c r="T16" s="115"/>
      <c r="U16" s="116"/>
      <c r="V16" s="116">
        <v>275</v>
      </c>
      <c r="W16" s="116">
        <v>307</v>
      </c>
      <c r="X16" s="116">
        <v>309</v>
      </c>
      <c r="Y16" s="112">
        <v>309</v>
      </c>
      <c r="Z16" s="112">
        <v>315</v>
      </c>
      <c r="AB16" s="117">
        <f t="shared" si="2"/>
        <v>9.5963442498095963E-3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1777</v>
      </c>
      <c r="W17" s="116">
        <v>1976</v>
      </c>
      <c r="X17" s="116">
        <v>1919</v>
      </c>
      <c r="Y17" s="112">
        <v>1889</v>
      </c>
      <c r="Z17" s="112">
        <v>1971</v>
      </c>
      <c r="AB17" s="117">
        <f t="shared" si="2"/>
        <v>6.0045696877380046E-2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228</v>
      </c>
      <c r="W18" s="116">
        <v>240</v>
      </c>
      <c r="X18" s="116">
        <v>254</v>
      </c>
      <c r="Y18" s="112">
        <v>198</v>
      </c>
      <c r="Z18" s="112">
        <v>261</v>
      </c>
      <c r="AB18" s="117">
        <f t="shared" si="2"/>
        <v>7.9512566641279508E-3</v>
      </c>
    </row>
    <row r="19" spans="1:28" x14ac:dyDescent="0.25">
      <c r="A19" s="61" t="str">
        <f>$S$1&amp;" ("&amp;$V$2&amp;" to "&amp;$Z$2&amp;")"</f>
        <v>Adelaide Hills (2016-17 to 2020-21)</v>
      </c>
      <c r="B19" s="61"/>
      <c r="C19" s="61"/>
      <c r="D19" s="61"/>
      <c r="E19" s="61"/>
      <c r="F19" s="61"/>
      <c r="G19" s="61" t="str">
        <f>$S$1&amp;" ("&amp;$V$2&amp;" to "&amp;$Z$2&amp;")"</f>
        <v>Adelaide Hills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1835</v>
      </c>
      <c r="W19" s="116">
        <v>2107</v>
      </c>
      <c r="X19" s="116">
        <v>2071</v>
      </c>
      <c r="Y19" s="112">
        <v>2111</v>
      </c>
      <c r="Z19" s="112">
        <v>2225</v>
      </c>
      <c r="AB19" s="117">
        <f t="shared" si="2"/>
        <v>6.7783701447067787E-2</v>
      </c>
    </row>
    <row r="20" spans="1:28" x14ac:dyDescent="0.25">
      <c r="S20" s="115" t="s">
        <v>66</v>
      </c>
      <c r="T20" s="115"/>
      <c r="U20" s="116"/>
      <c r="V20" s="116">
        <v>948</v>
      </c>
      <c r="W20" s="116">
        <v>1001</v>
      </c>
      <c r="X20" s="116">
        <v>977</v>
      </c>
      <c r="Y20" s="112">
        <v>1064</v>
      </c>
      <c r="Z20" s="112">
        <v>1015</v>
      </c>
      <c r="AB20" s="117">
        <f t="shared" si="2"/>
        <v>3.0921553693830921E-2</v>
      </c>
    </row>
    <row r="21" spans="1:28" x14ac:dyDescent="0.25">
      <c r="S21" s="115" t="s">
        <v>67</v>
      </c>
      <c r="T21" s="115"/>
      <c r="U21" s="116"/>
      <c r="V21" s="116">
        <v>2013</v>
      </c>
      <c r="W21" s="116">
        <v>2101</v>
      </c>
      <c r="X21" s="116">
        <v>2083</v>
      </c>
      <c r="Y21" s="112">
        <v>2159</v>
      </c>
      <c r="Z21" s="112">
        <v>2209</v>
      </c>
      <c r="AB21" s="117">
        <f t="shared" si="2"/>
        <v>6.7296268088347294E-2</v>
      </c>
    </row>
    <row r="22" spans="1:28" x14ac:dyDescent="0.25">
      <c r="S22" s="115" t="s">
        <v>68</v>
      </c>
      <c r="T22" s="115"/>
      <c r="U22" s="116"/>
      <c r="V22" s="116">
        <v>1818</v>
      </c>
      <c r="W22" s="116">
        <v>1894</v>
      </c>
      <c r="X22" s="116">
        <v>1939</v>
      </c>
      <c r="Y22" s="112">
        <v>1902</v>
      </c>
      <c r="Z22" s="112">
        <v>2256</v>
      </c>
      <c r="AB22" s="117">
        <f t="shared" si="2"/>
        <v>6.8728103579588723E-2</v>
      </c>
    </row>
    <row r="23" spans="1:28" x14ac:dyDescent="0.25">
      <c r="S23" s="115" t="s">
        <v>69</v>
      </c>
      <c r="T23" s="115"/>
      <c r="U23" s="116"/>
      <c r="V23" s="116">
        <v>697</v>
      </c>
      <c r="W23" s="116">
        <v>764</v>
      </c>
      <c r="X23" s="116">
        <v>696</v>
      </c>
      <c r="Y23" s="112">
        <v>728</v>
      </c>
      <c r="Z23" s="112">
        <v>707</v>
      </c>
      <c r="AB23" s="117">
        <f t="shared" si="2"/>
        <v>2.1538461538461538E-2</v>
      </c>
    </row>
    <row r="24" spans="1:28" x14ac:dyDescent="0.25">
      <c r="S24" s="115" t="s">
        <v>70</v>
      </c>
      <c r="T24" s="115"/>
      <c r="U24" s="116"/>
      <c r="V24" s="116">
        <v>376</v>
      </c>
      <c r="W24" s="116">
        <v>412</v>
      </c>
      <c r="X24" s="116">
        <v>463</v>
      </c>
      <c r="Y24" s="112">
        <v>382</v>
      </c>
      <c r="Z24" s="112">
        <v>400</v>
      </c>
      <c r="AB24" s="117">
        <f t="shared" si="2"/>
        <v>1.2185833968012186E-2</v>
      </c>
    </row>
    <row r="25" spans="1:28" x14ac:dyDescent="0.25">
      <c r="S25" s="115" t="s">
        <v>71</v>
      </c>
      <c r="T25" s="115"/>
      <c r="U25" s="116"/>
      <c r="V25" s="116">
        <v>907</v>
      </c>
      <c r="W25" s="116">
        <v>959</v>
      </c>
      <c r="X25" s="116">
        <v>910</v>
      </c>
      <c r="Y25" s="112">
        <v>1002</v>
      </c>
      <c r="Z25" s="112">
        <v>1086</v>
      </c>
      <c r="AB25" s="117">
        <f t="shared" si="2"/>
        <v>3.3084539223153082E-2</v>
      </c>
    </row>
    <row r="26" spans="1:28" x14ac:dyDescent="0.25">
      <c r="S26" s="115" t="s">
        <v>72</v>
      </c>
      <c r="T26" s="115"/>
      <c r="U26" s="116"/>
      <c r="V26" s="116">
        <v>452</v>
      </c>
      <c r="W26" s="116">
        <v>514</v>
      </c>
      <c r="X26" s="116">
        <v>477</v>
      </c>
      <c r="Y26" s="112">
        <v>508</v>
      </c>
      <c r="Z26" s="112">
        <v>548</v>
      </c>
      <c r="AB26" s="117">
        <f t="shared" si="2"/>
        <v>1.6694592536176694E-2</v>
      </c>
    </row>
    <row r="27" spans="1:28" x14ac:dyDescent="0.25">
      <c r="S27" s="115" t="s">
        <v>73</v>
      </c>
      <c r="T27" s="115"/>
      <c r="U27" s="116"/>
      <c r="V27" s="116">
        <v>2333</v>
      </c>
      <c r="W27" s="116">
        <v>2652</v>
      </c>
      <c r="X27" s="116">
        <v>2685</v>
      </c>
      <c r="Y27" s="112">
        <v>2845</v>
      </c>
      <c r="Z27" s="112">
        <v>3060</v>
      </c>
      <c r="AB27" s="117">
        <f t="shared" si="2"/>
        <v>9.3221629855293225E-2</v>
      </c>
    </row>
    <row r="28" spans="1:28" x14ac:dyDescent="0.25">
      <c r="S28" s="115" t="s">
        <v>74</v>
      </c>
      <c r="T28" s="115"/>
      <c r="U28" s="116"/>
      <c r="V28" s="116">
        <v>1759</v>
      </c>
      <c r="W28" s="116">
        <v>2015</v>
      </c>
      <c r="X28" s="116">
        <v>2001</v>
      </c>
      <c r="Y28" s="112">
        <v>2110</v>
      </c>
      <c r="Z28" s="112">
        <v>2154</v>
      </c>
      <c r="AB28" s="117">
        <f t="shared" si="2"/>
        <v>6.5620715917745626E-2</v>
      </c>
    </row>
    <row r="29" spans="1:28" x14ac:dyDescent="0.25">
      <c r="S29" s="115" t="s">
        <v>75</v>
      </c>
      <c r="T29" s="115"/>
      <c r="U29" s="116"/>
      <c r="V29" s="116">
        <v>2081</v>
      </c>
      <c r="W29" s="116">
        <v>2116</v>
      </c>
      <c r="X29" s="116">
        <v>2278</v>
      </c>
      <c r="Y29" s="112">
        <v>2053</v>
      </c>
      <c r="Z29" s="112">
        <v>1952</v>
      </c>
      <c r="AB29" s="117">
        <f t="shared" si="2"/>
        <v>5.946686976389947E-2</v>
      </c>
    </row>
    <row r="30" spans="1:28" x14ac:dyDescent="0.25">
      <c r="S30" s="115" t="s">
        <v>76</v>
      </c>
      <c r="T30" s="115"/>
      <c r="U30" s="116"/>
      <c r="V30" s="116">
        <v>3345</v>
      </c>
      <c r="W30" s="116">
        <v>3620</v>
      </c>
      <c r="X30" s="116">
        <v>3582</v>
      </c>
      <c r="Y30" s="112">
        <v>3632</v>
      </c>
      <c r="Z30" s="112">
        <v>3486</v>
      </c>
      <c r="AB30" s="117">
        <f t="shared" si="2"/>
        <v>0.1061995430312262</v>
      </c>
    </row>
    <row r="31" spans="1:28" x14ac:dyDescent="0.25">
      <c r="S31" s="115" t="s">
        <v>77</v>
      </c>
      <c r="T31" s="115"/>
      <c r="U31" s="116"/>
      <c r="V31" s="116">
        <v>3675</v>
      </c>
      <c r="W31" s="116">
        <v>4084</v>
      </c>
      <c r="X31" s="116">
        <v>4070</v>
      </c>
      <c r="Y31" s="112">
        <v>4327</v>
      </c>
      <c r="Z31" s="112">
        <v>4542</v>
      </c>
      <c r="AB31" s="117">
        <f t="shared" si="2"/>
        <v>0.13837014470677836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611</v>
      </c>
      <c r="W32" s="116">
        <v>733</v>
      </c>
      <c r="X32" s="116">
        <v>765</v>
      </c>
      <c r="Y32" s="112">
        <v>782</v>
      </c>
      <c r="Z32" s="112">
        <v>814</v>
      </c>
      <c r="AB32" s="117">
        <f t="shared" si="2"/>
        <v>2.4798172124904799E-2</v>
      </c>
    </row>
    <row r="33" spans="19:32" x14ac:dyDescent="0.25">
      <c r="S33" s="115" t="s">
        <v>79</v>
      </c>
      <c r="T33" s="115"/>
      <c r="U33" s="116"/>
      <c r="V33" s="116">
        <v>973</v>
      </c>
      <c r="W33" s="116">
        <v>1077</v>
      </c>
      <c r="X33" s="116">
        <v>1048</v>
      </c>
      <c r="Y33" s="112">
        <v>1107</v>
      </c>
      <c r="Z33" s="112">
        <v>1188</v>
      </c>
      <c r="AB33" s="117">
        <f t="shared" si="2"/>
        <v>3.6191926884996194E-2</v>
      </c>
    </row>
    <row r="34" spans="19:32" x14ac:dyDescent="0.25">
      <c r="S34" s="118" t="s">
        <v>53</v>
      </c>
      <c r="T34" s="118"/>
      <c r="U34" s="119"/>
      <c r="V34" s="119">
        <v>30041</v>
      </c>
      <c r="W34" s="119">
        <v>31764</v>
      </c>
      <c r="X34" s="119">
        <v>31199</v>
      </c>
      <c r="Y34" s="120">
        <v>31906</v>
      </c>
      <c r="Z34" s="120">
        <v>32825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18694</v>
      </c>
      <c r="W37" s="112">
        <v>19714</v>
      </c>
      <c r="X37" s="112">
        <v>19160</v>
      </c>
      <c r="Y37" s="112">
        <v>19751</v>
      </c>
      <c r="Z37" s="112">
        <v>20127</v>
      </c>
      <c r="AB37" s="132">
        <f>Z37/Z40*100</f>
        <v>85.060434451863742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3087</v>
      </c>
      <c r="W38" s="112">
        <v>3290</v>
      </c>
      <c r="X38" s="112">
        <v>3393</v>
      </c>
      <c r="Y38" s="112">
        <v>3509</v>
      </c>
      <c r="Z38" s="112">
        <v>3535</v>
      </c>
      <c r="AB38" s="132">
        <f>Z38/Z40*100</f>
        <v>14.939565548136253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21781</v>
      </c>
      <c r="W40" s="112">
        <v>23004</v>
      </c>
      <c r="X40" s="112">
        <v>22553</v>
      </c>
      <c r="Y40" s="112">
        <v>23260</v>
      </c>
      <c r="Z40" s="112">
        <v>23662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9</v>
      </c>
      <c r="X44" s="112">
        <v>15</v>
      </c>
      <c r="Y44" s="112">
        <v>20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261</v>
      </c>
      <c r="W45" s="112">
        <v>274</v>
      </c>
      <c r="X45" s="112">
        <v>315</v>
      </c>
      <c r="Y45" s="112">
        <v>304</v>
      </c>
      <c r="Z45" s="112">
        <v>394</v>
      </c>
    </row>
    <row r="46" spans="19:32" x14ac:dyDescent="0.25">
      <c r="S46" s="115" t="s">
        <v>38</v>
      </c>
      <c r="T46" s="115"/>
      <c r="U46" s="112"/>
      <c r="V46" s="112">
        <v>908</v>
      </c>
      <c r="W46" s="112">
        <v>966</v>
      </c>
      <c r="X46" s="112">
        <v>967</v>
      </c>
      <c r="Y46" s="112">
        <v>956</v>
      </c>
      <c r="Z46" s="112">
        <v>1054</v>
      </c>
    </row>
    <row r="47" spans="19:32" x14ac:dyDescent="0.25">
      <c r="S47" s="115" t="s">
        <v>39</v>
      </c>
      <c r="T47" s="115"/>
      <c r="U47" s="112"/>
      <c r="V47" s="112">
        <v>1254</v>
      </c>
      <c r="W47" s="112">
        <v>1340</v>
      </c>
      <c r="X47" s="112">
        <v>1356</v>
      </c>
      <c r="Y47" s="112">
        <v>1326</v>
      </c>
      <c r="Z47" s="112">
        <v>1375</v>
      </c>
    </row>
    <row r="48" spans="19:32" x14ac:dyDescent="0.25">
      <c r="S48" s="115" t="s">
        <v>40</v>
      </c>
      <c r="T48" s="115"/>
      <c r="U48" s="112"/>
      <c r="V48" s="112">
        <v>1276</v>
      </c>
      <c r="W48" s="112">
        <v>1330</v>
      </c>
      <c r="X48" s="112">
        <v>1251</v>
      </c>
      <c r="Y48" s="112">
        <v>1263</v>
      </c>
      <c r="Z48" s="112">
        <v>1270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1066</v>
      </c>
      <c r="W49" s="112">
        <v>1111</v>
      </c>
      <c r="X49" s="112">
        <v>1126</v>
      </c>
      <c r="Y49" s="112">
        <v>1197</v>
      </c>
      <c r="Z49" s="112">
        <v>1230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Hills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1265</v>
      </c>
      <c r="W50" s="112">
        <v>1337</v>
      </c>
      <c r="X50" s="112">
        <v>1318</v>
      </c>
      <c r="Y50" s="112">
        <v>1384</v>
      </c>
      <c r="Z50" s="112">
        <v>1421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1476</v>
      </c>
      <c r="W51" s="112">
        <v>1407</v>
      </c>
      <c r="X51" s="112">
        <v>1393</v>
      </c>
      <c r="Y51" s="112">
        <v>1407</v>
      </c>
      <c r="Z51" s="112">
        <v>1466</v>
      </c>
    </row>
    <row r="52" spans="1:26" ht="15" customHeight="1" x14ac:dyDescent="0.25">
      <c r="S52" s="115" t="s">
        <v>44</v>
      </c>
      <c r="T52" s="115"/>
      <c r="U52" s="112"/>
      <c r="V52" s="112">
        <v>1822</v>
      </c>
      <c r="W52" s="112">
        <v>1860</v>
      </c>
      <c r="X52" s="112">
        <v>1735</v>
      </c>
      <c r="Y52" s="112">
        <v>1690</v>
      </c>
      <c r="Z52" s="112">
        <v>1653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1605</v>
      </c>
      <c r="W53" s="112">
        <v>1672</v>
      </c>
      <c r="X53" s="112">
        <v>1655</v>
      </c>
      <c r="Y53" s="112">
        <v>1798</v>
      </c>
      <c r="Z53" s="112">
        <v>1811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1613</v>
      </c>
      <c r="W54" s="112">
        <v>1753</v>
      </c>
      <c r="X54" s="112">
        <v>1635</v>
      </c>
      <c r="Y54" s="112">
        <v>1655</v>
      </c>
      <c r="Z54" s="112">
        <v>1651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1204</v>
      </c>
      <c r="W55" s="112">
        <v>1296</v>
      </c>
      <c r="X55" s="112">
        <v>1250</v>
      </c>
      <c r="Y55" s="112">
        <v>1318</v>
      </c>
      <c r="Z55" s="112">
        <v>1363</v>
      </c>
    </row>
    <row r="56" spans="1:26" ht="15" customHeight="1" x14ac:dyDescent="0.25">
      <c r="S56" s="115" t="s">
        <v>48</v>
      </c>
      <c r="T56" s="115"/>
      <c r="U56" s="112"/>
      <c r="V56" s="112">
        <v>785</v>
      </c>
      <c r="W56" s="112">
        <v>844</v>
      </c>
      <c r="X56" s="112">
        <v>797</v>
      </c>
      <c r="Y56" s="112">
        <v>791</v>
      </c>
      <c r="Z56" s="112">
        <v>810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342</v>
      </c>
      <c r="W57" s="112">
        <v>415</v>
      </c>
      <c r="X57" s="112">
        <v>401</v>
      </c>
      <c r="Y57" s="112">
        <v>421</v>
      </c>
      <c r="Z57" s="112">
        <v>447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125</v>
      </c>
      <c r="W58" s="112">
        <v>142</v>
      </c>
      <c r="X58" s="112">
        <v>133</v>
      </c>
      <c r="Y58" s="112">
        <v>146</v>
      </c>
      <c r="Z58" s="112">
        <v>143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33</v>
      </c>
      <c r="W59" s="112">
        <v>40</v>
      </c>
      <c r="X59" s="112">
        <v>43</v>
      </c>
      <c r="Y59" s="112">
        <v>54</v>
      </c>
      <c r="Z59" s="112">
        <v>61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29</v>
      </c>
      <c r="W60" s="112">
        <v>36</v>
      </c>
      <c r="X60" s="112">
        <v>23</v>
      </c>
      <c r="Y60" s="112">
        <v>25</v>
      </c>
      <c r="Z60" s="112">
        <v>25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15080</v>
      </c>
      <c r="W61" s="112">
        <v>15825</v>
      </c>
      <c r="X61" s="112">
        <v>15401</v>
      </c>
      <c r="Y61" s="112">
        <v>15750</v>
      </c>
      <c r="Z61" s="112">
        <v>16207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19</v>
      </c>
      <c r="X63" s="112">
        <v>24</v>
      </c>
      <c r="Y63" s="112">
        <v>31</v>
      </c>
      <c r="Z63" s="112">
        <v>35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307</v>
      </c>
      <c r="W64" s="112">
        <v>350</v>
      </c>
      <c r="X64" s="112">
        <v>371</v>
      </c>
      <c r="Y64" s="112">
        <v>423</v>
      </c>
      <c r="Z64" s="112">
        <v>504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Hills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867</v>
      </c>
      <c r="W65" s="112">
        <v>1063</v>
      </c>
      <c r="X65" s="112">
        <v>1107</v>
      </c>
      <c r="Y65" s="112">
        <v>1065</v>
      </c>
      <c r="Z65" s="112">
        <v>1209</v>
      </c>
    </row>
    <row r="66" spans="1:26" x14ac:dyDescent="0.25">
      <c r="S66" s="115" t="s">
        <v>39</v>
      </c>
      <c r="T66" s="115"/>
      <c r="U66" s="112"/>
      <c r="V66" s="112">
        <v>1311</v>
      </c>
      <c r="W66" s="112">
        <v>1386</v>
      </c>
      <c r="X66" s="112">
        <v>1373</v>
      </c>
      <c r="Y66" s="112">
        <v>1320</v>
      </c>
      <c r="Z66" s="112">
        <v>1480</v>
      </c>
    </row>
    <row r="67" spans="1:26" x14ac:dyDescent="0.25">
      <c r="S67" s="115" t="s">
        <v>40</v>
      </c>
      <c r="T67" s="115"/>
      <c r="U67" s="112"/>
      <c r="V67" s="112">
        <v>1137</v>
      </c>
      <c r="W67" s="112">
        <v>1252</v>
      </c>
      <c r="X67" s="112">
        <v>1238</v>
      </c>
      <c r="Y67" s="112">
        <v>1291</v>
      </c>
      <c r="Z67" s="112">
        <v>1285</v>
      </c>
    </row>
    <row r="68" spans="1:26" x14ac:dyDescent="0.25">
      <c r="S68" s="115" t="s">
        <v>41</v>
      </c>
      <c r="T68" s="115"/>
      <c r="U68" s="112"/>
      <c r="V68" s="112">
        <v>1153</v>
      </c>
      <c r="W68" s="112">
        <v>1175</v>
      </c>
      <c r="X68" s="112">
        <v>1210</v>
      </c>
      <c r="Y68" s="112">
        <v>1271</v>
      </c>
      <c r="Z68" s="112">
        <v>1298</v>
      </c>
    </row>
    <row r="69" spans="1:26" x14ac:dyDescent="0.25">
      <c r="S69" s="115" t="s">
        <v>42</v>
      </c>
      <c r="T69" s="115"/>
      <c r="U69" s="112"/>
      <c r="V69" s="112">
        <v>1253</v>
      </c>
      <c r="W69" s="112">
        <v>1301</v>
      </c>
      <c r="X69" s="112">
        <v>1314</v>
      </c>
      <c r="Y69" s="112">
        <v>1404</v>
      </c>
      <c r="Z69" s="112">
        <v>1472</v>
      </c>
    </row>
    <row r="70" spans="1:26" x14ac:dyDescent="0.25">
      <c r="S70" s="115" t="s">
        <v>43</v>
      </c>
      <c r="T70" s="115"/>
      <c r="U70" s="112"/>
      <c r="V70" s="112">
        <v>1651</v>
      </c>
      <c r="W70" s="112">
        <v>1682</v>
      </c>
      <c r="X70" s="112">
        <v>1633</v>
      </c>
      <c r="Y70" s="112">
        <v>1642</v>
      </c>
      <c r="Z70" s="112">
        <v>1598</v>
      </c>
    </row>
    <row r="71" spans="1:26" x14ac:dyDescent="0.25">
      <c r="S71" s="115" t="s">
        <v>44</v>
      </c>
      <c r="T71" s="115"/>
      <c r="U71" s="112"/>
      <c r="V71" s="112">
        <v>1886</v>
      </c>
      <c r="W71" s="112">
        <v>1942</v>
      </c>
      <c r="X71" s="112">
        <v>1886</v>
      </c>
      <c r="Y71" s="112">
        <v>1952</v>
      </c>
      <c r="Z71" s="112">
        <v>1883</v>
      </c>
    </row>
    <row r="72" spans="1:26" x14ac:dyDescent="0.25">
      <c r="S72" s="115" t="s">
        <v>45</v>
      </c>
      <c r="T72" s="115"/>
      <c r="U72" s="112"/>
      <c r="V72" s="112">
        <v>1683</v>
      </c>
      <c r="W72" s="112">
        <v>1802</v>
      </c>
      <c r="X72" s="112">
        <v>1761</v>
      </c>
      <c r="Y72" s="112">
        <v>1819</v>
      </c>
      <c r="Z72" s="112">
        <v>1790</v>
      </c>
    </row>
    <row r="73" spans="1:26" x14ac:dyDescent="0.25">
      <c r="S73" s="115" t="s">
        <v>46</v>
      </c>
      <c r="T73" s="115"/>
      <c r="U73" s="112"/>
      <c r="V73" s="112">
        <v>1590</v>
      </c>
      <c r="W73" s="112">
        <v>1654</v>
      </c>
      <c r="X73" s="112">
        <v>1571</v>
      </c>
      <c r="Y73" s="112">
        <v>1533</v>
      </c>
      <c r="Z73" s="112">
        <v>1585</v>
      </c>
    </row>
    <row r="74" spans="1:26" x14ac:dyDescent="0.25">
      <c r="S74" s="115" t="s">
        <v>47</v>
      </c>
      <c r="T74" s="115"/>
      <c r="U74" s="112"/>
      <c r="V74" s="112">
        <v>1172</v>
      </c>
      <c r="W74" s="112">
        <v>1250</v>
      </c>
      <c r="X74" s="112">
        <v>1258</v>
      </c>
      <c r="Y74" s="112">
        <v>1312</v>
      </c>
      <c r="Z74" s="112">
        <v>1307</v>
      </c>
    </row>
    <row r="75" spans="1:26" x14ac:dyDescent="0.25">
      <c r="S75" s="115" t="s">
        <v>48</v>
      </c>
      <c r="T75" s="115"/>
      <c r="U75" s="112"/>
      <c r="V75" s="112">
        <v>599</v>
      </c>
      <c r="W75" s="112">
        <v>667</v>
      </c>
      <c r="X75" s="112">
        <v>662</v>
      </c>
      <c r="Y75" s="112">
        <v>681</v>
      </c>
      <c r="Z75" s="112">
        <v>697</v>
      </c>
    </row>
    <row r="76" spans="1:26" x14ac:dyDescent="0.25">
      <c r="S76" s="115" t="s">
        <v>49</v>
      </c>
      <c r="T76" s="115"/>
      <c r="U76" s="112"/>
      <c r="V76" s="112">
        <v>227</v>
      </c>
      <c r="W76" s="112">
        <v>261</v>
      </c>
      <c r="X76" s="112">
        <v>263</v>
      </c>
      <c r="Y76" s="112">
        <v>259</v>
      </c>
      <c r="Z76" s="112">
        <v>281</v>
      </c>
    </row>
    <row r="77" spans="1:26" x14ac:dyDescent="0.25">
      <c r="S77" s="115" t="s">
        <v>50</v>
      </c>
      <c r="T77" s="115"/>
      <c r="U77" s="112"/>
      <c r="V77" s="112">
        <v>56</v>
      </c>
      <c r="W77" s="112">
        <v>72</v>
      </c>
      <c r="X77" s="112">
        <v>66</v>
      </c>
      <c r="Y77" s="112">
        <v>89</v>
      </c>
      <c r="Z77" s="112">
        <v>111</v>
      </c>
    </row>
    <row r="78" spans="1:26" x14ac:dyDescent="0.25">
      <c r="S78" s="115" t="s">
        <v>51</v>
      </c>
      <c r="T78" s="115"/>
      <c r="U78" s="112"/>
      <c r="V78" s="112">
        <v>26</v>
      </c>
      <c r="W78" s="112">
        <v>34</v>
      </c>
      <c r="X78" s="112">
        <v>30</v>
      </c>
      <c r="Y78" s="112">
        <v>40</v>
      </c>
      <c r="Z78" s="112">
        <v>30</v>
      </c>
    </row>
    <row r="79" spans="1:26" x14ac:dyDescent="0.25">
      <c r="S79" s="115" t="s">
        <v>52</v>
      </c>
      <c r="T79" s="115"/>
      <c r="U79" s="112"/>
      <c r="V79" s="112">
        <v>29</v>
      </c>
      <c r="W79" s="112">
        <v>32</v>
      </c>
      <c r="X79" s="112">
        <v>31</v>
      </c>
      <c r="Y79" s="112">
        <v>27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14963</v>
      </c>
      <c r="W80" s="112">
        <v>15940</v>
      </c>
      <c r="X80" s="112">
        <v>15802</v>
      </c>
      <c r="Y80" s="112">
        <v>16155</v>
      </c>
      <c r="Z80" s="112">
        <v>16593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 Hills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1575</v>
      </c>
      <c r="W83" s="112">
        <v>1688</v>
      </c>
      <c r="X83" s="112">
        <v>1650</v>
      </c>
      <c r="Y83" s="112">
        <v>1751</v>
      </c>
      <c r="Z83" s="112">
        <v>1758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2263</v>
      </c>
      <c r="W84" s="112">
        <v>2324</v>
      </c>
      <c r="X84" s="112">
        <v>2277</v>
      </c>
      <c r="Y84" s="112">
        <v>2312</v>
      </c>
      <c r="Z84" s="112">
        <v>2380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1618</v>
      </c>
      <c r="W85" s="112">
        <v>1684</v>
      </c>
      <c r="X85" s="112">
        <v>1695</v>
      </c>
      <c r="Y85" s="112">
        <v>1746</v>
      </c>
      <c r="Z85" s="112">
        <v>1747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32,825</v>
      </c>
      <c r="D86" s="94">
        <f t="shared" ref="D86:D91" si="4">AD4</f>
        <v>2.8803359869616907E-2</v>
      </c>
      <c r="E86" s="95">
        <f t="shared" ref="E86:E91" si="5">AD4</f>
        <v>2.8803359869616907E-2</v>
      </c>
      <c r="F86" s="94">
        <f t="shared" ref="F86:F91" si="6">AF4</f>
        <v>9.2527874854385184E-2</v>
      </c>
      <c r="G86" s="95">
        <f t="shared" ref="G86:G91" si="7">AF4</f>
        <v>9.2527874854385184E-2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634</v>
      </c>
      <c r="W86" s="112">
        <v>733</v>
      </c>
      <c r="X86" s="112">
        <v>720</v>
      </c>
      <c r="Y86" s="112">
        <v>732</v>
      </c>
      <c r="Z86" s="112">
        <v>760</v>
      </c>
    </row>
    <row r="87" spans="1:30" ht="15" customHeight="1" x14ac:dyDescent="0.25">
      <c r="A87" s="96" t="s">
        <v>4</v>
      </c>
      <c r="B87" s="49"/>
      <c r="C87" s="97" t="str">
        <f t="shared" si="3"/>
        <v>16,207</v>
      </c>
      <c r="D87" s="94">
        <f t="shared" si="4"/>
        <v>2.8885220924327104E-2</v>
      </c>
      <c r="E87" s="95">
        <f t="shared" si="5"/>
        <v>2.8885220924327104E-2</v>
      </c>
      <c r="F87" s="94">
        <f t="shared" si="6"/>
        <v>7.4592229147327993E-2</v>
      </c>
      <c r="G87" s="95">
        <f t="shared" si="7"/>
        <v>7.4592229147327993E-2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532</v>
      </c>
      <c r="W87" s="112">
        <v>533</v>
      </c>
      <c r="X87" s="112">
        <v>528</v>
      </c>
      <c r="Y87" s="112">
        <v>538</v>
      </c>
      <c r="Z87" s="112">
        <v>549</v>
      </c>
    </row>
    <row r="88" spans="1:30" ht="15" customHeight="1" x14ac:dyDescent="0.25">
      <c r="A88" s="96" t="s">
        <v>5</v>
      </c>
      <c r="B88" s="49"/>
      <c r="C88" s="97" t="str">
        <f t="shared" si="3"/>
        <v>16,593</v>
      </c>
      <c r="D88" s="94">
        <f t="shared" si="4"/>
        <v>2.7430340557275557E-2</v>
      </c>
      <c r="E88" s="95">
        <f t="shared" si="5"/>
        <v>2.7430340557275557E-2</v>
      </c>
      <c r="F88" s="94">
        <f t="shared" si="6"/>
        <v>0.10886126704089816</v>
      </c>
      <c r="G88" s="95">
        <f t="shared" si="7"/>
        <v>0.10886126704089816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542</v>
      </c>
      <c r="W88" s="112">
        <v>555</v>
      </c>
      <c r="X88" s="112">
        <v>536</v>
      </c>
      <c r="Y88" s="112">
        <v>574</v>
      </c>
      <c r="Z88" s="112">
        <v>573</v>
      </c>
    </row>
    <row r="89" spans="1:30" ht="15" customHeight="1" x14ac:dyDescent="0.25">
      <c r="A89" s="49" t="s">
        <v>6</v>
      </c>
      <c r="B89" s="49"/>
      <c r="C89" s="97" t="str">
        <f t="shared" si="3"/>
        <v>23,657</v>
      </c>
      <c r="D89" s="94">
        <f t="shared" si="4"/>
        <v>1.7111655703168749E-2</v>
      </c>
      <c r="E89" s="95">
        <f t="shared" si="5"/>
        <v>1.7111655703168749E-2</v>
      </c>
      <c r="F89" s="94">
        <f t="shared" si="6"/>
        <v>8.6329613812738293E-2</v>
      </c>
      <c r="G89" s="95">
        <f t="shared" si="7"/>
        <v>8.6329613812738293E-2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549</v>
      </c>
      <c r="W89" s="112">
        <v>578</v>
      </c>
      <c r="X89" s="112">
        <v>585</v>
      </c>
      <c r="Y89" s="112">
        <v>580</v>
      </c>
      <c r="Z89" s="112">
        <v>574</v>
      </c>
    </row>
    <row r="90" spans="1:30" ht="15" customHeight="1" x14ac:dyDescent="0.25">
      <c r="A90" s="49" t="s">
        <v>98</v>
      </c>
      <c r="B90" s="49"/>
      <c r="C90" s="97" t="str">
        <f t="shared" si="3"/>
        <v>$49,418</v>
      </c>
      <c r="D90" s="94">
        <f t="shared" si="4"/>
        <v>4.5051911236490882E-2</v>
      </c>
      <c r="E90" s="95">
        <f t="shared" si="5"/>
        <v>4.5051911236490882E-2</v>
      </c>
      <c r="F90" s="94">
        <f t="shared" si="6"/>
        <v>0.10843463213367288</v>
      </c>
      <c r="G90" s="95">
        <f t="shared" si="7"/>
        <v>0.10843463213367288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879</v>
      </c>
      <c r="W90" s="112">
        <v>956</v>
      </c>
      <c r="X90" s="112">
        <v>959</v>
      </c>
      <c r="Y90" s="112">
        <v>949</v>
      </c>
      <c r="Z90" s="112">
        <v>954</v>
      </c>
    </row>
    <row r="91" spans="1:30" ht="15" customHeight="1" x14ac:dyDescent="0.25">
      <c r="A91" s="49" t="s">
        <v>7</v>
      </c>
      <c r="B91" s="49"/>
      <c r="C91" s="97" t="str">
        <f t="shared" si="3"/>
        <v>$1,673.6 mil</v>
      </c>
      <c r="D91" s="94">
        <f t="shared" si="4"/>
        <v>6.5869837429904043E-2</v>
      </c>
      <c r="E91" s="95">
        <f t="shared" si="5"/>
        <v>6.5869837429904043E-2</v>
      </c>
      <c r="F91" s="94">
        <f t="shared" si="6"/>
        <v>0.22458748543957707</v>
      </c>
      <c r="G91" s="95">
        <f t="shared" si="7"/>
        <v>0.22458748543957707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11179</v>
      </c>
      <c r="W91" s="112">
        <v>11799</v>
      </c>
      <c r="X91" s="112">
        <v>11478</v>
      </c>
      <c r="Y91" s="112">
        <v>11836</v>
      </c>
      <c r="Z91" s="112">
        <v>12019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910</v>
      </c>
      <c r="W93" s="112">
        <v>1030</v>
      </c>
      <c r="X93" s="112">
        <v>987</v>
      </c>
      <c r="Y93" s="112">
        <v>1040</v>
      </c>
      <c r="Z93" s="112">
        <v>1077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2978</v>
      </c>
      <c r="W94" s="112">
        <v>3101</v>
      </c>
      <c r="X94" s="112">
        <v>3148</v>
      </c>
      <c r="Y94" s="112">
        <v>3201</v>
      </c>
      <c r="Z94" s="112">
        <v>3286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328</v>
      </c>
      <c r="W95" s="112">
        <v>321</v>
      </c>
      <c r="X95" s="112">
        <v>325</v>
      </c>
      <c r="Y95" s="112">
        <v>317</v>
      </c>
      <c r="Z95" s="112">
        <v>328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1290</v>
      </c>
      <c r="W96" s="112">
        <v>1396</v>
      </c>
      <c r="X96" s="112">
        <v>1477</v>
      </c>
      <c r="Y96" s="112">
        <v>1487</v>
      </c>
      <c r="Z96" s="112">
        <v>1514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1868</v>
      </c>
      <c r="W97" s="112">
        <v>1884</v>
      </c>
      <c r="X97" s="112">
        <v>1842</v>
      </c>
      <c r="Y97" s="112">
        <v>1849</v>
      </c>
      <c r="Z97" s="112">
        <v>1816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818</v>
      </c>
      <c r="W98" s="112">
        <v>904</v>
      </c>
      <c r="X98" s="112">
        <v>876</v>
      </c>
      <c r="Y98" s="112">
        <v>878</v>
      </c>
      <c r="Z98" s="112">
        <v>898</v>
      </c>
    </row>
    <row r="99" spans="1:32" ht="15" customHeight="1" x14ac:dyDescent="0.25">
      <c r="S99" s="115" t="s">
        <v>191</v>
      </c>
      <c r="T99" s="115"/>
      <c r="U99" s="112"/>
      <c r="V99" s="112">
        <v>43</v>
      </c>
      <c r="W99" s="112">
        <v>53</v>
      </c>
      <c r="X99" s="112">
        <v>52</v>
      </c>
      <c r="Y99" s="112">
        <v>56</v>
      </c>
      <c r="Z99" s="112">
        <v>58</v>
      </c>
    </row>
    <row r="100" spans="1:32" ht="15" customHeight="1" x14ac:dyDescent="0.25">
      <c r="S100" s="115" t="s">
        <v>58</v>
      </c>
      <c r="T100" s="115"/>
      <c r="U100" s="112"/>
      <c r="V100" s="112">
        <v>434</v>
      </c>
      <c r="W100" s="112">
        <v>491</v>
      </c>
      <c r="X100" s="112">
        <v>482</v>
      </c>
      <c r="Y100" s="112">
        <v>512</v>
      </c>
      <c r="Z100" s="112">
        <v>507</v>
      </c>
    </row>
    <row r="101" spans="1:32" x14ac:dyDescent="0.25">
      <c r="A101" s="18"/>
      <c r="S101" s="118" t="s">
        <v>53</v>
      </c>
      <c r="T101" s="118"/>
      <c r="U101" s="112"/>
      <c r="V101" s="112">
        <v>10597</v>
      </c>
      <c r="W101" s="112">
        <v>11208</v>
      </c>
      <c r="X101" s="112">
        <v>11079</v>
      </c>
      <c r="Y101" s="112">
        <v>11415</v>
      </c>
      <c r="Z101" s="112">
        <v>11613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20934</v>
      </c>
      <c r="W104" s="112">
        <v>21543</v>
      </c>
      <c r="X104" s="112">
        <v>21724</v>
      </c>
      <c r="Y104" s="112">
        <v>23195</v>
      </c>
      <c r="Z104" s="112">
        <v>23195</v>
      </c>
      <c r="AB104" s="109" t="str">
        <f>TEXT(Z104,"###,###")</f>
        <v>23,195</v>
      </c>
      <c r="AD104" s="130">
        <f>Z104/($Z$4)*100</f>
        <v>70.662604722010656</v>
      </c>
      <c r="AF104" s="109"/>
    </row>
    <row r="105" spans="1:32" x14ac:dyDescent="0.25">
      <c r="S105" s="115" t="s">
        <v>17</v>
      </c>
      <c r="T105" s="115"/>
      <c r="U105" s="112"/>
      <c r="V105" s="112">
        <v>6412</v>
      </c>
      <c r="W105" s="112">
        <v>6671</v>
      </c>
      <c r="X105" s="112">
        <v>6581</v>
      </c>
      <c r="Y105" s="112">
        <v>6540</v>
      </c>
      <c r="Z105" s="112">
        <v>6403</v>
      </c>
      <c r="AB105" s="109" t="str">
        <f>TEXT(Z105,"###,###")</f>
        <v>6,403</v>
      </c>
      <c r="AD105" s="130">
        <f>Z105/($Z$4)*100</f>
        <v>19.506473724295507</v>
      </c>
      <c r="AF105" s="109"/>
    </row>
    <row r="106" spans="1:32" x14ac:dyDescent="0.25">
      <c r="S106" s="118" t="s">
        <v>53</v>
      </c>
      <c r="T106" s="118"/>
      <c r="U106" s="120"/>
      <c r="V106" s="120">
        <v>27346</v>
      </c>
      <c r="W106" s="120">
        <v>28214</v>
      </c>
      <c r="X106" s="120">
        <v>28305</v>
      </c>
      <c r="Y106" s="120">
        <v>29735</v>
      </c>
      <c r="Z106" s="120">
        <v>29598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4964</v>
      </c>
      <c r="W108" s="112">
        <v>5838</v>
      </c>
      <c r="X108" s="112">
        <v>5153</v>
      </c>
      <c r="Y108" s="112">
        <v>5394</v>
      </c>
      <c r="Z108" s="112">
        <v>5464</v>
      </c>
      <c r="AB108" s="109" t="str">
        <f>TEXT(Z108,"###,###")</f>
        <v>5,464</v>
      </c>
      <c r="AD108" s="130">
        <f>Z108/($Z$4)*100</f>
        <v>16.645849200304646</v>
      </c>
      <c r="AF108" s="109"/>
    </row>
    <row r="109" spans="1:32" x14ac:dyDescent="0.25">
      <c r="S109" s="115" t="s">
        <v>20</v>
      </c>
      <c r="T109" s="115"/>
      <c r="U109" s="112"/>
      <c r="V109" s="112">
        <v>4667</v>
      </c>
      <c r="W109" s="112">
        <v>4738</v>
      </c>
      <c r="X109" s="112">
        <v>4657</v>
      </c>
      <c r="Y109" s="112">
        <v>4700</v>
      </c>
      <c r="Z109" s="112">
        <v>5233</v>
      </c>
      <c r="AB109" s="109" t="str">
        <f>TEXT(Z109,"###,###")</f>
        <v>5,233</v>
      </c>
      <c r="AD109" s="130">
        <f>Z109/($Z$4)*100</f>
        <v>15.942117288651941</v>
      </c>
      <c r="AF109" s="109"/>
    </row>
    <row r="110" spans="1:32" x14ac:dyDescent="0.25">
      <c r="S110" s="115" t="s">
        <v>21</v>
      </c>
      <c r="T110" s="115"/>
      <c r="U110" s="112"/>
      <c r="V110" s="112">
        <v>6416</v>
      </c>
      <c r="W110" s="112">
        <v>6762</v>
      </c>
      <c r="X110" s="112">
        <v>6950</v>
      </c>
      <c r="Y110" s="112">
        <v>7116</v>
      </c>
      <c r="Z110" s="112">
        <v>7513</v>
      </c>
      <c r="AB110" s="109" t="str">
        <f>TEXT(Z110,"###,###")</f>
        <v>7,513</v>
      </c>
      <c r="AD110" s="130">
        <f>Z110/($Z$4)*100</f>
        <v>22.888042650418889</v>
      </c>
      <c r="AF110" s="109"/>
    </row>
    <row r="111" spans="1:32" x14ac:dyDescent="0.25">
      <c r="S111" s="115" t="s">
        <v>22</v>
      </c>
      <c r="T111" s="115"/>
      <c r="U111" s="112"/>
      <c r="V111" s="112">
        <v>11021</v>
      </c>
      <c r="W111" s="112">
        <v>11152</v>
      </c>
      <c r="X111" s="112">
        <v>11446</v>
      </c>
      <c r="Y111" s="112">
        <v>11566</v>
      </c>
      <c r="Z111" s="112">
        <v>11684</v>
      </c>
      <c r="AB111" s="109" t="str">
        <f>TEXT(Z111,"###,###")</f>
        <v>11,684</v>
      </c>
      <c r="AD111" s="130">
        <f>Z111/($Z$4)*100</f>
        <v>35.594821020563593</v>
      </c>
      <c r="AF111" s="109"/>
    </row>
    <row r="112" spans="1:32" x14ac:dyDescent="0.25">
      <c r="S112" s="118" t="s">
        <v>53</v>
      </c>
      <c r="T112" s="118"/>
      <c r="U112" s="112"/>
      <c r="V112" s="112">
        <v>30046</v>
      </c>
      <c r="W112" s="112">
        <v>31762</v>
      </c>
      <c r="X112" s="112">
        <v>31203</v>
      </c>
      <c r="Y112" s="112">
        <v>31903</v>
      </c>
      <c r="Z112" s="112">
        <v>32825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44.24</v>
      </c>
      <c r="W118" s="131">
        <v>44.38</v>
      </c>
      <c r="X118" s="131">
        <v>43.98</v>
      </c>
      <c r="Y118" s="131">
        <v>44.24</v>
      </c>
      <c r="Z118" s="131">
        <v>44.03</v>
      </c>
      <c r="AB118" s="109" t="str">
        <f>TEXT(Z118,"##.0")</f>
        <v>44.0</v>
      </c>
    </row>
    <row r="120" spans="19:32" x14ac:dyDescent="0.25">
      <c r="S120" s="101" t="s">
        <v>100</v>
      </c>
      <c r="T120" s="112"/>
      <c r="U120" s="112"/>
      <c r="V120" s="112">
        <v>17308</v>
      </c>
      <c r="W120" s="112">
        <v>18196</v>
      </c>
      <c r="X120" s="112">
        <v>17918</v>
      </c>
      <c r="Y120" s="112">
        <v>18373</v>
      </c>
      <c r="Z120" s="112">
        <v>18718</v>
      </c>
      <c r="AB120" s="109" t="str">
        <f>TEXT(Z120,"###,###")</f>
        <v>18,718</v>
      </c>
    </row>
    <row r="121" spans="19:32" x14ac:dyDescent="0.25">
      <c r="S121" s="101" t="s">
        <v>101</v>
      </c>
      <c r="T121" s="112"/>
      <c r="U121" s="112"/>
      <c r="V121" s="112">
        <v>2377</v>
      </c>
      <c r="W121" s="112">
        <v>2628</v>
      </c>
      <c r="X121" s="112">
        <v>2419</v>
      </c>
      <c r="Y121" s="112">
        <v>2615</v>
      </c>
      <c r="Z121" s="112">
        <v>2631</v>
      </c>
      <c r="AB121" s="109" t="str">
        <f>TEXT(Z121,"###,###")</f>
        <v>2,631</v>
      </c>
    </row>
    <row r="122" spans="19:32" x14ac:dyDescent="0.25">
      <c r="S122" s="101" t="s">
        <v>102</v>
      </c>
      <c r="T122" s="112"/>
      <c r="U122" s="112"/>
      <c r="V122" s="112">
        <v>2095</v>
      </c>
      <c r="W122" s="112">
        <v>2180</v>
      </c>
      <c r="X122" s="112">
        <v>2214</v>
      </c>
      <c r="Y122" s="112">
        <v>2271</v>
      </c>
      <c r="Z122" s="112">
        <v>2311</v>
      </c>
      <c r="AB122" s="109" t="str">
        <f>TEXT(Z122,"###,###")</f>
        <v>2,311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19403</v>
      </c>
      <c r="W124" s="112">
        <v>20376</v>
      </c>
      <c r="X124" s="112">
        <v>20132</v>
      </c>
      <c r="Y124" s="112">
        <v>20644</v>
      </c>
      <c r="Z124" s="112">
        <v>21029</v>
      </c>
      <c r="AB124" s="109" t="str">
        <f>TEXT(Z124,"###,###")</f>
        <v>21,029</v>
      </c>
      <c r="AD124" s="127">
        <f>Z124/$Z$7*100</f>
        <v>88.891237265925511</v>
      </c>
    </row>
    <row r="125" spans="19:32" x14ac:dyDescent="0.25">
      <c r="S125" s="101" t="s">
        <v>104</v>
      </c>
      <c r="T125" s="112"/>
      <c r="U125" s="112"/>
      <c r="V125" s="112">
        <v>4472</v>
      </c>
      <c r="W125" s="112">
        <v>4808</v>
      </c>
      <c r="X125" s="112">
        <v>4633</v>
      </c>
      <c r="Y125" s="112">
        <v>4886</v>
      </c>
      <c r="Z125" s="112">
        <v>4942</v>
      </c>
      <c r="AB125" s="109" t="str">
        <f>TEXT(Z125,"###,###")</f>
        <v>4,942</v>
      </c>
      <c r="AD125" s="127">
        <f>Z125/$Z$7*100</f>
        <v>20.890222767045692</v>
      </c>
    </row>
    <row r="127" spans="19:32" x14ac:dyDescent="0.25">
      <c r="S127" s="101" t="s">
        <v>105</v>
      </c>
      <c r="T127" s="112"/>
      <c r="U127" s="112"/>
      <c r="V127" s="112">
        <v>11178</v>
      </c>
      <c r="W127" s="112">
        <v>11802</v>
      </c>
      <c r="X127" s="112">
        <v>11477</v>
      </c>
      <c r="Y127" s="112">
        <v>11840</v>
      </c>
      <c r="Z127" s="112">
        <v>12020</v>
      </c>
      <c r="AB127" s="109" t="str">
        <f>TEXT(Z127,"###,###")</f>
        <v>12,020</v>
      </c>
      <c r="AD127" s="127">
        <f>Z127/$Z$7*100</f>
        <v>50.809485564526355</v>
      </c>
    </row>
    <row r="128" spans="19:32" x14ac:dyDescent="0.25">
      <c r="S128" s="101" t="s">
        <v>106</v>
      </c>
      <c r="T128" s="112"/>
      <c r="U128" s="112"/>
      <c r="V128" s="112">
        <v>10596</v>
      </c>
      <c r="W128" s="112">
        <v>11203</v>
      </c>
      <c r="X128" s="112">
        <v>11077</v>
      </c>
      <c r="Y128" s="112">
        <v>11416</v>
      </c>
      <c r="Z128" s="112">
        <v>11614</v>
      </c>
      <c r="AB128" s="109" t="str">
        <f>TEXT(Z128,"###,###")</f>
        <v>11,614</v>
      </c>
      <c r="AD128" s="127">
        <f>Z128/$Z$7*100</f>
        <v>49.093291626157168</v>
      </c>
    </row>
    <row r="130" spans="19:20" x14ac:dyDescent="0.25">
      <c r="S130" s="101" t="s">
        <v>264</v>
      </c>
      <c r="T130" s="127">
        <v>79.122458468952104</v>
      </c>
    </row>
    <row r="131" spans="19:20" x14ac:dyDescent="0.25">
      <c r="S131" s="101" t="s">
        <v>265</v>
      </c>
      <c r="T131" s="127">
        <v>11.121443970072283</v>
      </c>
    </row>
    <row r="132" spans="19:20" x14ac:dyDescent="0.25">
      <c r="S132" s="101" t="s">
        <v>266</v>
      </c>
      <c r="T132" s="127">
        <v>9.768778796973411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466FC23-EE07-4F8B-AF52-A8ED6FC4AC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1A50FF2-3158-476E-AE28-8C8A66232B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335ABA0-1A0E-44C4-A83A-9756DFB55E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3B8C60-ED52-46BD-AE84-4EBAA7A457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626D-B5CE-4218-96E3-4CD6108E48D6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137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137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10.29 Lower Eyre Peninsula,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3753</v>
      </c>
      <c r="W4" s="108">
        <v>4223</v>
      </c>
      <c r="X4" s="108">
        <v>4174</v>
      </c>
      <c r="Y4" s="108">
        <v>4422</v>
      </c>
      <c r="Z4" s="108">
        <v>4774</v>
      </c>
      <c r="AB4" s="109" t="str">
        <f>TEXT(Z4,"###,###")</f>
        <v>4,774</v>
      </c>
      <c r="AD4" s="110">
        <f>Z4/Y4-1</f>
        <v>7.9601990049751326E-2</v>
      </c>
      <c r="AF4" s="110">
        <f>Z4/V4-1</f>
        <v>0.27204902744471093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1992</v>
      </c>
      <c r="W5" s="108">
        <v>2182</v>
      </c>
      <c r="X5" s="108">
        <v>2141</v>
      </c>
      <c r="Y5" s="108">
        <v>2299</v>
      </c>
      <c r="Z5" s="108">
        <v>2495</v>
      </c>
      <c r="AB5" s="109" t="str">
        <f>TEXT(Z5,"###,###")</f>
        <v>2,495</v>
      </c>
      <c r="AD5" s="110">
        <f t="shared" ref="AD5:AD9" si="0">Z5/Y5-1</f>
        <v>8.5254458460200189E-2</v>
      </c>
      <c r="AF5" s="110">
        <f t="shared" ref="AF5:AF9" si="1">Z5/V5-1</f>
        <v>0.2525100401606426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1767</v>
      </c>
      <c r="W6" s="108">
        <v>2045</v>
      </c>
      <c r="X6" s="108">
        <v>2029</v>
      </c>
      <c r="Y6" s="108">
        <v>2121</v>
      </c>
      <c r="Z6" s="108">
        <v>2271</v>
      </c>
      <c r="AB6" s="109" t="str">
        <f>TEXT(Z6,"###,###")</f>
        <v>2,271</v>
      </c>
      <c r="AD6" s="110">
        <f t="shared" si="0"/>
        <v>7.0721357850070721E-2</v>
      </c>
      <c r="AF6" s="110">
        <f t="shared" si="1"/>
        <v>0.28522920203735147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2532</v>
      </c>
      <c r="W7" s="108">
        <v>2848</v>
      </c>
      <c r="X7" s="108">
        <v>2796</v>
      </c>
      <c r="Y7" s="108">
        <v>3055</v>
      </c>
      <c r="Z7" s="108">
        <v>3140</v>
      </c>
      <c r="AB7" s="109" t="str">
        <f>TEXT(Z7,"###,###")</f>
        <v>3,140</v>
      </c>
      <c r="AD7" s="110">
        <f t="shared" si="0"/>
        <v>2.7823240589198051E-2</v>
      </c>
      <c r="AF7" s="110">
        <f t="shared" si="1"/>
        <v>0.2401263823064772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4,774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3,140</v>
      </c>
      <c r="P8" s="65"/>
      <c r="S8" s="107" t="s">
        <v>84</v>
      </c>
      <c r="T8" s="108"/>
      <c r="U8" s="108"/>
      <c r="V8" s="108">
        <v>32714.43</v>
      </c>
      <c r="W8" s="108">
        <v>33575</v>
      </c>
      <c r="X8" s="108">
        <v>36610.839999999997</v>
      </c>
      <c r="Y8" s="108">
        <v>36962.03</v>
      </c>
      <c r="Z8" s="108">
        <v>37020.89</v>
      </c>
      <c r="AB8" s="109" t="str">
        <f>TEXT(Z8,"$###,###")</f>
        <v>$37,021</v>
      </c>
      <c r="AD8" s="110">
        <f t="shared" si="0"/>
        <v>1.5924450036970406E-3</v>
      </c>
      <c r="AF8" s="110">
        <f t="shared" si="1"/>
        <v>0.13163793469731866</v>
      </c>
    </row>
    <row r="9" spans="1:32" x14ac:dyDescent="0.25">
      <c r="A9" s="30" t="s">
        <v>14</v>
      </c>
      <c r="B9" s="69"/>
      <c r="C9" s="70"/>
      <c r="D9" s="71">
        <f>AD104</f>
        <v>64.495182237117717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52.738853503184714</v>
      </c>
      <c r="P9" s="72" t="s">
        <v>85</v>
      </c>
      <c r="S9" s="107" t="s">
        <v>7</v>
      </c>
      <c r="T9" s="108"/>
      <c r="U9" s="108"/>
      <c r="V9" s="108">
        <v>130397757</v>
      </c>
      <c r="W9" s="108">
        <v>135574709</v>
      </c>
      <c r="X9" s="108">
        <v>168467338</v>
      </c>
      <c r="Y9" s="108">
        <v>170378268</v>
      </c>
      <c r="Z9" s="108">
        <v>167546302</v>
      </c>
      <c r="AB9" s="109" t="str">
        <f>TEXT(Z9/1000000,"$#,###.0")&amp;" mil"</f>
        <v>$167.5 mil</v>
      </c>
      <c r="AD9" s="110">
        <f t="shared" si="0"/>
        <v>-1.6621638623536161E-2</v>
      </c>
      <c r="AF9" s="110">
        <f t="shared" si="1"/>
        <v>0.2848863803692574</v>
      </c>
    </row>
    <row r="10" spans="1:32" x14ac:dyDescent="0.25">
      <c r="A10" s="30" t="s">
        <v>17</v>
      </c>
      <c r="B10" s="69"/>
      <c r="C10" s="70"/>
      <c r="D10" s="71">
        <f>AD105</f>
        <v>14.704650188521157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47.197452229299365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68.121019108280251</v>
      </c>
      <c r="P11" s="72" t="s">
        <v>85</v>
      </c>
      <c r="S11" s="107" t="s">
        <v>29</v>
      </c>
      <c r="T11" s="112"/>
      <c r="U11" s="112"/>
      <c r="V11" s="112">
        <v>2965</v>
      </c>
      <c r="W11" s="112">
        <v>3265</v>
      </c>
      <c r="X11" s="112">
        <v>3313</v>
      </c>
      <c r="Y11" s="112">
        <v>3413</v>
      </c>
      <c r="Z11" s="112">
        <v>3767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18.949044585987263</v>
      </c>
      <c r="P12" s="72" t="s">
        <v>85</v>
      </c>
      <c r="S12" s="107" t="s">
        <v>30</v>
      </c>
      <c r="T12" s="112"/>
      <c r="U12" s="112"/>
      <c r="V12" s="112">
        <v>786</v>
      </c>
      <c r="W12" s="112">
        <v>956</v>
      </c>
      <c r="X12" s="112">
        <v>862</v>
      </c>
      <c r="Y12" s="112">
        <v>1001</v>
      </c>
      <c r="Z12" s="112">
        <v>1007</v>
      </c>
    </row>
    <row r="13" spans="1:32" ht="15" customHeight="1" x14ac:dyDescent="0.25">
      <c r="A13" s="30" t="s">
        <v>19</v>
      </c>
      <c r="B13" s="70"/>
      <c r="C13" s="70"/>
      <c r="D13" s="71">
        <f>AD108</f>
        <v>17.071638039379973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13.121019108280255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21.805613741097613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43.9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17.490573942186845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18.887122416534179</v>
      </c>
      <c r="P15" s="72" t="s">
        <v>85</v>
      </c>
      <c r="S15" s="115" t="s">
        <v>61</v>
      </c>
      <c r="T15" s="115"/>
      <c r="U15" s="116"/>
      <c r="V15" s="116">
        <v>583</v>
      </c>
      <c r="W15" s="116">
        <v>640</v>
      </c>
      <c r="X15" s="116">
        <v>666</v>
      </c>
      <c r="Y15" s="112">
        <v>684</v>
      </c>
      <c r="Z15" s="112">
        <v>720</v>
      </c>
      <c r="AB15" s="117">
        <f t="shared" ref="AB15:AB34" si="2">IF(Z15="np",0,Z15/$Z$34)</f>
        <v>0.15081692501047339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26.24633431085044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81.112877583465817</v>
      </c>
      <c r="P16" s="37" t="s">
        <v>85</v>
      </c>
      <c r="S16" s="115" t="s">
        <v>62</v>
      </c>
      <c r="T16" s="115"/>
      <c r="U16" s="116"/>
      <c r="V16" s="116">
        <v>35</v>
      </c>
      <c r="W16" s="116">
        <v>45</v>
      </c>
      <c r="X16" s="116">
        <v>56</v>
      </c>
      <c r="Y16" s="112">
        <v>60</v>
      </c>
      <c r="Z16" s="112">
        <v>76</v>
      </c>
      <c r="AB16" s="117">
        <f t="shared" si="2"/>
        <v>1.5919564306661083E-2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142</v>
      </c>
      <c r="W17" s="116">
        <v>216</v>
      </c>
      <c r="X17" s="116">
        <v>184</v>
      </c>
      <c r="Y17" s="112">
        <v>180</v>
      </c>
      <c r="Z17" s="112">
        <v>189</v>
      </c>
      <c r="AB17" s="117">
        <f t="shared" si="2"/>
        <v>3.9589442815249266E-2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22</v>
      </c>
      <c r="W18" s="116">
        <v>21</v>
      </c>
      <c r="X18" s="116">
        <v>21</v>
      </c>
      <c r="Y18" s="112">
        <v>15</v>
      </c>
      <c r="Z18" s="112">
        <v>24</v>
      </c>
      <c r="AB18" s="117">
        <f t="shared" si="2"/>
        <v>5.0272308336824466E-3</v>
      </c>
    </row>
    <row r="19" spans="1:28" x14ac:dyDescent="0.25">
      <c r="A19" s="61" t="str">
        <f>$S$1&amp;" ("&amp;$V$2&amp;" to "&amp;$Z$2&amp;")"</f>
        <v>Lower Eyre Peninsula (2016-17 to 2020-21)</v>
      </c>
      <c r="B19" s="61"/>
      <c r="C19" s="61"/>
      <c r="D19" s="61"/>
      <c r="E19" s="61"/>
      <c r="F19" s="61"/>
      <c r="G19" s="61" t="str">
        <f>$S$1&amp;" ("&amp;$V$2&amp;" to "&amp;$Z$2&amp;")"</f>
        <v>Lower Eyre Peninsula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206</v>
      </c>
      <c r="W19" s="116">
        <v>236</v>
      </c>
      <c r="X19" s="116">
        <v>263</v>
      </c>
      <c r="Y19" s="112">
        <v>295</v>
      </c>
      <c r="Z19" s="112">
        <v>340</v>
      </c>
      <c r="AB19" s="117">
        <f t="shared" si="2"/>
        <v>7.1219103477167992E-2</v>
      </c>
    </row>
    <row r="20" spans="1:28" x14ac:dyDescent="0.25">
      <c r="S20" s="115" t="s">
        <v>66</v>
      </c>
      <c r="T20" s="115"/>
      <c r="U20" s="116"/>
      <c r="V20" s="116">
        <v>101</v>
      </c>
      <c r="W20" s="116">
        <v>102</v>
      </c>
      <c r="X20" s="116">
        <v>68</v>
      </c>
      <c r="Y20" s="112">
        <v>91</v>
      </c>
      <c r="Z20" s="112">
        <v>131</v>
      </c>
      <c r="AB20" s="117">
        <f t="shared" si="2"/>
        <v>2.7440301633850021E-2</v>
      </c>
    </row>
    <row r="21" spans="1:28" x14ac:dyDescent="0.25">
      <c r="S21" s="115" t="s">
        <v>67</v>
      </c>
      <c r="T21" s="115"/>
      <c r="U21" s="116"/>
      <c r="V21" s="116">
        <v>344</v>
      </c>
      <c r="W21" s="116">
        <v>368</v>
      </c>
      <c r="X21" s="116">
        <v>321</v>
      </c>
      <c r="Y21" s="112">
        <v>327</v>
      </c>
      <c r="Z21" s="112">
        <v>385</v>
      </c>
      <c r="AB21" s="117">
        <f t="shared" si="2"/>
        <v>8.0645161290322578E-2</v>
      </c>
    </row>
    <row r="22" spans="1:28" x14ac:dyDescent="0.25">
      <c r="S22" s="115" t="s">
        <v>68</v>
      </c>
      <c r="T22" s="115"/>
      <c r="U22" s="116"/>
      <c r="V22" s="116">
        <v>168</v>
      </c>
      <c r="W22" s="116">
        <v>231</v>
      </c>
      <c r="X22" s="116">
        <v>226</v>
      </c>
      <c r="Y22" s="112">
        <v>237</v>
      </c>
      <c r="Z22" s="112">
        <v>285</v>
      </c>
      <c r="AB22" s="117">
        <f t="shared" si="2"/>
        <v>5.9698366149979053E-2</v>
      </c>
    </row>
    <row r="23" spans="1:28" x14ac:dyDescent="0.25">
      <c r="S23" s="115" t="s">
        <v>69</v>
      </c>
      <c r="T23" s="115"/>
      <c r="U23" s="116"/>
      <c r="V23" s="116">
        <v>202</v>
      </c>
      <c r="W23" s="116">
        <v>221</v>
      </c>
      <c r="X23" s="116">
        <v>230</v>
      </c>
      <c r="Y23" s="112">
        <v>228</v>
      </c>
      <c r="Z23" s="112">
        <v>248</v>
      </c>
      <c r="AB23" s="117">
        <f t="shared" si="2"/>
        <v>5.1948051948051951E-2</v>
      </c>
    </row>
    <row r="24" spans="1:28" x14ac:dyDescent="0.25">
      <c r="S24" s="115" t="s">
        <v>70</v>
      </c>
      <c r="T24" s="115"/>
      <c r="U24" s="116"/>
      <c r="V24" s="116">
        <v>3</v>
      </c>
      <c r="W24" s="116">
        <v>9</v>
      </c>
      <c r="X24" s="116">
        <v>13</v>
      </c>
      <c r="Y24" s="112">
        <v>11</v>
      </c>
      <c r="Z24" s="112">
        <v>14</v>
      </c>
      <c r="AB24" s="117">
        <f t="shared" si="2"/>
        <v>2.9325513196480938E-3</v>
      </c>
    </row>
    <row r="25" spans="1:28" x14ac:dyDescent="0.25">
      <c r="S25" s="115" t="s">
        <v>71</v>
      </c>
      <c r="T25" s="115"/>
      <c r="U25" s="116"/>
      <c r="V25" s="116">
        <v>89</v>
      </c>
      <c r="W25" s="116">
        <v>88</v>
      </c>
      <c r="X25" s="116">
        <v>103</v>
      </c>
      <c r="Y25" s="112">
        <v>109</v>
      </c>
      <c r="Z25" s="112">
        <v>122</v>
      </c>
      <c r="AB25" s="117">
        <f t="shared" si="2"/>
        <v>2.5555090071219103E-2</v>
      </c>
    </row>
    <row r="26" spans="1:28" x14ac:dyDescent="0.25">
      <c r="S26" s="115" t="s">
        <v>72</v>
      </c>
      <c r="T26" s="115"/>
      <c r="U26" s="116"/>
      <c r="V26" s="116">
        <v>49</v>
      </c>
      <c r="W26" s="116">
        <v>55</v>
      </c>
      <c r="X26" s="116">
        <v>55</v>
      </c>
      <c r="Y26" s="112">
        <v>74</v>
      </c>
      <c r="Z26" s="112">
        <v>96</v>
      </c>
      <c r="AB26" s="117">
        <f t="shared" si="2"/>
        <v>2.0108923334729786E-2</v>
      </c>
    </row>
    <row r="27" spans="1:28" x14ac:dyDescent="0.25">
      <c r="S27" s="115" t="s">
        <v>73</v>
      </c>
      <c r="T27" s="115"/>
      <c r="U27" s="116"/>
      <c r="V27" s="116">
        <v>140</v>
      </c>
      <c r="W27" s="116">
        <v>163</v>
      </c>
      <c r="X27" s="116">
        <v>163</v>
      </c>
      <c r="Y27" s="112">
        <v>163</v>
      </c>
      <c r="Z27" s="112">
        <v>153</v>
      </c>
      <c r="AB27" s="117">
        <f t="shared" si="2"/>
        <v>3.2048596564725598E-2</v>
      </c>
    </row>
    <row r="28" spans="1:28" x14ac:dyDescent="0.25">
      <c r="S28" s="115" t="s">
        <v>74</v>
      </c>
      <c r="T28" s="115"/>
      <c r="U28" s="116"/>
      <c r="V28" s="116">
        <v>128</v>
      </c>
      <c r="W28" s="116">
        <v>146</v>
      </c>
      <c r="X28" s="116">
        <v>173</v>
      </c>
      <c r="Y28" s="112">
        <v>186</v>
      </c>
      <c r="Z28" s="112">
        <v>179</v>
      </c>
      <c r="AB28" s="117">
        <f t="shared" si="2"/>
        <v>3.7494763301214915E-2</v>
      </c>
    </row>
    <row r="29" spans="1:28" x14ac:dyDescent="0.25">
      <c r="S29" s="115" t="s">
        <v>75</v>
      </c>
      <c r="T29" s="115"/>
      <c r="U29" s="116"/>
      <c r="V29" s="116">
        <v>153</v>
      </c>
      <c r="W29" s="116">
        <v>169</v>
      </c>
      <c r="X29" s="116">
        <v>188</v>
      </c>
      <c r="Y29" s="112">
        <v>194</v>
      </c>
      <c r="Z29" s="112">
        <v>205</v>
      </c>
      <c r="AB29" s="117">
        <f t="shared" si="2"/>
        <v>4.2940930037704231E-2</v>
      </c>
    </row>
    <row r="30" spans="1:28" x14ac:dyDescent="0.25">
      <c r="S30" s="115" t="s">
        <v>76</v>
      </c>
      <c r="T30" s="115"/>
      <c r="U30" s="116"/>
      <c r="V30" s="116">
        <v>288</v>
      </c>
      <c r="W30" s="116">
        <v>328</v>
      </c>
      <c r="X30" s="116">
        <v>334</v>
      </c>
      <c r="Y30" s="112">
        <v>336</v>
      </c>
      <c r="Z30" s="112">
        <v>365</v>
      </c>
      <c r="AB30" s="117">
        <f t="shared" si="2"/>
        <v>7.6455802262253875E-2</v>
      </c>
    </row>
    <row r="31" spans="1:28" x14ac:dyDescent="0.25">
      <c r="S31" s="115" t="s">
        <v>77</v>
      </c>
      <c r="T31" s="115"/>
      <c r="U31" s="116"/>
      <c r="V31" s="116">
        <v>264</v>
      </c>
      <c r="W31" s="116">
        <v>348</v>
      </c>
      <c r="X31" s="116">
        <v>370</v>
      </c>
      <c r="Y31" s="112">
        <v>422</v>
      </c>
      <c r="Z31" s="112">
        <v>447</v>
      </c>
      <c r="AB31" s="117">
        <f t="shared" si="2"/>
        <v>9.363217427733557E-2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36</v>
      </c>
      <c r="W32" s="116">
        <v>51</v>
      </c>
      <c r="X32" s="116">
        <v>41</v>
      </c>
      <c r="Y32" s="112">
        <v>53</v>
      </c>
      <c r="Z32" s="112">
        <v>47</v>
      </c>
      <c r="AB32" s="117">
        <f t="shared" si="2"/>
        <v>9.8449937159614583E-3</v>
      </c>
    </row>
    <row r="33" spans="19:32" x14ac:dyDescent="0.25">
      <c r="S33" s="115" t="s">
        <v>79</v>
      </c>
      <c r="T33" s="115"/>
      <c r="U33" s="116"/>
      <c r="V33" s="116">
        <v>131</v>
      </c>
      <c r="W33" s="116">
        <v>170</v>
      </c>
      <c r="X33" s="116">
        <v>177</v>
      </c>
      <c r="Y33" s="112">
        <v>183</v>
      </c>
      <c r="Z33" s="112">
        <v>193</v>
      </c>
      <c r="AB33" s="117">
        <f t="shared" si="2"/>
        <v>4.0427314620863006E-2</v>
      </c>
    </row>
    <row r="34" spans="19:32" x14ac:dyDescent="0.25">
      <c r="S34" s="118" t="s">
        <v>53</v>
      </c>
      <c r="T34" s="118"/>
      <c r="U34" s="119"/>
      <c r="V34" s="119">
        <v>3759</v>
      </c>
      <c r="W34" s="119">
        <v>4226</v>
      </c>
      <c r="X34" s="119">
        <v>4174</v>
      </c>
      <c r="Y34" s="120">
        <v>4419</v>
      </c>
      <c r="Z34" s="120">
        <v>4774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2105</v>
      </c>
      <c r="W37" s="112">
        <v>2390</v>
      </c>
      <c r="X37" s="112">
        <v>2325</v>
      </c>
      <c r="Y37" s="112">
        <v>2593</v>
      </c>
      <c r="Z37" s="112">
        <v>2551</v>
      </c>
      <c r="AB37" s="132">
        <f>Z37/Z40*100</f>
        <v>81.112877583465817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422</v>
      </c>
      <c r="W38" s="112">
        <v>455</v>
      </c>
      <c r="X38" s="112">
        <v>466</v>
      </c>
      <c r="Y38" s="112">
        <v>458</v>
      </c>
      <c r="Z38" s="112">
        <v>594</v>
      </c>
      <c r="AB38" s="132">
        <f>Z38/Z40*100</f>
        <v>18.887122416534179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2527</v>
      </c>
      <c r="W40" s="112">
        <v>2845</v>
      </c>
      <c r="X40" s="112">
        <v>2791</v>
      </c>
      <c r="Y40" s="112">
        <v>3051</v>
      </c>
      <c r="Z40" s="112">
        <v>3145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0</v>
      </c>
      <c r="X44" s="112">
        <v>0</v>
      </c>
      <c r="Y44" s="112">
        <v>8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47</v>
      </c>
      <c r="W45" s="112">
        <v>60</v>
      </c>
      <c r="X45" s="112">
        <v>74</v>
      </c>
      <c r="Y45" s="112">
        <v>86</v>
      </c>
      <c r="Z45" s="112">
        <v>94</v>
      </c>
    </row>
    <row r="46" spans="19:32" x14ac:dyDescent="0.25">
      <c r="S46" s="115" t="s">
        <v>38</v>
      </c>
      <c r="T46" s="115"/>
      <c r="U46" s="112"/>
      <c r="V46" s="112">
        <v>160</v>
      </c>
      <c r="W46" s="112">
        <v>144</v>
      </c>
      <c r="X46" s="112">
        <v>153</v>
      </c>
      <c r="Y46" s="112">
        <v>172</v>
      </c>
      <c r="Z46" s="112">
        <v>208</v>
      </c>
    </row>
    <row r="47" spans="19:32" x14ac:dyDescent="0.25">
      <c r="S47" s="115" t="s">
        <v>39</v>
      </c>
      <c r="T47" s="115"/>
      <c r="U47" s="112"/>
      <c r="V47" s="112">
        <v>145</v>
      </c>
      <c r="W47" s="112">
        <v>175</v>
      </c>
      <c r="X47" s="112">
        <v>132</v>
      </c>
      <c r="Y47" s="112">
        <v>162</v>
      </c>
      <c r="Z47" s="112">
        <v>160</v>
      </c>
    </row>
    <row r="48" spans="19:32" x14ac:dyDescent="0.25">
      <c r="S48" s="115" t="s">
        <v>40</v>
      </c>
      <c r="T48" s="115"/>
      <c r="U48" s="112"/>
      <c r="V48" s="112">
        <v>165</v>
      </c>
      <c r="W48" s="112">
        <v>181</v>
      </c>
      <c r="X48" s="112">
        <v>176</v>
      </c>
      <c r="Y48" s="112">
        <v>196</v>
      </c>
      <c r="Z48" s="112">
        <v>215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148</v>
      </c>
      <c r="W49" s="112">
        <v>177</v>
      </c>
      <c r="X49" s="112">
        <v>222</v>
      </c>
      <c r="Y49" s="112">
        <v>196</v>
      </c>
      <c r="Z49" s="112">
        <v>210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Lower Eyre Peninsula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189</v>
      </c>
      <c r="W50" s="112">
        <v>220</v>
      </c>
      <c r="X50" s="112">
        <v>182</v>
      </c>
      <c r="Y50" s="112">
        <v>184</v>
      </c>
      <c r="Z50" s="112">
        <v>213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178</v>
      </c>
      <c r="W51" s="112">
        <v>178</v>
      </c>
      <c r="X51" s="112">
        <v>187</v>
      </c>
      <c r="Y51" s="112">
        <v>205</v>
      </c>
      <c r="Z51" s="112">
        <v>219</v>
      </c>
    </row>
    <row r="52" spans="1:26" ht="15" customHeight="1" x14ac:dyDescent="0.25">
      <c r="S52" s="115" t="s">
        <v>44</v>
      </c>
      <c r="T52" s="115"/>
      <c r="U52" s="112"/>
      <c r="V52" s="112">
        <v>234</v>
      </c>
      <c r="W52" s="112">
        <v>230</v>
      </c>
      <c r="X52" s="112">
        <v>215</v>
      </c>
      <c r="Y52" s="112">
        <v>229</v>
      </c>
      <c r="Z52" s="112">
        <v>235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214</v>
      </c>
      <c r="W53" s="112">
        <v>243</v>
      </c>
      <c r="X53" s="112">
        <v>225</v>
      </c>
      <c r="Y53" s="112">
        <v>235</v>
      </c>
      <c r="Z53" s="112">
        <v>258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194</v>
      </c>
      <c r="W54" s="112">
        <v>217</v>
      </c>
      <c r="X54" s="112">
        <v>210</v>
      </c>
      <c r="Y54" s="112">
        <v>208</v>
      </c>
      <c r="Z54" s="112">
        <v>242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154</v>
      </c>
      <c r="W55" s="112">
        <v>173</v>
      </c>
      <c r="X55" s="112">
        <v>190</v>
      </c>
      <c r="Y55" s="112">
        <v>191</v>
      </c>
      <c r="Z55" s="112">
        <v>196</v>
      </c>
    </row>
    <row r="56" spans="1:26" ht="15" customHeight="1" x14ac:dyDescent="0.25">
      <c r="S56" s="115" t="s">
        <v>48</v>
      </c>
      <c r="T56" s="115"/>
      <c r="U56" s="112"/>
      <c r="V56" s="112">
        <v>80</v>
      </c>
      <c r="W56" s="112">
        <v>116</v>
      </c>
      <c r="X56" s="112">
        <v>100</v>
      </c>
      <c r="Y56" s="112">
        <v>122</v>
      </c>
      <c r="Z56" s="112">
        <v>126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49</v>
      </c>
      <c r="W57" s="112">
        <v>41</v>
      </c>
      <c r="X57" s="112">
        <v>45</v>
      </c>
      <c r="Y57" s="112">
        <v>51</v>
      </c>
      <c r="Z57" s="112">
        <v>60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15</v>
      </c>
      <c r="W58" s="112">
        <v>25</v>
      </c>
      <c r="X58" s="112">
        <v>26</v>
      </c>
      <c r="Y58" s="112">
        <v>32</v>
      </c>
      <c r="Z58" s="112">
        <v>30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</v>
      </c>
      <c r="W59" s="112">
        <v>8</v>
      </c>
      <c r="X59" s="112">
        <v>4</v>
      </c>
      <c r="Y59" s="112">
        <v>10</v>
      </c>
      <c r="Z59" s="112">
        <v>16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</v>
      </c>
      <c r="W60" s="112">
        <v>5</v>
      </c>
      <c r="X60" s="112">
        <v>7</v>
      </c>
      <c r="Y60" s="112">
        <v>8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1987</v>
      </c>
      <c r="W61" s="112">
        <v>2181</v>
      </c>
      <c r="X61" s="112">
        <v>2140</v>
      </c>
      <c r="Y61" s="112">
        <v>2297</v>
      </c>
      <c r="Z61" s="112">
        <v>2495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6</v>
      </c>
      <c r="X63" s="112">
        <v>6</v>
      </c>
      <c r="Y63" s="112">
        <v>3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63</v>
      </c>
      <c r="W64" s="112">
        <v>49</v>
      </c>
      <c r="X64" s="112">
        <v>49</v>
      </c>
      <c r="Y64" s="112">
        <v>59</v>
      </c>
      <c r="Z64" s="112">
        <v>63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Lower Eyre Peninsula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125</v>
      </c>
      <c r="W65" s="112">
        <v>172</v>
      </c>
      <c r="X65" s="112">
        <v>139</v>
      </c>
      <c r="Y65" s="112">
        <v>157</v>
      </c>
      <c r="Z65" s="112">
        <v>181</v>
      </c>
    </row>
    <row r="66" spans="1:26" x14ac:dyDescent="0.25">
      <c r="S66" s="115" t="s">
        <v>39</v>
      </c>
      <c r="T66" s="115"/>
      <c r="U66" s="112"/>
      <c r="V66" s="112">
        <v>97</v>
      </c>
      <c r="W66" s="112">
        <v>135</v>
      </c>
      <c r="X66" s="112">
        <v>136</v>
      </c>
      <c r="Y66" s="112">
        <v>112</v>
      </c>
      <c r="Z66" s="112">
        <v>154</v>
      </c>
    </row>
    <row r="67" spans="1:26" x14ac:dyDescent="0.25">
      <c r="S67" s="115" t="s">
        <v>40</v>
      </c>
      <c r="T67" s="115"/>
      <c r="U67" s="112"/>
      <c r="V67" s="112">
        <v>136</v>
      </c>
      <c r="W67" s="112">
        <v>143</v>
      </c>
      <c r="X67" s="112">
        <v>150</v>
      </c>
      <c r="Y67" s="112">
        <v>156</v>
      </c>
      <c r="Z67" s="112">
        <v>174</v>
      </c>
    </row>
    <row r="68" spans="1:26" x14ac:dyDescent="0.25">
      <c r="S68" s="115" t="s">
        <v>41</v>
      </c>
      <c r="T68" s="115"/>
      <c r="U68" s="112"/>
      <c r="V68" s="112">
        <v>174</v>
      </c>
      <c r="W68" s="112">
        <v>182</v>
      </c>
      <c r="X68" s="112">
        <v>190</v>
      </c>
      <c r="Y68" s="112">
        <v>207</v>
      </c>
      <c r="Z68" s="112">
        <v>198</v>
      </c>
    </row>
    <row r="69" spans="1:26" x14ac:dyDescent="0.25">
      <c r="S69" s="115" t="s">
        <v>42</v>
      </c>
      <c r="T69" s="115"/>
      <c r="U69" s="112"/>
      <c r="V69" s="112">
        <v>181</v>
      </c>
      <c r="W69" s="112">
        <v>189</v>
      </c>
      <c r="X69" s="112">
        <v>212</v>
      </c>
      <c r="Y69" s="112">
        <v>190</v>
      </c>
      <c r="Z69" s="112">
        <v>209</v>
      </c>
    </row>
    <row r="70" spans="1:26" x14ac:dyDescent="0.25">
      <c r="S70" s="115" t="s">
        <v>43</v>
      </c>
      <c r="T70" s="115"/>
      <c r="U70" s="112"/>
      <c r="V70" s="112">
        <v>179</v>
      </c>
      <c r="W70" s="112">
        <v>212</v>
      </c>
      <c r="X70" s="112">
        <v>214</v>
      </c>
      <c r="Y70" s="112">
        <v>232</v>
      </c>
      <c r="Z70" s="112">
        <v>232</v>
      </c>
    </row>
    <row r="71" spans="1:26" x14ac:dyDescent="0.25">
      <c r="S71" s="115" t="s">
        <v>44</v>
      </c>
      <c r="T71" s="115"/>
      <c r="U71" s="112"/>
      <c r="V71" s="112">
        <v>258</v>
      </c>
      <c r="W71" s="112">
        <v>262</v>
      </c>
      <c r="X71" s="112">
        <v>236</v>
      </c>
      <c r="Y71" s="112">
        <v>234</v>
      </c>
      <c r="Z71" s="112">
        <v>231</v>
      </c>
    </row>
    <row r="72" spans="1:26" x14ac:dyDescent="0.25">
      <c r="S72" s="115" t="s">
        <v>45</v>
      </c>
      <c r="T72" s="115"/>
      <c r="U72" s="112"/>
      <c r="V72" s="112">
        <v>192</v>
      </c>
      <c r="W72" s="112">
        <v>233</v>
      </c>
      <c r="X72" s="112">
        <v>239</v>
      </c>
      <c r="Y72" s="112">
        <v>260</v>
      </c>
      <c r="Z72" s="112">
        <v>278</v>
      </c>
    </row>
    <row r="73" spans="1:26" x14ac:dyDescent="0.25">
      <c r="S73" s="115" t="s">
        <v>46</v>
      </c>
      <c r="T73" s="115"/>
      <c r="U73" s="112"/>
      <c r="V73" s="112">
        <v>158</v>
      </c>
      <c r="W73" s="112">
        <v>209</v>
      </c>
      <c r="X73" s="112">
        <v>208</v>
      </c>
      <c r="Y73" s="112">
        <v>201</v>
      </c>
      <c r="Z73" s="112">
        <v>201</v>
      </c>
    </row>
    <row r="74" spans="1:26" x14ac:dyDescent="0.25">
      <c r="S74" s="115" t="s">
        <v>47</v>
      </c>
      <c r="T74" s="115"/>
      <c r="U74" s="112"/>
      <c r="V74" s="112">
        <v>113</v>
      </c>
      <c r="W74" s="112">
        <v>128</v>
      </c>
      <c r="X74" s="112">
        <v>134</v>
      </c>
      <c r="Y74" s="112">
        <v>169</v>
      </c>
      <c r="Z74" s="112">
        <v>176</v>
      </c>
    </row>
    <row r="75" spans="1:26" x14ac:dyDescent="0.25">
      <c r="S75" s="115" t="s">
        <v>48</v>
      </c>
      <c r="T75" s="115"/>
      <c r="U75" s="112"/>
      <c r="V75" s="112">
        <v>50</v>
      </c>
      <c r="W75" s="112">
        <v>82</v>
      </c>
      <c r="X75" s="112">
        <v>64</v>
      </c>
      <c r="Y75" s="112">
        <v>92</v>
      </c>
      <c r="Z75" s="112">
        <v>104</v>
      </c>
    </row>
    <row r="76" spans="1:26" x14ac:dyDescent="0.25">
      <c r="S76" s="115" t="s">
        <v>49</v>
      </c>
      <c r="T76" s="115"/>
      <c r="U76" s="112"/>
      <c r="V76" s="112">
        <v>19</v>
      </c>
      <c r="W76" s="112">
        <v>26</v>
      </c>
      <c r="X76" s="112">
        <v>29</v>
      </c>
      <c r="Y76" s="112">
        <v>32</v>
      </c>
      <c r="Z76" s="112">
        <v>34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14</v>
      </c>
      <c r="X77" s="112">
        <v>17</v>
      </c>
      <c r="Y77" s="112">
        <v>16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7</v>
      </c>
      <c r="X78" s="112">
        <v>9</v>
      </c>
      <c r="Y78" s="112">
        <v>6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6</v>
      </c>
      <c r="X79" s="112">
        <v>0</v>
      </c>
      <c r="Y79" s="112">
        <v>4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1763</v>
      </c>
      <c r="W80" s="112">
        <v>2046</v>
      </c>
      <c r="X80" s="112">
        <v>2032</v>
      </c>
      <c r="Y80" s="112">
        <v>2122</v>
      </c>
      <c r="Z80" s="112">
        <v>2271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Lower Eyre Peninsula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139</v>
      </c>
      <c r="W83" s="112">
        <v>139</v>
      </c>
      <c r="X83" s="112">
        <v>143</v>
      </c>
      <c r="Y83" s="112">
        <v>159</v>
      </c>
      <c r="Z83" s="112">
        <v>168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110</v>
      </c>
      <c r="W84" s="112">
        <v>118</v>
      </c>
      <c r="X84" s="112">
        <v>118</v>
      </c>
      <c r="Y84" s="112">
        <v>116</v>
      </c>
      <c r="Z84" s="112">
        <v>115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210</v>
      </c>
      <c r="W85" s="112">
        <v>229</v>
      </c>
      <c r="X85" s="112">
        <v>239</v>
      </c>
      <c r="Y85" s="112">
        <v>239</v>
      </c>
      <c r="Z85" s="112">
        <v>266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4,774</v>
      </c>
      <c r="D86" s="94">
        <f t="shared" ref="D86:D91" si="4">AD4</f>
        <v>7.9601990049751326E-2</v>
      </c>
      <c r="E86" s="95">
        <f t="shared" ref="E86:E91" si="5">AD4</f>
        <v>7.9601990049751326E-2</v>
      </c>
      <c r="F86" s="94">
        <f t="shared" ref="F86:F91" si="6">AF4</f>
        <v>0.27204902744471093</v>
      </c>
      <c r="G86" s="95">
        <f t="shared" ref="G86:G91" si="7">AF4</f>
        <v>0.27204902744471093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43</v>
      </c>
      <c r="W86" s="112">
        <v>45</v>
      </c>
      <c r="X86" s="112">
        <v>58</v>
      </c>
      <c r="Y86" s="112">
        <v>62</v>
      </c>
      <c r="Z86" s="112">
        <v>67</v>
      </c>
    </row>
    <row r="87" spans="1:30" ht="15" customHeight="1" x14ac:dyDescent="0.25">
      <c r="A87" s="96" t="s">
        <v>4</v>
      </c>
      <c r="B87" s="49"/>
      <c r="C87" s="97" t="str">
        <f t="shared" si="3"/>
        <v>2,495</v>
      </c>
      <c r="D87" s="94">
        <f t="shared" si="4"/>
        <v>8.5254458460200189E-2</v>
      </c>
      <c r="E87" s="95">
        <f t="shared" si="5"/>
        <v>8.5254458460200189E-2</v>
      </c>
      <c r="F87" s="94">
        <f t="shared" si="6"/>
        <v>0.2525100401606426</v>
      </c>
      <c r="G87" s="95">
        <f t="shared" si="7"/>
        <v>0.2525100401606426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22</v>
      </c>
      <c r="W87" s="112">
        <v>21</v>
      </c>
      <c r="X87" s="112">
        <v>28</v>
      </c>
      <c r="Y87" s="112">
        <v>25</v>
      </c>
      <c r="Z87" s="112">
        <v>32</v>
      </c>
    </row>
    <row r="88" spans="1:30" ht="15" customHeight="1" x14ac:dyDescent="0.25">
      <c r="A88" s="96" t="s">
        <v>5</v>
      </c>
      <c r="B88" s="49"/>
      <c r="C88" s="97" t="str">
        <f t="shared" si="3"/>
        <v>2,271</v>
      </c>
      <c r="D88" s="94">
        <f t="shared" si="4"/>
        <v>7.0721357850070721E-2</v>
      </c>
      <c r="E88" s="95">
        <f t="shared" si="5"/>
        <v>7.0721357850070721E-2</v>
      </c>
      <c r="F88" s="94">
        <f t="shared" si="6"/>
        <v>0.28522920203735147</v>
      </c>
      <c r="G88" s="95">
        <f t="shared" si="7"/>
        <v>0.28522920203735147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57</v>
      </c>
      <c r="W88" s="112">
        <v>59</v>
      </c>
      <c r="X88" s="112">
        <v>51</v>
      </c>
      <c r="Y88" s="112">
        <v>66</v>
      </c>
      <c r="Z88" s="112">
        <v>75</v>
      </c>
    </row>
    <row r="89" spans="1:30" ht="15" customHeight="1" x14ac:dyDescent="0.25">
      <c r="A89" s="49" t="s">
        <v>6</v>
      </c>
      <c r="B89" s="49"/>
      <c r="C89" s="97" t="str">
        <f t="shared" si="3"/>
        <v>3,140</v>
      </c>
      <c r="D89" s="94">
        <f t="shared" si="4"/>
        <v>2.7823240589198051E-2</v>
      </c>
      <c r="E89" s="95">
        <f t="shared" si="5"/>
        <v>2.7823240589198051E-2</v>
      </c>
      <c r="F89" s="94">
        <f t="shared" si="6"/>
        <v>0.2401263823064772</v>
      </c>
      <c r="G89" s="95">
        <f t="shared" si="7"/>
        <v>0.2401263823064772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139</v>
      </c>
      <c r="W89" s="112">
        <v>147</v>
      </c>
      <c r="X89" s="112">
        <v>151</v>
      </c>
      <c r="Y89" s="112">
        <v>150</v>
      </c>
      <c r="Z89" s="112">
        <v>157</v>
      </c>
    </row>
    <row r="90" spans="1:30" ht="15" customHeight="1" x14ac:dyDescent="0.25">
      <c r="A90" s="49" t="s">
        <v>98</v>
      </c>
      <c r="B90" s="49"/>
      <c r="C90" s="97" t="str">
        <f t="shared" si="3"/>
        <v>$37,021</v>
      </c>
      <c r="D90" s="94">
        <f t="shared" si="4"/>
        <v>1.5924450036970406E-3</v>
      </c>
      <c r="E90" s="95">
        <f t="shared" si="5"/>
        <v>1.5924450036970406E-3</v>
      </c>
      <c r="F90" s="94">
        <f t="shared" si="6"/>
        <v>0.13163793469731866</v>
      </c>
      <c r="G90" s="95">
        <f t="shared" si="7"/>
        <v>0.13163793469731866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226</v>
      </c>
      <c r="W90" s="112">
        <v>249</v>
      </c>
      <c r="X90" s="112">
        <v>268</v>
      </c>
      <c r="Y90" s="112">
        <v>272</v>
      </c>
      <c r="Z90" s="112">
        <v>267</v>
      </c>
    </row>
    <row r="91" spans="1:30" ht="15" customHeight="1" x14ac:dyDescent="0.25">
      <c r="A91" s="49" t="s">
        <v>7</v>
      </c>
      <c r="B91" s="49"/>
      <c r="C91" s="97" t="str">
        <f t="shared" si="3"/>
        <v>$167.5 mil</v>
      </c>
      <c r="D91" s="94">
        <f t="shared" si="4"/>
        <v>-1.6621638623536161E-2</v>
      </c>
      <c r="E91" s="95">
        <f t="shared" si="5"/>
        <v>-1.6621638623536161E-2</v>
      </c>
      <c r="F91" s="94">
        <f t="shared" si="6"/>
        <v>0.2848863803692574</v>
      </c>
      <c r="G91" s="95">
        <f t="shared" si="7"/>
        <v>0.2848863803692574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1327</v>
      </c>
      <c r="W91" s="112">
        <v>1486</v>
      </c>
      <c r="X91" s="112">
        <v>1450</v>
      </c>
      <c r="Y91" s="112">
        <v>1601</v>
      </c>
      <c r="Z91" s="112">
        <v>1657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92</v>
      </c>
      <c r="W93" s="112">
        <v>93</v>
      </c>
      <c r="X93" s="112">
        <v>99</v>
      </c>
      <c r="Y93" s="112">
        <v>97</v>
      </c>
      <c r="Z93" s="112">
        <v>106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203</v>
      </c>
      <c r="W94" s="112">
        <v>244</v>
      </c>
      <c r="X94" s="112">
        <v>256</v>
      </c>
      <c r="Y94" s="112">
        <v>275</v>
      </c>
      <c r="Z94" s="112">
        <v>282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38</v>
      </c>
      <c r="W95" s="112">
        <v>50</v>
      </c>
      <c r="X95" s="112">
        <v>49</v>
      </c>
      <c r="Y95" s="112">
        <v>54</v>
      </c>
      <c r="Z95" s="112">
        <v>57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190</v>
      </c>
      <c r="W96" s="112">
        <v>227</v>
      </c>
      <c r="X96" s="112">
        <v>237</v>
      </c>
      <c r="Y96" s="112">
        <v>276</v>
      </c>
      <c r="Z96" s="112">
        <v>268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192</v>
      </c>
      <c r="W97" s="112">
        <v>209</v>
      </c>
      <c r="X97" s="112">
        <v>225</v>
      </c>
      <c r="Y97" s="112">
        <v>221</v>
      </c>
      <c r="Z97" s="112">
        <v>227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128</v>
      </c>
      <c r="W98" s="112">
        <v>132</v>
      </c>
      <c r="X98" s="112">
        <v>103</v>
      </c>
      <c r="Y98" s="112">
        <v>108</v>
      </c>
      <c r="Z98" s="112">
        <v>117</v>
      </c>
    </row>
    <row r="99" spans="1:32" ht="15" customHeight="1" x14ac:dyDescent="0.25">
      <c r="S99" s="115" t="s">
        <v>191</v>
      </c>
      <c r="T99" s="115"/>
      <c r="U99" s="112"/>
      <c r="V99" s="112">
        <v>8</v>
      </c>
      <c r="W99" s="112">
        <v>12</v>
      </c>
      <c r="X99" s="112">
        <v>10</v>
      </c>
      <c r="Y99" s="112">
        <v>15</v>
      </c>
      <c r="Z99" s="112">
        <v>18</v>
      </c>
    </row>
    <row r="100" spans="1:32" ht="15" customHeight="1" x14ac:dyDescent="0.25">
      <c r="S100" s="115" t="s">
        <v>58</v>
      </c>
      <c r="T100" s="115"/>
      <c r="U100" s="112"/>
      <c r="V100" s="112">
        <v>105</v>
      </c>
      <c r="W100" s="112">
        <v>115</v>
      </c>
      <c r="X100" s="112">
        <v>95</v>
      </c>
      <c r="Y100" s="112">
        <v>85</v>
      </c>
      <c r="Z100" s="112">
        <v>98</v>
      </c>
    </row>
    <row r="101" spans="1:32" x14ac:dyDescent="0.25">
      <c r="A101" s="18"/>
      <c r="S101" s="118" t="s">
        <v>53</v>
      </c>
      <c r="T101" s="118"/>
      <c r="U101" s="112"/>
      <c r="V101" s="112">
        <v>1204</v>
      </c>
      <c r="W101" s="112">
        <v>1367</v>
      </c>
      <c r="X101" s="112">
        <v>1345</v>
      </c>
      <c r="Y101" s="112">
        <v>1457</v>
      </c>
      <c r="Z101" s="112">
        <v>1479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2620</v>
      </c>
      <c r="W104" s="112">
        <v>2795</v>
      </c>
      <c r="X104" s="112">
        <v>2865</v>
      </c>
      <c r="Y104" s="112">
        <v>3079</v>
      </c>
      <c r="Z104" s="112">
        <v>3079</v>
      </c>
      <c r="AB104" s="109" t="str">
        <f>TEXT(Z104,"###,###")</f>
        <v>3,079</v>
      </c>
      <c r="AD104" s="130">
        <f>Z104/($Z$4)*100</f>
        <v>64.495182237117717</v>
      </c>
      <c r="AF104" s="109"/>
    </row>
    <row r="105" spans="1:32" x14ac:dyDescent="0.25">
      <c r="S105" s="115" t="s">
        <v>17</v>
      </c>
      <c r="T105" s="115"/>
      <c r="U105" s="112"/>
      <c r="V105" s="112">
        <v>544</v>
      </c>
      <c r="W105" s="112">
        <v>612</v>
      </c>
      <c r="X105" s="112">
        <v>627</v>
      </c>
      <c r="Y105" s="112">
        <v>663</v>
      </c>
      <c r="Z105" s="112">
        <v>702</v>
      </c>
      <c r="AB105" s="109" t="str">
        <f>TEXT(Z105,"###,###")</f>
        <v>702</v>
      </c>
      <c r="AD105" s="130">
        <f>Z105/($Z$4)*100</f>
        <v>14.704650188521157</v>
      </c>
      <c r="AF105" s="109"/>
    </row>
    <row r="106" spans="1:32" x14ac:dyDescent="0.25">
      <c r="S106" s="118" t="s">
        <v>53</v>
      </c>
      <c r="T106" s="118"/>
      <c r="U106" s="120"/>
      <c r="V106" s="120">
        <v>3164</v>
      </c>
      <c r="W106" s="120">
        <v>3407</v>
      </c>
      <c r="X106" s="120">
        <v>3492</v>
      </c>
      <c r="Y106" s="120">
        <v>3742</v>
      </c>
      <c r="Z106" s="120">
        <v>3781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735</v>
      </c>
      <c r="W108" s="112">
        <v>817</v>
      </c>
      <c r="X108" s="112">
        <v>749</v>
      </c>
      <c r="Y108" s="112">
        <v>733</v>
      </c>
      <c r="Z108" s="112">
        <v>815</v>
      </c>
      <c r="AB108" s="109" t="str">
        <f>TEXT(Z108,"###,###")</f>
        <v>815</v>
      </c>
      <c r="AD108" s="130">
        <f>Z108/($Z$4)*100</f>
        <v>17.071638039379973</v>
      </c>
      <c r="AF108" s="109"/>
    </row>
    <row r="109" spans="1:32" x14ac:dyDescent="0.25">
      <c r="S109" s="115" t="s">
        <v>20</v>
      </c>
      <c r="T109" s="115"/>
      <c r="U109" s="112"/>
      <c r="V109" s="112">
        <v>742</v>
      </c>
      <c r="W109" s="112">
        <v>770</v>
      </c>
      <c r="X109" s="112">
        <v>721</v>
      </c>
      <c r="Y109" s="112">
        <v>861</v>
      </c>
      <c r="Z109" s="112">
        <v>1041</v>
      </c>
      <c r="AB109" s="109" t="str">
        <f>TEXT(Z109,"###,###")</f>
        <v>1,041</v>
      </c>
      <c r="AD109" s="130">
        <f>Z109/($Z$4)*100</f>
        <v>21.805613741097613</v>
      </c>
      <c r="AF109" s="109"/>
    </row>
    <row r="110" spans="1:32" x14ac:dyDescent="0.25">
      <c r="S110" s="115" t="s">
        <v>21</v>
      </c>
      <c r="T110" s="115"/>
      <c r="U110" s="112"/>
      <c r="V110" s="112">
        <v>658</v>
      </c>
      <c r="W110" s="112">
        <v>742</v>
      </c>
      <c r="X110" s="112">
        <v>763</v>
      </c>
      <c r="Y110" s="112">
        <v>772</v>
      </c>
      <c r="Z110" s="112">
        <v>835</v>
      </c>
      <c r="AB110" s="109" t="str">
        <f>TEXT(Z110,"###,###")</f>
        <v>835</v>
      </c>
      <c r="AD110" s="130">
        <f>Z110/($Z$4)*100</f>
        <v>17.490573942186845</v>
      </c>
      <c r="AF110" s="109"/>
    </row>
    <row r="111" spans="1:32" x14ac:dyDescent="0.25">
      <c r="S111" s="115" t="s">
        <v>22</v>
      </c>
      <c r="T111" s="115"/>
      <c r="U111" s="112"/>
      <c r="V111" s="112">
        <v>915</v>
      </c>
      <c r="W111" s="112">
        <v>1007</v>
      </c>
      <c r="X111" s="112">
        <v>1147</v>
      </c>
      <c r="Y111" s="112">
        <v>1162</v>
      </c>
      <c r="Z111" s="112">
        <v>1253</v>
      </c>
      <c r="AB111" s="109" t="str">
        <f>TEXT(Z111,"###,###")</f>
        <v>1,253</v>
      </c>
      <c r="AD111" s="130">
        <f>Z111/($Z$4)*100</f>
        <v>26.24633431085044</v>
      </c>
      <c r="AF111" s="109"/>
    </row>
    <row r="112" spans="1:32" x14ac:dyDescent="0.25">
      <c r="S112" s="118" t="s">
        <v>53</v>
      </c>
      <c r="T112" s="118"/>
      <c r="U112" s="112"/>
      <c r="V112" s="112">
        <v>3755</v>
      </c>
      <c r="W112" s="112">
        <v>4227</v>
      </c>
      <c r="X112" s="112">
        <v>4174</v>
      </c>
      <c r="Y112" s="112">
        <v>4420</v>
      </c>
      <c r="Z112" s="112">
        <v>4774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43.34</v>
      </c>
      <c r="W118" s="131">
        <v>44.06</v>
      </c>
      <c r="X118" s="131">
        <v>43.68</v>
      </c>
      <c r="Y118" s="131">
        <v>44.12</v>
      </c>
      <c r="Z118" s="131">
        <v>43.93</v>
      </c>
      <c r="AB118" s="109" t="str">
        <f>TEXT(Z118,"##.0")</f>
        <v>43.9</v>
      </c>
    </row>
    <row r="120" spans="19:32" x14ac:dyDescent="0.25">
      <c r="S120" s="101" t="s">
        <v>100</v>
      </c>
      <c r="T120" s="112"/>
      <c r="U120" s="112"/>
      <c r="V120" s="112">
        <v>1741</v>
      </c>
      <c r="W120" s="112">
        <v>1892</v>
      </c>
      <c r="X120" s="112">
        <v>1931</v>
      </c>
      <c r="Y120" s="112">
        <v>2048</v>
      </c>
      <c r="Z120" s="112">
        <v>2139</v>
      </c>
      <c r="AB120" s="109" t="str">
        <f>TEXT(Z120,"###,###")</f>
        <v>2,139</v>
      </c>
    </row>
    <row r="121" spans="19:32" x14ac:dyDescent="0.25">
      <c r="S121" s="101" t="s">
        <v>101</v>
      </c>
      <c r="T121" s="112"/>
      <c r="U121" s="112"/>
      <c r="V121" s="112">
        <v>454</v>
      </c>
      <c r="W121" s="112">
        <v>572</v>
      </c>
      <c r="X121" s="112">
        <v>478</v>
      </c>
      <c r="Y121" s="112">
        <v>593</v>
      </c>
      <c r="Z121" s="112">
        <v>595</v>
      </c>
      <c r="AB121" s="109" t="str">
        <f>TEXT(Z121,"###,###")</f>
        <v>595</v>
      </c>
    </row>
    <row r="122" spans="19:32" x14ac:dyDescent="0.25">
      <c r="S122" s="101" t="s">
        <v>102</v>
      </c>
      <c r="T122" s="112"/>
      <c r="U122" s="112"/>
      <c r="V122" s="112">
        <v>335</v>
      </c>
      <c r="W122" s="112">
        <v>386</v>
      </c>
      <c r="X122" s="112">
        <v>388</v>
      </c>
      <c r="Y122" s="112">
        <v>410</v>
      </c>
      <c r="Z122" s="112">
        <v>412</v>
      </c>
      <c r="AB122" s="109" t="str">
        <f>TEXT(Z122,"###,###")</f>
        <v>412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2076</v>
      </c>
      <c r="W124" s="112">
        <v>2278</v>
      </c>
      <c r="X124" s="112">
        <v>2319</v>
      </c>
      <c r="Y124" s="112">
        <v>2458</v>
      </c>
      <c r="Z124" s="112">
        <v>2551</v>
      </c>
      <c r="AB124" s="109" t="str">
        <f>TEXT(Z124,"###,###")</f>
        <v>2,551</v>
      </c>
      <c r="AD124" s="127">
        <f>Z124/$Z$7*100</f>
        <v>81.242038216560502</v>
      </c>
    </row>
    <row r="125" spans="19:32" x14ac:dyDescent="0.25">
      <c r="S125" s="101" t="s">
        <v>104</v>
      </c>
      <c r="T125" s="112"/>
      <c r="U125" s="112"/>
      <c r="V125" s="112">
        <v>789</v>
      </c>
      <c r="W125" s="112">
        <v>958</v>
      </c>
      <c r="X125" s="112">
        <v>866</v>
      </c>
      <c r="Y125" s="112">
        <v>1003</v>
      </c>
      <c r="Z125" s="112">
        <v>1007</v>
      </c>
      <c r="AB125" s="109" t="str">
        <f>TEXT(Z125,"###,###")</f>
        <v>1,007</v>
      </c>
      <c r="AD125" s="127">
        <f>Z125/$Z$7*100</f>
        <v>32.070063694267517</v>
      </c>
    </row>
    <row r="127" spans="19:32" x14ac:dyDescent="0.25">
      <c r="S127" s="101" t="s">
        <v>105</v>
      </c>
      <c r="T127" s="112"/>
      <c r="U127" s="112"/>
      <c r="V127" s="112">
        <v>1327</v>
      </c>
      <c r="W127" s="112">
        <v>1487</v>
      </c>
      <c r="X127" s="112">
        <v>1452</v>
      </c>
      <c r="Y127" s="112">
        <v>1600</v>
      </c>
      <c r="Z127" s="112">
        <v>1656</v>
      </c>
      <c r="AB127" s="109" t="str">
        <f>TEXT(Z127,"###,###")</f>
        <v>1,656</v>
      </c>
      <c r="AD127" s="127">
        <f>Z127/$Z$7*100</f>
        <v>52.738853503184714</v>
      </c>
    </row>
    <row r="128" spans="19:32" x14ac:dyDescent="0.25">
      <c r="S128" s="101" t="s">
        <v>106</v>
      </c>
      <c r="T128" s="112"/>
      <c r="U128" s="112"/>
      <c r="V128" s="112">
        <v>1205</v>
      </c>
      <c r="W128" s="112">
        <v>1367</v>
      </c>
      <c r="X128" s="112">
        <v>1345</v>
      </c>
      <c r="Y128" s="112">
        <v>1454</v>
      </c>
      <c r="Z128" s="112">
        <v>1482</v>
      </c>
      <c r="AB128" s="109" t="str">
        <f>TEXT(Z128,"###,###")</f>
        <v>1,482</v>
      </c>
      <c r="AD128" s="127">
        <f>Z128/$Z$7*100</f>
        <v>47.197452229299365</v>
      </c>
    </row>
    <row r="130" spans="19:20" x14ac:dyDescent="0.25">
      <c r="S130" s="101" t="s">
        <v>264</v>
      </c>
      <c r="T130" s="127">
        <v>68.121019108280251</v>
      </c>
    </row>
    <row r="131" spans="19:20" x14ac:dyDescent="0.25">
      <c r="S131" s="101" t="s">
        <v>265</v>
      </c>
      <c r="T131" s="127">
        <v>18.949044585987263</v>
      </c>
    </row>
    <row r="132" spans="19:20" x14ac:dyDescent="0.25">
      <c r="S132" s="101" t="s">
        <v>266</v>
      </c>
      <c r="T132" s="127">
        <v>13.121019108280255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5742A65-3417-424D-87F9-C76084FF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461D5F6-466E-4972-9226-A5D2058AF3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4F094-8850-4FE7-9D5D-BBCDD4A4C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4273D8-B789-499A-93CC-8A9F83E6BF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864C9-E092-44F0-9003-78232CB2644A}">
  <sheetPr codeName="Sheet94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style="133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33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139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139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10.30 Loxton Waikerie,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8371</v>
      </c>
      <c r="W4" s="108">
        <v>9366</v>
      </c>
      <c r="X4" s="108">
        <v>8826</v>
      </c>
      <c r="Y4" s="108">
        <v>9174</v>
      </c>
      <c r="Z4" s="108">
        <v>9529</v>
      </c>
      <c r="AB4" s="109" t="str">
        <f>TEXT(Z4,"###,###")</f>
        <v>9,529</v>
      </c>
      <c r="AD4" s="110">
        <f>Z4/Y4-1</f>
        <v>3.8696315674732862E-2</v>
      </c>
      <c r="AF4" s="110">
        <f>Z4/V4-1</f>
        <v>0.13833472703380711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4504</v>
      </c>
      <c r="W5" s="108">
        <v>4935</v>
      </c>
      <c r="X5" s="108">
        <v>4555</v>
      </c>
      <c r="Y5" s="108">
        <v>4813</v>
      </c>
      <c r="Z5" s="108">
        <v>4949</v>
      </c>
      <c r="AB5" s="109" t="str">
        <f>TEXT(Z5,"###,###")</f>
        <v>4,949</v>
      </c>
      <c r="AD5" s="110">
        <f t="shared" ref="AD5:AD9" si="0">Z5/Y5-1</f>
        <v>2.825680448784551E-2</v>
      </c>
      <c r="AF5" s="110">
        <f t="shared" ref="AF5:AF9" si="1">Z5/V5-1</f>
        <v>9.8801065719360537E-2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3868</v>
      </c>
      <c r="W6" s="108">
        <v>4433</v>
      </c>
      <c r="X6" s="108">
        <v>4268</v>
      </c>
      <c r="Y6" s="108">
        <v>4357</v>
      </c>
      <c r="Z6" s="108">
        <v>4575</v>
      </c>
      <c r="AB6" s="109" t="str">
        <f>TEXT(Z6,"###,###")</f>
        <v>4,575</v>
      </c>
      <c r="AD6" s="110">
        <f t="shared" si="0"/>
        <v>5.0034427358274014E-2</v>
      </c>
      <c r="AF6" s="110">
        <f t="shared" si="1"/>
        <v>0.18278179937952421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5721</v>
      </c>
      <c r="W7" s="108">
        <v>6387</v>
      </c>
      <c r="X7" s="108">
        <v>5985</v>
      </c>
      <c r="Y7" s="108">
        <v>6328</v>
      </c>
      <c r="Z7" s="108">
        <v>6412</v>
      </c>
      <c r="AB7" s="109" t="str">
        <f>TEXT(Z7,"###,###")</f>
        <v>6,412</v>
      </c>
      <c r="AD7" s="110">
        <f t="shared" si="0"/>
        <v>1.327433628318575E-2</v>
      </c>
      <c r="AF7" s="110">
        <f t="shared" si="1"/>
        <v>0.12078307988113957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9,529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6,412</v>
      </c>
      <c r="P8" s="65"/>
      <c r="S8" s="107" t="s">
        <v>84</v>
      </c>
      <c r="T8" s="108"/>
      <c r="U8" s="108"/>
      <c r="V8" s="108">
        <v>32744</v>
      </c>
      <c r="W8" s="108">
        <v>33034</v>
      </c>
      <c r="X8" s="108">
        <v>34560</v>
      </c>
      <c r="Y8" s="108">
        <v>35908.620000000003</v>
      </c>
      <c r="Z8" s="108">
        <v>36690</v>
      </c>
      <c r="AB8" s="109" t="str">
        <f>TEXT(Z8,"$###,###")</f>
        <v>$36,690</v>
      </c>
      <c r="AD8" s="110">
        <f t="shared" si="0"/>
        <v>2.1760234729154115E-2</v>
      </c>
      <c r="AF8" s="110">
        <f t="shared" si="1"/>
        <v>0.12051062790129485</v>
      </c>
    </row>
    <row r="9" spans="1:32" x14ac:dyDescent="0.25">
      <c r="A9" s="30" t="s">
        <v>14</v>
      </c>
      <c r="B9" s="69"/>
      <c r="C9" s="70"/>
      <c r="D9" s="71">
        <f>AD104</f>
        <v>69.933886032112497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53.384279475982531</v>
      </c>
      <c r="P9" s="72" t="s">
        <v>85</v>
      </c>
      <c r="S9" s="107" t="s">
        <v>7</v>
      </c>
      <c r="T9" s="108"/>
      <c r="U9" s="108"/>
      <c r="V9" s="108">
        <v>250073209</v>
      </c>
      <c r="W9" s="108">
        <v>281048728</v>
      </c>
      <c r="X9" s="108">
        <v>272684140</v>
      </c>
      <c r="Y9" s="108">
        <v>286690475</v>
      </c>
      <c r="Z9" s="108">
        <v>317699500</v>
      </c>
      <c r="AB9" s="109" t="str">
        <f>TEXT(Z9/1000000,"$#,###.0")&amp;" mil"</f>
        <v>$317.7 mil</v>
      </c>
      <c r="AD9" s="110">
        <f t="shared" si="0"/>
        <v>0.10816203433336957</v>
      </c>
      <c r="AF9" s="110">
        <f t="shared" si="1"/>
        <v>0.27042597353961262</v>
      </c>
    </row>
    <row r="10" spans="1:32" x14ac:dyDescent="0.25">
      <c r="A10" s="30" t="s">
        <v>17</v>
      </c>
      <c r="B10" s="69"/>
      <c r="C10" s="70"/>
      <c r="D10" s="71">
        <f>AD105</f>
        <v>14.765452828208625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46.553337492202125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76.013724266999375</v>
      </c>
      <c r="P11" s="72" t="s">
        <v>85</v>
      </c>
      <c r="S11" s="107" t="s">
        <v>29</v>
      </c>
      <c r="T11" s="112"/>
      <c r="U11" s="112"/>
      <c r="V11" s="112">
        <v>7002</v>
      </c>
      <c r="W11" s="112">
        <v>7827</v>
      </c>
      <c r="X11" s="112">
        <v>7473</v>
      </c>
      <c r="Y11" s="112">
        <v>7652</v>
      </c>
      <c r="Z11" s="112">
        <v>7989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13.053649407361197</v>
      </c>
      <c r="P12" s="72" t="s">
        <v>85</v>
      </c>
      <c r="S12" s="107" t="s">
        <v>30</v>
      </c>
      <c r="T12" s="112"/>
      <c r="U12" s="112"/>
      <c r="V12" s="112">
        <v>1372</v>
      </c>
      <c r="W12" s="112">
        <v>1538</v>
      </c>
      <c r="X12" s="112">
        <v>1356</v>
      </c>
      <c r="Y12" s="112">
        <v>1522</v>
      </c>
      <c r="Z12" s="112">
        <v>1540</v>
      </c>
    </row>
    <row r="13" spans="1:32" ht="15" customHeight="1" x14ac:dyDescent="0.25">
      <c r="A13" s="30" t="s">
        <v>19</v>
      </c>
      <c r="B13" s="70"/>
      <c r="C13" s="70"/>
      <c r="D13" s="71">
        <f>AD108</f>
        <v>16.035260782873333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10.979413599500935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19.750236121313883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24.651065169482635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18.761696818465378</v>
      </c>
      <c r="P15" s="72" t="s">
        <v>85</v>
      </c>
      <c r="S15" s="115" t="s">
        <v>61</v>
      </c>
      <c r="T15" s="115"/>
      <c r="U15" s="116"/>
      <c r="V15" s="116">
        <v>1475</v>
      </c>
      <c r="W15" s="116">
        <v>1607</v>
      </c>
      <c r="X15" s="116">
        <v>1518</v>
      </c>
      <c r="Y15" s="112">
        <v>1659</v>
      </c>
      <c r="Z15" s="112">
        <v>1689</v>
      </c>
      <c r="AB15" s="117">
        <f t="shared" ref="AB15:AB34" si="2">IF(Z15="np",0,Z15/$Z$34)</f>
        <v>0.1772483996222059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24.902927904292159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81.238303181534619</v>
      </c>
      <c r="P16" s="37" t="s">
        <v>85</v>
      </c>
      <c r="S16" s="115" t="s">
        <v>62</v>
      </c>
      <c r="T16" s="115"/>
      <c r="U16" s="116"/>
      <c r="V16" s="116">
        <v>41</v>
      </c>
      <c r="W16" s="116">
        <v>37</v>
      </c>
      <c r="X16" s="116">
        <v>49</v>
      </c>
      <c r="Y16" s="112">
        <v>40</v>
      </c>
      <c r="Z16" s="112">
        <v>49</v>
      </c>
      <c r="AB16" s="117">
        <f t="shared" si="2"/>
        <v>5.1421975023612128E-3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636</v>
      </c>
      <c r="W17" s="116">
        <v>774</v>
      </c>
      <c r="X17" s="116">
        <v>721</v>
      </c>
      <c r="Y17" s="112">
        <v>715</v>
      </c>
      <c r="Z17" s="112">
        <v>713</v>
      </c>
      <c r="AB17" s="117">
        <f t="shared" si="2"/>
        <v>7.4824220799664179E-2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99</v>
      </c>
      <c r="W18" s="116">
        <v>103</v>
      </c>
      <c r="X18" s="116">
        <v>103</v>
      </c>
      <c r="Y18" s="112">
        <v>96</v>
      </c>
      <c r="Z18" s="112">
        <v>108</v>
      </c>
      <c r="AB18" s="117">
        <f t="shared" si="2"/>
        <v>1.1333823066428796E-2</v>
      </c>
    </row>
    <row r="19" spans="1:28" x14ac:dyDescent="0.25">
      <c r="A19" s="61" t="str">
        <f>$S$1&amp;" ("&amp;$V$2&amp;" to "&amp;$Z$2&amp;")"</f>
        <v>Loxton Waikerie (2016-17 to 2020-21)</v>
      </c>
      <c r="B19" s="61"/>
      <c r="C19" s="61"/>
      <c r="D19" s="61"/>
      <c r="E19" s="61"/>
      <c r="F19" s="61"/>
      <c r="G19" s="61" t="str">
        <f>$S$1&amp;" ("&amp;$V$2&amp;" to "&amp;$Z$2&amp;")"</f>
        <v>Loxton Waikerie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359</v>
      </c>
      <c r="W19" s="116">
        <v>424</v>
      </c>
      <c r="X19" s="116">
        <v>418</v>
      </c>
      <c r="Y19" s="112">
        <v>432</v>
      </c>
      <c r="Z19" s="112">
        <v>449</v>
      </c>
      <c r="AB19" s="117">
        <f t="shared" si="2"/>
        <v>4.7119319970616011E-2</v>
      </c>
    </row>
    <row r="20" spans="1:28" x14ac:dyDescent="0.25">
      <c r="S20" s="115" t="s">
        <v>66</v>
      </c>
      <c r="T20" s="115"/>
      <c r="U20" s="116"/>
      <c r="V20" s="116">
        <v>346</v>
      </c>
      <c r="W20" s="116">
        <v>382</v>
      </c>
      <c r="X20" s="116">
        <v>348</v>
      </c>
      <c r="Y20" s="112">
        <v>333</v>
      </c>
      <c r="Z20" s="112">
        <v>334</v>
      </c>
      <c r="AB20" s="117">
        <f t="shared" si="2"/>
        <v>3.505089726099276E-2</v>
      </c>
    </row>
    <row r="21" spans="1:28" x14ac:dyDescent="0.25">
      <c r="S21" s="115" t="s">
        <v>67</v>
      </c>
      <c r="T21" s="115"/>
      <c r="U21" s="116"/>
      <c r="V21" s="116">
        <v>677</v>
      </c>
      <c r="W21" s="116">
        <v>674</v>
      </c>
      <c r="X21" s="116">
        <v>640</v>
      </c>
      <c r="Y21" s="112">
        <v>711</v>
      </c>
      <c r="Z21" s="112">
        <v>835</v>
      </c>
      <c r="AB21" s="117">
        <f t="shared" si="2"/>
        <v>8.7627243152481896E-2</v>
      </c>
    </row>
    <row r="22" spans="1:28" x14ac:dyDescent="0.25">
      <c r="S22" s="115" t="s">
        <v>68</v>
      </c>
      <c r="T22" s="115"/>
      <c r="U22" s="116"/>
      <c r="V22" s="116">
        <v>399</v>
      </c>
      <c r="W22" s="116">
        <v>453</v>
      </c>
      <c r="X22" s="116">
        <v>408</v>
      </c>
      <c r="Y22" s="112">
        <v>371</v>
      </c>
      <c r="Z22" s="112">
        <v>435</v>
      </c>
      <c r="AB22" s="117">
        <f t="shared" si="2"/>
        <v>4.5650120684227094E-2</v>
      </c>
    </row>
    <row r="23" spans="1:28" x14ac:dyDescent="0.25">
      <c r="S23" s="115" t="s">
        <v>69</v>
      </c>
      <c r="T23" s="115"/>
      <c r="U23" s="116"/>
      <c r="V23" s="116">
        <v>266</v>
      </c>
      <c r="W23" s="116">
        <v>355</v>
      </c>
      <c r="X23" s="116">
        <v>305</v>
      </c>
      <c r="Y23" s="112">
        <v>369</v>
      </c>
      <c r="Z23" s="112">
        <v>383</v>
      </c>
      <c r="AB23" s="117">
        <f t="shared" si="2"/>
        <v>4.0193094763353969E-2</v>
      </c>
    </row>
    <row r="24" spans="1:28" x14ac:dyDescent="0.25">
      <c r="S24" s="115" t="s">
        <v>70</v>
      </c>
      <c r="T24" s="115"/>
      <c r="U24" s="116"/>
      <c r="V24" s="116">
        <v>16</v>
      </c>
      <c r="W24" s="116">
        <v>23</v>
      </c>
      <c r="X24" s="116">
        <v>24</v>
      </c>
      <c r="Y24" s="112">
        <v>20</v>
      </c>
      <c r="Z24" s="112">
        <v>19</v>
      </c>
      <c r="AB24" s="117">
        <f t="shared" si="2"/>
        <v>1.9939133172421032E-3</v>
      </c>
    </row>
    <row r="25" spans="1:28" x14ac:dyDescent="0.25">
      <c r="S25" s="115" t="s">
        <v>71</v>
      </c>
      <c r="T25" s="115"/>
      <c r="U25" s="116"/>
      <c r="V25" s="116">
        <v>127</v>
      </c>
      <c r="W25" s="116">
        <v>158</v>
      </c>
      <c r="X25" s="116">
        <v>154</v>
      </c>
      <c r="Y25" s="112">
        <v>168</v>
      </c>
      <c r="Z25" s="112">
        <v>156</v>
      </c>
      <c r="AB25" s="117">
        <f t="shared" si="2"/>
        <v>1.6371077762619372E-2</v>
      </c>
    </row>
    <row r="26" spans="1:28" x14ac:dyDescent="0.25">
      <c r="S26" s="115" t="s">
        <v>72</v>
      </c>
      <c r="T26" s="115"/>
      <c r="U26" s="116"/>
      <c r="V26" s="116">
        <v>121</v>
      </c>
      <c r="W26" s="116">
        <v>163</v>
      </c>
      <c r="X26" s="116">
        <v>130</v>
      </c>
      <c r="Y26" s="112">
        <v>144</v>
      </c>
      <c r="Z26" s="112">
        <v>136</v>
      </c>
      <c r="AB26" s="117">
        <f t="shared" si="2"/>
        <v>1.4272221639206632E-2</v>
      </c>
    </row>
    <row r="27" spans="1:28" x14ac:dyDescent="0.25">
      <c r="S27" s="115" t="s">
        <v>73</v>
      </c>
      <c r="T27" s="115"/>
      <c r="U27" s="116"/>
      <c r="V27" s="116">
        <v>184</v>
      </c>
      <c r="W27" s="116">
        <v>218</v>
      </c>
      <c r="X27" s="116">
        <v>242</v>
      </c>
      <c r="Y27" s="112">
        <v>214</v>
      </c>
      <c r="Z27" s="112">
        <v>242</v>
      </c>
      <c r="AB27" s="117">
        <f t="shared" si="2"/>
        <v>2.5396159093294155E-2</v>
      </c>
    </row>
    <row r="28" spans="1:28" x14ac:dyDescent="0.25">
      <c r="S28" s="115" t="s">
        <v>74</v>
      </c>
      <c r="T28" s="115"/>
      <c r="U28" s="116"/>
      <c r="V28" s="116">
        <v>527</v>
      </c>
      <c r="W28" s="116">
        <v>551</v>
      </c>
      <c r="X28" s="116">
        <v>571</v>
      </c>
      <c r="Y28" s="112">
        <v>578</v>
      </c>
      <c r="Z28" s="112">
        <v>682</v>
      </c>
      <c r="AB28" s="117">
        <f t="shared" si="2"/>
        <v>7.1570993808374436E-2</v>
      </c>
    </row>
    <row r="29" spans="1:28" x14ac:dyDescent="0.25">
      <c r="S29" s="115" t="s">
        <v>75</v>
      </c>
      <c r="T29" s="115"/>
      <c r="U29" s="116"/>
      <c r="V29" s="116">
        <v>324</v>
      </c>
      <c r="W29" s="116">
        <v>342</v>
      </c>
      <c r="X29" s="116">
        <v>353</v>
      </c>
      <c r="Y29" s="112">
        <v>314</v>
      </c>
      <c r="Z29" s="112">
        <v>295</v>
      </c>
      <c r="AB29" s="117">
        <f t="shared" si="2"/>
        <v>3.0958127820337914E-2</v>
      </c>
    </row>
    <row r="30" spans="1:28" x14ac:dyDescent="0.25">
      <c r="S30" s="115" t="s">
        <v>76</v>
      </c>
      <c r="T30" s="115"/>
      <c r="U30" s="116"/>
      <c r="V30" s="116">
        <v>511</v>
      </c>
      <c r="W30" s="116">
        <v>635</v>
      </c>
      <c r="X30" s="116">
        <v>620</v>
      </c>
      <c r="Y30" s="112">
        <v>625</v>
      </c>
      <c r="Z30" s="112">
        <v>591</v>
      </c>
      <c r="AB30" s="117">
        <f t="shared" si="2"/>
        <v>6.2021198446846469E-2</v>
      </c>
    </row>
    <row r="31" spans="1:28" x14ac:dyDescent="0.25">
      <c r="S31" s="115" t="s">
        <v>77</v>
      </c>
      <c r="T31" s="115"/>
      <c r="U31" s="116"/>
      <c r="V31" s="116">
        <v>780</v>
      </c>
      <c r="W31" s="116">
        <v>918</v>
      </c>
      <c r="X31" s="116">
        <v>900</v>
      </c>
      <c r="Y31" s="112">
        <v>997</v>
      </c>
      <c r="Z31" s="112">
        <v>1039</v>
      </c>
      <c r="AB31" s="117">
        <f t="shared" si="2"/>
        <v>0.10903557561129185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39</v>
      </c>
      <c r="W32" s="116">
        <v>56</v>
      </c>
      <c r="X32" s="116">
        <v>67</v>
      </c>
      <c r="Y32" s="112">
        <v>61</v>
      </c>
      <c r="Z32" s="112">
        <v>59</v>
      </c>
      <c r="AB32" s="117">
        <f t="shared" si="2"/>
        <v>6.1916255640675835E-3</v>
      </c>
    </row>
    <row r="33" spans="19:32" x14ac:dyDescent="0.25">
      <c r="S33" s="115" t="s">
        <v>79</v>
      </c>
      <c r="T33" s="115"/>
      <c r="U33" s="116"/>
      <c r="V33" s="116">
        <v>230</v>
      </c>
      <c r="W33" s="116">
        <v>291</v>
      </c>
      <c r="X33" s="116">
        <v>266</v>
      </c>
      <c r="Y33" s="112">
        <v>282</v>
      </c>
      <c r="Z33" s="112">
        <v>300</v>
      </c>
      <c r="AB33" s="117">
        <f t="shared" si="2"/>
        <v>3.1482841851191101E-2</v>
      </c>
    </row>
    <row r="34" spans="19:32" x14ac:dyDescent="0.25">
      <c r="S34" s="118" t="s">
        <v>53</v>
      </c>
      <c r="T34" s="118"/>
      <c r="U34" s="119"/>
      <c r="V34" s="119">
        <v>8370</v>
      </c>
      <c r="W34" s="119">
        <v>9372</v>
      </c>
      <c r="X34" s="119">
        <v>8826</v>
      </c>
      <c r="Y34" s="120">
        <v>9173</v>
      </c>
      <c r="Z34" s="120">
        <v>9529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4752</v>
      </c>
      <c r="W37" s="112">
        <v>5266</v>
      </c>
      <c r="X37" s="112">
        <v>4899</v>
      </c>
      <c r="Y37" s="112">
        <v>5221</v>
      </c>
      <c r="Z37" s="112">
        <v>5209</v>
      </c>
      <c r="AB37" s="132">
        <f>Z37/Z40*100</f>
        <v>81.238303181534619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965</v>
      </c>
      <c r="W38" s="112">
        <v>1119</v>
      </c>
      <c r="X38" s="112">
        <v>1085</v>
      </c>
      <c r="Y38" s="112">
        <v>1101</v>
      </c>
      <c r="Z38" s="112">
        <v>1203</v>
      </c>
      <c r="AB38" s="132">
        <f>Z38/Z40*100</f>
        <v>18.761696818465378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5717</v>
      </c>
      <c r="W40" s="112">
        <v>6385</v>
      </c>
      <c r="X40" s="112">
        <v>5984</v>
      </c>
      <c r="Y40" s="112">
        <v>6322</v>
      </c>
      <c r="Z40" s="112">
        <v>6412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22</v>
      </c>
      <c r="X44" s="112">
        <v>12</v>
      </c>
      <c r="Y44" s="112">
        <v>14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106</v>
      </c>
      <c r="W45" s="112">
        <v>130</v>
      </c>
      <c r="X45" s="112">
        <v>91</v>
      </c>
      <c r="Y45" s="112">
        <v>140</v>
      </c>
      <c r="Z45" s="112">
        <v>176</v>
      </c>
    </row>
    <row r="46" spans="19:32" x14ac:dyDescent="0.25">
      <c r="S46" s="115" t="s">
        <v>38</v>
      </c>
      <c r="T46" s="115"/>
      <c r="U46" s="112"/>
      <c r="V46" s="112">
        <v>351</v>
      </c>
      <c r="W46" s="112">
        <v>333</v>
      </c>
      <c r="X46" s="112">
        <v>319</v>
      </c>
      <c r="Y46" s="112">
        <v>325</v>
      </c>
      <c r="Z46" s="112">
        <v>295</v>
      </c>
    </row>
    <row r="47" spans="19:32" x14ac:dyDescent="0.25">
      <c r="S47" s="115" t="s">
        <v>39</v>
      </c>
      <c r="T47" s="115"/>
      <c r="U47" s="112"/>
      <c r="V47" s="112">
        <v>475</v>
      </c>
      <c r="W47" s="112">
        <v>517</v>
      </c>
      <c r="X47" s="112">
        <v>498</v>
      </c>
      <c r="Y47" s="112">
        <v>416</v>
      </c>
      <c r="Z47" s="112">
        <v>391</v>
      </c>
    </row>
    <row r="48" spans="19:32" x14ac:dyDescent="0.25">
      <c r="S48" s="115" t="s">
        <v>40</v>
      </c>
      <c r="T48" s="115"/>
      <c r="U48" s="112"/>
      <c r="V48" s="112">
        <v>510</v>
      </c>
      <c r="W48" s="112">
        <v>526</v>
      </c>
      <c r="X48" s="112">
        <v>526</v>
      </c>
      <c r="Y48" s="112">
        <v>567</v>
      </c>
      <c r="Z48" s="112">
        <v>577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397</v>
      </c>
      <c r="W49" s="112">
        <v>430</v>
      </c>
      <c r="X49" s="112">
        <v>411</v>
      </c>
      <c r="Y49" s="112">
        <v>418</v>
      </c>
      <c r="Z49" s="112">
        <v>428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Loxton Waikerie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298</v>
      </c>
      <c r="W50" s="112">
        <v>348</v>
      </c>
      <c r="X50" s="112">
        <v>320</v>
      </c>
      <c r="Y50" s="112">
        <v>372</v>
      </c>
      <c r="Z50" s="112">
        <v>401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398</v>
      </c>
      <c r="W51" s="112">
        <v>401</v>
      </c>
      <c r="X51" s="112">
        <v>346</v>
      </c>
      <c r="Y51" s="112">
        <v>338</v>
      </c>
      <c r="Z51" s="112">
        <v>376</v>
      </c>
    </row>
    <row r="52" spans="1:26" ht="15" customHeight="1" x14ac:dyDescent="0.25">
      <c r="S52" s="115" t="s">
        <v>44</v>
      </c>
      <c r="T52" s="115"/>
      <c r="U52" s="112"/>
      <c r="V52" s="112">
        <v>433</v>
      </c>
      <c r="W52" s="112">
        <v>462</v>
      </c>
      <c r="X52" s="112">
        <v>431</v>
      </c>
      <c r="Y52" s="112">
        <v>434</v>
      </c>
      <c r="Z52" s="112">
        <v>437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426</v>
      </c>
      <c r="W53" s="112">
        <v>446</v>
      </c>
      <c r="X53" s="112">
        <v>406</v>
      </c>
      <c r="Y53" s="112">
        <v>434</v>
      </c>
      <c r="Z53" s="112">
        <v>470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419</v>
      </c>
      <c r="W54" s="112">
        <v>485</v>
      </c>
      <c r="X54" s="112">
        <v>444</v>
      </c>
      <c r="Y54" s="112">
        <v>495</v>
      </c>
      <c r="Z54" s="112">
        <v>452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336</v>
      </c>
      <c r="W55" s="112">
        <v>407</v>
      </c>
      <c r="X55" s="112">
        <v>384</v>
      </c>
      <c r="Y55" s="112">
        <v>403</v>
      </c>
      <c r="Z55" s="112">
        <v>434</v>
      </c>
    </row>
    <row r="56" spans="1:26" ht="15" customHeight="1" x14ac:dyDescent="0.25">
      <c r="S56" s="115" t="s">
        <v>48</v>
      </c>
      <c r="T56" s="115"/>
      <c r="U56" s="112"/>
      <c r="V56" s="112">
        <v>190</v>
      </c>
      <c r="W56" s="112">
        <v>228</v>
      </c>
      <c r="X56" s="112">
        <v>198</v>
      </c>
      <c r="Y56" s="112">
        <v>234</v>
      </c>
      <c r="Z56" s="112">
        <v>260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91</v>
      </c>
      <c r="W57" s="112">
        <v>124</v>
      </c>
      <c r="X57" s="112">
        <v>103</v>
      </c>
      <c r="Y57" s="112">
        <v>137</v>
      </c>
      <c r="Z57" s="112">
        <v>132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42</v>
      </c>
      <c r="W58" s="112">
        <v>45</v>
      </c>
      <c r="X58" s="112">
        <v>42</v>
      </c>
      <c r="Y58" s="112">
        <v>43</v>
      </c>
      <c r="Z58" s="112">
        <v>57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23</v>
      </c>
      <c r="X59" s="112">
        <v>24</v>
      </c>
      <c r="Y59" s="112">
        <v>24</v>
      </c>
      <c r="Z59" s="112">
        <v>24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11</v>
      </c>
      <c r="W60" s="112">
        <v>9</v>
      </c>
      <c r="X60" s="112">
        <v>8</v>
      </c>
      <c r="Y60" s="112">
        <v>19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4503</v>
      </c>
      <c r="W61" s="112">
        <v>4935</v>
      </c>
      <c r="X61" s="112">
        <v>4558</v>
      </c>
      <c r="Y61" s="112">
        <v>4815</v>
      </c>
      <c r="Z61" s="112">
        <v>4949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13</v>
      </c>
      <c r="X63" s="112">
        <v>14</v>
      </c>
      <c r="Y63" s="112">
        <v>11</v>
      </c>
      <c r="Z63" s="112">
        <v>35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115</v>
      </c>
      <c r="W64" s="112">
        <v>139</v>
      </c>
      <c r="X64" s="112">
        <v>109</v>
      </c>
      <c r="Y64" s="112">
        <v>86</v>
      </c>
      <c r="Z64" s="112">
        <v>156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Loxton Waikerie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294</v>
      </c>
      <c r="W65" s="112">
        <v>304</v>
      </c>
      <c r="X65" s="112">
        <v>344</v>
      </c>
      <c r="Y65" s="112">
        <v>287</v>
      </c>
      <c r="Z65" s="112">
        <v>326</v>
      </c>
    </row>
    <row r="66" spans="1:26" x14ac:dyDescent="0.25">
      <c r="S66" s="115" t="s">
        <v>39</v>
      </c>
      <c r="T66" s="115"/>
      <c r="U66" s="112"/>
      <c r="V66" s="112">
        <v>307</v>
      </c>
      <c r="W66" s="112">
        <v>457</v>
      </c>
      <c r="X66" s="112">
        <v>423</v>
      </c>
      <c r="Y66" s="112">
        <v>394</v>
      </c>
      <c r="Z66" s="112">
        <v>379</v>
      </c>
    </row>
    <row r="67" spans="1:26" x14ac:dyDescent="0.25">
      <c r="S67" s="115" t="s">
        <v>40</v>
      </c>
      <c r="T67" s="115"/>
      <c r="U67" s="112"/>
      <c r="V67" s="112">
        <v>381</v>
      </c>
      <c r="W67" s="112">
        <v>423</v>
      </c>
      <c r="X67" s="112">
        <v>430</v>
      </c>
      <c r="Y67" s="112">
        <v>466</v>
      </c>
      <c r="Z67" s="112">
        <v>471</v>
      </c>
    </row>
    <row r="68" spans="1:26" x14ac:dyDescent="0.25">
      <c r="S68" s="115" t="s">
        <v>41</v>
      </c>
      <c r="T68" s="115"/>
      <c r="U68" s="112"/>
      <c r="V68" s="112">
        <v>350</v>
      </c>
      <c r="W68" s="112">
        <v>357</v>
      </c>
      <c r="X68" s="112">
        <v>351</v>
      </c>
      <c r="Y68" s="112">
        <v>402</v>
      </c>
      <c r="Z68" s="112">
        <v>458</v>
      </c>
    </row>
    <row r="69" spans="1:26" x14ac:dyDescent="0.25">
      <c r="S69" s="115" t="s">
        <v>42</v>
      </c>
      <c r="T69" s="115"/>
      <c r="U69" s="112"/>
      <c r="V69" s="112">
        <v>295</v>
      </c>
      <c r="W69" s="112">
        <v>318</v>
      </c>
      <c r="X69" s="112">
        <v>330</v>
      </c>
      <c r="Y69" s="112">
        <v>315</v>
      </c>
      <c r="Z69" s="112">
        <v>339</v>
      </c>
    </row>
    <row r="70" spans="1:26" x14ac:dyDescent="0.25">
      <c r="S70" s="115" t="s">
        <v>43</v>
      </c>
      <c r="T70" s="115"/>
      <c r="U70" s="112"/>
      <c r="V70" s="112">
        <v>352</v>
      </c>
      <c r="W70" s="112">
        <v>372</v>
      </c>
      <c r="X70" s="112">
        <v>398</v>
      </c>
      <c r="Y70" s="112">
        <v>392</v>
      </c>
      <c r="Z70" s="112">
        <v>365</v>
      </c>
    </row>
    <row r="71" spans="1:26" x14ac:dyDescent="0.25">
      <c r="S71" s="115" t="s">
        <v>44</v>
      </c>
      <c r="T71" s="115"/>
      <c r="U71" s="112"/>
      <c r="V71" s="112">
        <v>425</v>
      </c>
      <c r="W71" s="112">
        <v>470</v>
      </c>
      <c r="X71" s="112">
        <v>428</v>
      </c>
      <c r="Y71" s="112">
        <v>413</v>
      </c>
      <c r="Z71" s="112">
        <v>444</v>
      </c>
    </row>
    <row r="72" spans="1:26" x14ac:dyDescent="0.25">
      <c r="S72" s="115" t="s">
        <v>45</v>
      </c>
      <c r="T72" s="115"/>
      <c r="U72" s="112"/>
      <c r="V72" s="112">
        <v>422</v>
      </c>
      <c r="W72" s="112">
        <v>491</v>
      </c>
      <c r="X72" s="112">
        <v>442</v>
      </c>
      <c r="Y72" s="112">
        <v>493</v>
      </c>
      <c r="Z72" s="112">
        <v>459</v>
      </c>
    </row>
    <row r="73" spans="1:26" x14ac:dyDescent="0.25">
      <c r="S73" s="115" t="s">
        <v>46</v>
      </c>
      <c r="T73" s="115"/>
      <c r="U73" s="112"/>
      <c r="V73" s="112">
        <v>422</v>
      </c>
      <c r="W73" s="112">
        <v>467</v>
      </c>
      <c r="X73" s="112">
        <v>421</v>
      </c>
      <c r="Y73" s="112">
        <v>417</v>
      </c>
      <c r="Z73" s="112">
        <v>419</v>
      </c>
    </row>
    <row r="74" spans="1:26" x14ac:dyDescent="0.25">
      <c r="S74" s="115" t="s">
        <v>47</v>
      </c>
      <c r="T74" s="115"/>
      <c r="U74" s="112"/>
      <c r="V74" s="112">
        <v>248</v>
      </c>
      <c r="W74" s="112">
        <v>308</v>
      </c>
      <c r="X74" s="112">
        <v>320</v>
      </c>
      <c r="Y74" s="112">
        <v>359</v>
      </c>
      <c r="Z74" s="112">
        <v>361</v>
      </c>
    </row>
    <row r="75" spans="1:26" x14ac:dyDescent="0.25">
      <c r="S75" s="115" t="s">
        <v>48</v>
      </c>
      <c r="T75" s="115"/>
      <c r="U75" s="112"/>
      <c r="V75" s="112">
        <v>143</v>
      </c>
      <c r="W75" s="112">
        <v>186</v>
      </c>
      <c r="X75" s="112">
        <v>145</v>
      </c>
      <c r="Y75" s="112">
        <v>182</v>
      </c>
      <c r="Z75" s="112">
        <v>205</v>
      </c>
    </row>
    <row r="76" spans="1:26" x14ac:dyDescent="0.25">
      <c r="S76" s="115" t="s">
        <v>49</v>
      </c>
      <c r="T76" s="115"/>
      <c r="U76" s="112"/>
      <c r="V76" s="112">
        <v>56</v>
      </c>
      <c r="W76" s="112">
        <v>69</v>
      </c>
      <c r="X76" s="112">
        <v>60</v>
      </c>
      <c r="Y76" s="112">
        <v>77</v>
      </c>
      <c r="Z76" s="112">
        <v>95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28</v>
      </c>
      <c r="X77" s="112">
        <v>27</v>
      </c>
      <c r="Y77" s="112">
        <v>29</v>
      </c>
      <c r="Z77" s="112">
        <v>28</v>
      </c>
    </row>
    <row r="78" spans="1:26" x14ac:dyDescent="0.25">
      <c r="S78" s="115" t="s">
        <v>51</v>
      </c>
      <c r="T78" s="115"/>
      <c r="U78" s="112"/>
      <c r="V78" s="112">
        <v>10</v>
      </c>
      <c r="W78" s="112">
        <v>18</v>
      </c>
      <c r="X78" s="112">
        <v>24</v>
      </c>
      <c r="Y78" s="112">
        <v>26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7</v>
      </c>
      <c r="X79" s="112">
        <v>8</v>
      </c>
      <c r="Y79" s="112">
        <v>5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3869</v>
      </c>
      <c r="W80" s="112">
        <v>4433</v>
      </c>
      <c r="X80" s="112">
        <v>4271</v>
      </c>
      <c r="Y80" s="112">
        <v>4358</v>
      </c>
      <c r="Z80" s="112">
        <v>4575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Loxton Waikerie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265</v>
      </c>
      <c r="W83" s="112">
        <v>300</v>
      </c>
      <c r="X83" s="112">
        <v>279</v>
      </c>
      <c r="Y83" s="112">
        <v>298</v>
      </c>
      <c r="Z83" s="112">
        <v>296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188</v>
      </c>
      <c r="W84" s="112">
        <v>191</v>
      </c>
      <c r="X84" s="112">
        <v>190</v>
      </c>
      <c r="Y84" s="112">
        <v>186</v>
      </c>
      <c r="Z84" s="112">
        <v>194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454</v>
      </c>
      <c r="W85" s="112">
        <v>469</v>
      </c>
      <c r="X85" s="112">
        <v>482</v>
      </c>
      <c r="Y85" s="112">
        <v>499</v>
      </c>
      <c r="Z85" s="112">
        <v>494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9,529</v>
      </c>
      <c r="D86" s="94">
        <f t="shared" ref="D86:D91" si="4">AD4</f>
        <v>3.8696315674732862E-2</v>
      </c>
      <c r="E86" s="95">
        <f t="shared" ref="E86:E91" si="5">AD4</f>
        <v>3.8696315674732862E-2</v>
      </c>
      <c r="F86" s="94">
        <f t="shared" ref="F86:F91" si="6">AF4</f>
        <v>0.13833472703380711</v>
      </c>
      <c r="G86" s="95">
        <f t="shared" ref="G86:G91" si="7">AF4</f>
        <v>0.13833472703380711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123</v>
      </c>
      <c r="W86" s="112">
        <v>137</v>
      </c>
      <c r="X86" s="112">
        <v>134</v>
      </c>
      <c r="Y86" s="112">
        <v>136</v>
      </c>
      <c r="Z86" s="112">
        <v>127</v>
      </c>
    </row>
    <row r="87" spans="1:30" ht="15" customHeight="1" x14ac:dyDescent="0.25">
      <c r="A87" s="96" t="s">
        <v>4</v>
      </c>
      <c r="B87" s="49"/>
      <c r="C87" s="97" t="str">
        <f t="shared" si="3"/>
        <v>4,949</v>
      </c>
      <c r="D87" s="94">
        <f t="shared" si="4"/>
        <v>2.825680448784551E-2</v>
      </c>
      <c r="E87" s="95">
        <f t="shared" si="5"/>
        <v>2.825680448784551E-2</v>
      </c>
      <c r="F87" s="94">
        <f t="shared" si="6"/>
        <v>9.8801065719360537E-2</v>
      </c>
      <c r="G87" s="95">
        <f t="shared" si="7"/>
        <v>9.8801065719360537E-2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84</v>
      </c>
      <c r="W87" s="112">
        <v>76</v>
      </c>
      <c r="X87" s="112">
        <v>77</v>
      </c>
      <c r="Y87" s="112">
        <v>88</v>
      </c>
      <c r="Z87" s="112">
        <v>81</v>
      </c>
    </row>
    <row r="88" spans="1:30" ht="15" customHeight="1" x14ac:dyDescent="0.25">
      <c r="A88" s="96" t="s">
        <v>5</v>
      </c>
      <c r="B88" s="49"/>
      <c r="C88" s="97" t="str">
        <f t="shared" si="3"/>
        <v>4,575</v>
      </c>
      <c r="D88" s="94">
        <f t="shared" si="4"/>
        <v>5.0034427358274014E-2</v>
      </c>
      <c r="E88" s="95">
        <f t="shared" si="5"/>
        <v>5.0034427358274014E-2</v>
      </c>
      <c r="F88" s="94">
        <f t="shared" si="6"/>
        <v>0.18278179937952421</v>
      </c>
      <c r="G88" s="95">
        <f t="shared" si="7"/>
        <v>0.18278179937952421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112</v>
      </c>
      <c r="W88" s="112">
        <v>129</v>
      </c>
      <c r="X88" s="112">
        <v>117</v>
      </c>
      <c r="Y88" s="112">
        <v>115</v>
      </c>
      <c r="Z88" s="112">
        <v>135</v>
      </c>
    </row>
    <row r="89" spans="1:30" ht="15" customHeight="1" x14ac:dyDescent="0.25">
      <c r="A89" s="49" t="s">
        <v>6</v>
      </c>
      <c r="B89" s="49"/>
      <c r="C89" s="97" t="str">
        <f t="shared" si="3"/>
        <v>6,412</v>
      </c>
      <c r="D89" s="94">
        <f t="shared" si="4"/>
        <v>1.327433628318575E-2</v>
      </c>
      <c r="E89" s="95">
        <f t="shared" si="5"/>
        <v>1.327433628318575E-2</v>
      </c>
      <c r="F89" s="94">
        <f t="shared" si="6"/>
        <v>0.12078307988113957</v>
      </c>
      <c r="G89" s="95">
        <f t="shared" si="7"/>
        <v>0.12078307988113957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313</v>
      </c>
      <c r="W89" s="112">
        <v>362</v>
      </c>
      <c r="X89" s="112">
        <v>353</v>
      </c>
      <c r="Y89" s="112">
        <v>391</v>
      </c>
      <c r="Z89" s="112">
        <v>397</v>
      </c>
    </row>
    <row r="90" spans="1:30" ht="15" customHeight="1" x14ac:dyDescent="0.25">
      <c r="A90" s="49" t="s">
        <v>98</v>
      </c>
      <c r="B90" s="49"/>
      <c r="C90" s="97" t="str">
        <f t="shared" si="3"/>
        <v>$36,690</v>
      </c>
      <c r="D90" s="94">
        <f t="shared" si="4"/>
        <v>2.1760234729154115E-2</v>
      </c>
      <c r="E90" s="95">
        <f t="shared" si="5"/>
        <v>2.1760234729154115E-2</v>
      </c>
      <c r="F90" s="94">
        <f t="shared" si="6"/>
        <v>0.12051062790129485</v>
      </c>
      <c r="G90" s="95">
        <f t="shared" si="7"/>
        <v>0.12051062790129485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728</v>
      </c>
      <c r="W90" s="112">
        <v>788</v>
      </c>
      <c r="X90" s="112">
        <v>778</v>
      </c>
      <c r="Y90" s="112">
        <v>798</v>
      </c>
      <c r="Z90" s="112">
        <v>817</v>
      </c>
    </row>
    <row r="91" spans="1:30" ht="15" customHeight="1" x14ac:dyDescent="0.25">
      <c r="A91" s="49" t="s">
        <v>7</v>
      </c>
      <c r="B91" s="49"/>
      <c r="C91" s="97" t="str">
        <f t="shared" si="3"/>
        <v>$317.7 mil</v>
      </c>
      <c r="D91" s="94">
        <f t="shared" si="4"/>
        <v>0.10816203433336957</v>
      </c>
      <c r="E91" s="95">
        <f t="shared" si="5"/>
        <v>0.10816203433336957</v>
      </c>
      <c r="F91" s="94">
        <f t="shared" si="6"/>
        <v>0.27042597353961262</v>
      </c>
      <c r="G91" s="95">
        <f t="shared" si="7"/>
        <v>0.27042597353961262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3070</v>
      </c>
      <c r="W91" s="112">
        <v>3425</v>
      </c>
      <c r="X91" s="112">
        <v>3151</v>
      </c>
      <c r="Y91" s="112">
        <v>3392</v>
      </c>
      <c r="Z91" s="112">
        <v>3419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138</v>
      </c>
      <c r="W93" s="112">
        <v>171</v>
      </c>
      <c r="X93" s="112">
        <v>178</v>
      </c>
      <c r="Y93" s="112">
        <v>198</v>
      </c>
      <c r="Z93" s="112">
        <v>195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414</v>
      </c>
      <c r="W94" s="112">
        <v>459</v>
      </c>
      <c r="X94" s="112">
        <v>443</v>
      </c>
      <c r="Y94" s="112">
        <v>454</v>
      </c>
      <c r="Z94" s="112">
        <v>472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71</v>
      </c>
      <c r="W95" s="112">
        <v>82</v>
      </c>
      <c r="X95" s="112">
        <v>94</v>
      </c>
      <c r="Y95" s="112">
        <v>82</v>
      </c>
      <c r="Z95" s="112">
        <v>108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460</v>
      </c>
      <c r="W96" s="112">
        <v>510</v>
      </c>
      <c r="X96" s="112">
        <v>506</v>
      </c>
      <c r="Y96" s="112">
        <v>519</v>
      </c>
      <c r="Z96" s="112">
        <v>547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368</v>
      </c>
      <c r="W97" s="112">
        <v>394</v>
      </c>
      <c r="X97" s="112">
        <v>389</v>
      </c>
      <c r="Y97" s="112">
        <v>386</v>
      </c>
      <c r="Z97" s="112">
        <v>391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258</v>
      </c>
      <c r="W98" s="112">
        <v>288</v>
      </c>
      <c r="X98" s="112">
        <v>268</v>
      </c>
      <c r="Y98" s="112">
        <v>272</v>
      </c>
      <c r="Z98" s="112">
        <v>278</v>
      </c>
    </row>
    <row r="99" spans="1:32" ht="15" customHeight="1" x14ac:dyDescent="0.25">
      <c r="S99" s="115" t="s">
        <v>191</v>
      </c>
      <c r="T99" s="115"/>
      <c r="U99" s="112"/>
      <c r="V99" s="112">
        <v>10</v>
      </c>
      <c r="W99" s="112">
        <v>19</v>
      </c>
      <c r="X99" s="112">
        <v>29</v>
      </c>
      <c r="Y99" s="112">
        <v>26</v>
      </c>
      <c r="Z99" s="112">
        <v>33</v>
      </c>
    </row>
    <row r="100" spans="1:32" ht="15" customHeight="1" x14ac:dyDescent="0.25">
      <c r="S100" s="115" t="s">
        <v>58</v>
      </c>
      <c r="T100" s="115"/>
      <c r="U100" s="112"/>
      <c r="V100" s="112">
        <v>355</v>
      </c>
      <c r="W100" s="112">
        <v>404</v>
      </c>
      <c r="X100" s="112">
        <v>392</v>
      </c>
      <c r="Y100" s="112">
        <v>395</v>
      </c>
      <c r="Z100" s="112">
        <v>403</v>
      </c>
    </row>
    <row r="101" spans="1:32" x14ac:dyDescent="0.25">
      <c r="A101" s="18"/>
      <c r="S101" s="118" t="s">
        <v>53</v>
      </c>
      <c r="T101" s="118"/>
      <c r="U101" s="112"/>
      <c r="V101" s="112">
        <v>2649</v>
      </c>
      <c r="W101" s="112">
        <v>2964</v>
      </c>
      <c r="X101" s="112">
        <v>2832</v>
      </c>
      <c r="Y101" s="112">
        <v>2934</v>
      </c>
      <c r="Z101" s="112">
        <v>2990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5883</v>
      </c>
      <c r="W104" s="112">
        <v>6318</v>
      </c>
      <c r="X104" s="112">
        <v>6205</v>
      </c>
      <c r="Y104" s="112">
        <v>6664</v>
      </c>
      <c r="Z104" s="112">
        <v>6664</v>
      </c>
      <c r="AB104" s="109" t="str">
        <f>TEXT(Z104,"###,###")</f>
        <v>6,664</v>
      </c>
      <c r="AD104" s="130">
        <f>Z104/($Z$4)*100</f>
        <v>69.933886032112497</v>
      </c>
      <c r="AF104" s="109"/>
    </row>
    <row r="105" spans="1:32" x14ac:dyDescent="0.25">
      <c r="S105" s="115" t="s">
        <v>17</v>
      </c>
      <c r="T105" s="115"/>
      <c r="U105" s="112"/>
      <c r="V105" s="112">
        <v>1336</v>
      </c>
      <c r="W105" s="112">
        <v>1473</v>
      </c>
      <c r="X105" s="112">
        <v>1400</v>
      </c>
      <c r="Y105" s="112">
        <v>1391</v>
      </c>
      <c r="Z105" s="112">
        <v>1407</v>
      </c>
      <c r="AB105" s="109" t="str">
        <f>TEXT(Z105,"###,###")</f>
        <v>1,407</v>
      </c>
      <c r="AD105" s="130">
        <f>Z105/($Z$4)*100</f>
        <v>14.765452828208625</v>
      </c>
      <c r="AF105" s="109"/>
    </row>
    <row r="106" spans="1:32" x14ac:dyDescent="0.25">
      <c r="S106" s="118" t="s">
        <v>53</v>
      </c>
      <c r="T106" s="118"/>
      <c r="U106" s="120"/>
      <c r="V106" s="120">
        <v>7219</v>
      </c>
      <c r="W106" s="120">
        <v>7791</v>
      </c>
      <c r="X106" s="120">
        <v>7605</v>
      </c>
      <c r="Y106" s="120">
        <v>8055</v>
      </c>
      <c r="Z106" s="120">
        <v>8071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1436</v>
      </c>
      <c r="W108" s="112">
        <v>1718</v>
      </c>
      <c r="X108" s="112">
        <v>1384</v>
      </c>
      <c r="Y108" s="112">
        <v>1458</v>
      </c>
      <c r="Z108" s="112">
        <v>1528</v>
      </c>
      <c r="AB108" s="109" t="str">
        <f>TEXT(Z108,"###,###")</f>
        <v>1,528</v>
      </c>
      <c r="AD108" s="130">
        <f>Z108/($Z$4)*100</f>
        <v>16.035260782873333</v>
      </c>
      <c r="AF108" s="109"/>
    </row>
    <row r="109" spans="1:32" x14ac:dyDescent="0.25">
      <c r="S109" s="115" t="s">
        <v>20</v>
      </c>
      <c r="T109" s="115"/>
      <c r="U109" s="112"/>
      <c r="V109" s="112">
        <v>1643</v>
      </c>
      <c r="W109" s="112">
        <v>1817</v>
      </c>
      <c r="X109" s="112">
        <v>1725</v>
      </c>
      <c r="Y109" s="112">
        <v>1782</v>
      </c>
      <c r="Z109" s="112">
        <v>1882</v>
      </c>
      <c r="AB109" s="109" t="str">
        <f>TEXT(Z109,"###,###")</f>
        <v>1,882</v>
      </c>
      <c r="AD109" s="130">
        <f>Z109/($Z$4)*100</f>
        <v>19.750236121313883</v>
      </c>
      <c r="AF109" s="109"/>
    </row>
    <row r="110" spans="1:32" x14ac:dyDescent="0.25">
      <c r="S110" s="115" t="s">
        <v>21</v>
      </c>
      <c r="T110" s="115"/>
      <c r="U110" s="112"/>
      <c r="V110" s="112">
        <v>2013</v>
      </c>
      <c r="W110" s="112">
        <v>2153</v>
      </c>
      <c r="X110" s="112">
        <v>2202</v>
      </c>
      <c r="Y110" s="112">
        <v>2269</v>
      </c>
      <c r="Z110" s="112">
        <v>2349</v>
      </c>
      <c r="AB110" s="109" t="str">
        <f>TEXT(Z110,"###,###")</f>
        <v>2,349</v>
      </c>
      <c r="AD110" s="130">
        <f>Z110/($Z$4)*100</f>
        <v>24.651065169482635</v>
      </c>
      <c r="AF110" s="109"/>
    </row>
    <row r="111" spans="1:32" x14ac:dyDescent="0.25">
      <c r="S111" s="115" t="s">
        <v>22</v>
      </c>
      <c r="T111" s="115"/>
      <c r="U111" s="112"/>
      <c r="V111" s="112">
        <v>2080</v>
      </c>
      <c r="W111" s="112">
        <v>2176</v>
      </c>
      <c r="X111" s="112">
        <v>2231</v>
      </c>
      <c r="Y111" s="112">
        <v>2256</v>
      </c>
      <c r="Z111" s="112">
        <v>2373</v>
      </c>
      <c r="AB111" s="109" t="str">
        <f>TEXT(Z111,"###,###")</f>
        <v>2,373</v>
      </c>
      <c r="AD111" s="130">
        <f>Z111/($Z$4)*100</f>
        <v>24.902927904292159</v>
      </c>
      <c r="AF111" s="109"/>
    </row>
    <row r="112" spans="1:32" x14ac:dyDescent="0.25">
      <c r="S112" s="118" t="s">
        <v>53</v>
      </c>
      <c r="T112" s="118"/>
      <c r="U112" s="112"/>
      <c r="V112" s="112">
        <v>8375</v>
      </c>
      <c r="W112" s="112">
        <v>9371</v>
      </c>
      <c r="X112" s="112">
        <v>8827</v>
      </c>
      <c r="Y112" s="112">
        <v>9172</v>
      </c>
      <c r="Z112" s="112">
        <v>9529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42.49</v>
      </c>
      <c r="W118" s="131">
        <v>43.09</v>
      </c>
      <c r="X118" s="131">
        <v>42.92</v>
      </c>
      <c r="Y118" s="131">
        <v>43.73</v>
      </c>
      <c r="Z118" s="131">
        <v>43.59</v>
      </c>
      <c r="AB118" s="109" t="str">
        <f>TEXT(Z118,"##.0")</f>
        <v>43.6</v>
      </c>
    </row>
    <row r="120" spans="19:32" x14ac:dyDescent="0.25">
      <c r="S120" s="101" t="s">
        <v>100</v>
      </c>
      <c r="T120" s="112"/>
      <c r="U120" s="112"/>
      <c r="V120" s="112">
        <v>4351</v>
      </c>
      <c r="W120" s="112">
        <v>4849</v>
      </c>
      <c r="X120" s="112">
        <v>4635</v>
      </c>
      <c r="Y120" s="112">
        <v>4806</v>
      </c>
      <c r="Z120" s="112">
        <v>4874</v>
      </c>
      <c r="AB120" s="109" t="str">
        <f>TEXT(Z120,"###,###")</f>
        <v>4,874</v>
      </c>
    </row>
    <row r="121" spans="19:32" x14ac:dyDescent="0.25">
      <c r="S121" s="101" t="s">
        <v>101</v>
      </c>
      <c r="T121" s="112"/>
      <c r="U121" s="112"/>
      <c r="V121" s="112">
        <v>744</v>
      </c>
      <c r="W121" s="112">
        <v>860</v>
      </c>
      <c r="X121" s="112">
        <v>705</v>
      </c>
      <c r="Y121" s="112">
        <v>842</v>
      </c>
      <c r="Z121" s="112">
        <v>837</v>
      </c>
      <c r="AB121" s="109" t="str">
        <f>TEXT(Z121,"###,###")</f>
        <v>837</v>
      </c>
    </row>
    <row r="122" spans="19:32" x14ac:dyDescent="0.25">
      <c r="S122" s="101" t="s">
        <v>102</v>
      </c>
      <c r="T122" s="112"/>
      <c r="U122" s="112"/>
      <c r="V122" s="112">
        <v>626</v>
      </c>
      <c r="W122" s="112">
        <v>682</v>
      </c>
      <c r="X122" s="112">
        <v>652</v>
      </c>
      <c r="Y122" s="112">
        <v>675</v>
      </c>
      <c r="Z122" s="112">
        <v>704</v>
      </c>
      <c r="AB122" s="109" t="str">
        <f>TEXT(Z122,"###,###")</f>
        <v>704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4977</v>
      </c>
      <c r="W124" s="112">
        <v>5531</v>
      </c>
      <c r="X124" s="112">
        <v>5287</v>
      </c>
      <c r="Y124" s="112">
        <v>5481</v>
      </c>
      <c r="Z124" s="112">
        <v>5578</v>
      </c>
      <c r="AB124" s="109" t="str">
        <f>TEXT(Z124,"###,###")</f>
        <v>5,578</v>
      </c>
      <c r="AD124" s="127">
        <f>Z124/$Z$7*100</f>
        <v>86.993137866500319</v>
      </c>
    </row>
    <row r="125" spans="19:32" x14ac:dyDescent="0.25">
      <c r="S125" s="101" t="s">
        <v>104</v>
      </c>
      <c r="T125" s="112"/>
      <c r="U125" s="112"/>
      <c r="V125" s="112">
        <v>1370</v>
      </c>
      <c r="W125" s="112">
        <v>1542</v>
      </c>
      <c r="X125" s="112">
        <v>1357</v>
      </c>
      <c r="Y125" s="112">
        <v>1517</v>
      </c>
      <c r="Z125" s="112">
        <v>1541</v>
      </c>
      <c r="AB125" s="109" t="str">
        <f>TEXT(Z125,"###,###")</f>
        <v>1,541</v>
      </c>
      <c r="AD125" s="127">
        <f>Z125/$Z$7*100</f>
        <v>24.033063006862136</v>
      </c>
    </row>
    <row r="127" spans="19:32" x14ac:dyDescent="0.25">
      <c r="S127" s="101" t="s">
        <v>105</v>
      </c>
      <c r="T127" s="112"/>
      <c r="U127" s="112"/>
      <c r="V127" s="112">
        <v>3069</v>
      </c>
      <c r="W127" s="112">
        <v>3424</v>
      </c>
      <c r="X127" s="112">
        <v>3152</v>
      </c>
      <c r="Y127" s="112">
        <v>3393</v>
      </c>
      <c r="Z127" s="112">
        <v>3423</v>
      </c>
      <c r="AB127" s="109" t="str">
        <f>TEXT(Z127,"###,###")</f>
        <v>3,423</v>
      </c>
      <c r="AD127" s="127">
        <f>Z127/$Z$7*100</f>
        <v>53.384279475982531</v>
      </c>
    </row>
    <row r="128" spans="19:32" x14ac:dyDescent="0.25">
      <c r="S128" s="101" t="s">
        <v>106</v>
      </c>
      <c r="T128" s="112"/>
      <c r="U128" s="112"/>
      <c r="V128" s="112">
        <v>2646</v>
      </c>
      <c r="W128" s="112">
        <v>2966</v>
      </c>
      <c r="X128" s="112">
        <v>2838</v>
      </c>
      <c r="Y128" s="112">
        <v>2937</v>
      </c>
      <c r="Z128" s="112">
        <v>2985</v>
      </c>
      <c r="AB128" s="109" t="str">
        <f>TEXT(Z128,"###,###")</f>
        <v>2,985</v>
      </c>
      <c r="AD128" s="127">
        <f>Z128/$Z$7*100</f>
        <v>46.553337492202125</v>
      </c>
    </row>
    <row r="130" spans="19:20" x14ac:dyDescent="0.25">
      <c r="S130" s="101" t="s">
        <v>264</v>
      </c>
      <c r="T130" s="127">
        <v>76.013724266999375</v>
      </c>
    </row>
    <row r="131" spans="19:20" x14ac:dyDescent="0.25">
      <c r="S131" s="101" t="s">
        <v>265</v>
      </c>
      <c r="T131" s="127">
        <v>13.053649407361197</v>
      </c>
    </row>
    <row r="132" spans="19:20" x14ac:dyDescent="0.25">
      <c r="S132" s="101" t="s">
        <v>266</v>
      </c>
      <c r="T132" s="127">
        <v>10.979413599500935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610E67-00DC-4DA5-A8EA-AE84D3F1E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1B1B31-69DB-4CFA-974F-E6C0C556B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BAC402-DC77-495F-90B4-B7B8581D3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2160D1-71D7-4729-B1C0-E76257D1BD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881A-DD8F-4002-8EFE-8A84BF499859}">
  <sheetPr codeName="Sheet95">
    <tabColor theme="4" tint="-0.249977111117893"/>
  </sheetPr>
  <dimension ref="A1:AH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4" width="9.140625" style="10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10.31 Maralinga Tjarutja,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</v>
      </c>
      <c r="W4" s="108">
        <v>6</v>
      </c>
      <c r="X4" s="108">
        <v>13</v>
      </c>
      <c r="Y4" s="108">
        <v>30</v>
      </c>
      <c r="Z4" s="108">
        <v>24</v>
      </c>
      <c r="AB4" s="109" t="str">
        <f>TEXT(Z4,"###,###")</f>
        <v>24</v>
      </c>
      <c r="AD4" s="110">
        <f>Z4/Y4-1</f>
        <v>-0.19999999999999996</v>
      </c>
      <c r="AF4" s="110">
        <f>Z4/V4-1</f>
        <v>0.33333333333333326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</v>
      </c>
      <c r="W5" s="108">
        <v>0</v>
      </c>
      <c r="X5" s="108">
        <v>4</v>
      </c>
      <c r="Y5" s="108">
        <v>10</v>
      </c>
      <c r="Z5" s="108">
        <v>11</v>
      </c>
      <c r="AB5" s="109" t="str">
        <f>TEXT(Z5,"###,###")</f>
        <v>11</v>
      </c>
      <c r="AD5" s="110">
        <f t="shared" ref="AD5:AD9" si="0">Z5/Y5-1</f>
        <v>0.10000000000000009</v>
      </c>
      <c r="AF5" s="110">
        <f t="shared" ref="AF5:AF9" si="1">Z5/V5-1</f>
        <v>0.10000000000000009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</v>
      </c>
      <c r="W6" s="108">
        <v>4</v>
      </c>
      <c r="X6" s="108">
        <v>14</v>
      </c>
      <c r="Y6" s="108">
        <v>22</v>
      </c>
      <c r="Z6" s="108">
        <v>13</v>
      </c>
      <c r="AB6" s="109" t="str">
        <f>TEXT(Z6,"###,###")</f>
        <v>13</v>
      </c>
      <c r="AD6" s="110">
        <f t="shared" si="0"/>
        <v>-0.40909090909090906</v>
      </c>
      <c r="AF6" s="110">
        <f t="shared" si="1"/>
        <v>0.85714285714285721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</v>
      </c>
      <c r="W7" s="108">
        <v>4</v>
      </c>
      <c r="X7" s="108">
        <v>12</v>
      </c>
      <c r="Y7" s="108">
        <v>16</v>
      </c>
      <c r="Z7" s="108">
        <v>20</v>
      </c>
      <c r="AB7" s="109" t="str">
        <f>TEXT(Z7,"###,###")</f>
        <v>20</v>
      </c>
      <c r="AD7" s="110">
        <f t="shared" si="0"/>
        <v>0.25</v>
      </c>
      <c r="AF7" s="110">
        <f t="shared" si="1"/>
        <v>1</v>
      </c>
    </row>
    <row r="8" spans="1:32" ht="17.25" customHeight="1" x14ac:dyDescent="0.25">
      <c r="A8" s="62" t="s">
        <v>12</v>
      </c>
      <c r="B8" s="63"/>
      <c r="C8" s="29"/>
      <c r="D8" s="64" t="str">
        <f>AB4</f>
        <v>24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20</v>
      </c>
      <c r="P8" s="65"/>
      <c r="S8" s="107" t="s">
        <v>84</v>
      </c>
      <c r="T8" s="108"/>
      <c r="U8" s="108"/>
      <c r="V8" s="108">
        <v>38116.43</v>
      </c>
      <c r="W8" s="108">
        <v>35890.660000000003</v>
      </c>
      <c r="X8" s="108">
        <v>68754.080000000002</v>
      </c>
      <c r="Y8" s="108">
        <v>43184.69</v>
      </c>
      <c r="Z8" s="108">
        <v>9695</v>
      </c>
      <c r="AB8" s="109" t="str">
        <f>TEXT(Z8,"$###,###")</f>
        <v>$9,695</v>
      </c>
      <c r="AD8" s="110">
        <f t="shared" si="0"/>
        <v>-0.77549914101502182</v>
      </c>
      <c r="AF8" s="110">
        <f t="shared" si="1"/>
        <v>-0.74564774298117631</v>
      </c>
    </row>
    <row r="9" spans="1:32" x14ac:dyDescent="0.25">
      <c r="A9" s="30" t="s">
        <v>14</v>
      </c>
      <c r="B9" s="69"/>
      <c r="C9" s="70"/>
      <c r="D9" s="71">
        <f>AD104</f>
        <v>12.5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35</v>
      </c>
      <c r="P9" s="72" t="s">
        <v>85</v>
      </c>
      <c r="S9" s="107" t="s">
        <v>7</v>
      </c>
      <c r="T9" s="108"/>
      <c r="U9" s="108"/>
      <c r="V9" s="108">
        <v>501234</v>
      </c>
      <c r="W9" s="108">
        <v>270213</v>
      </c>
      <c r="X9" s="108">
        <v>511105</v>
      </c>
      <c r="Y9" s="108">
        <v>1018192</v>
      </c>
      <c r="Z9" s="108">
        <v>729728</v>
      </c>
      <c r="AB9" s="109" t="str">
        <f>TEXT(Z9/1000000,"$#,###.0")&amp;" mil"</f>
        <v>$.7 mil</v>
      </c>
      <c r="AD9" s="110">
        <f t="shared" si="0"/>
        <v>-0.28331002404261674</v>
      </c>
      <c r="AF9" s="110">
        <f t="shared" si="1"/>
        <v>0.45586293028804903</v>
      </c>
    </row>
    <row r="10" spans="1:32" x14ac:dyDescent="0.25">
      <c r="A10" s="30" t="s">
        <v>17</v>
      </c>
      <c r="B10" s="69"/>
      <c r="C10" s="70"/>
      <c r="D10" s="71">
        <f>AD105</f>
        <v>87.5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105</v>
      </c>
      <c r="P11" s="72" t="s">
        <v>85</v>
      </c>
      <c r="S11" s="107" t="s">
        <v>29</v>
      </c>
      <c r="T11" s="112"/>
      <c r="U11" s="112"/>
      <c r="V11" s="112">
        <v>19</v>
      </c>
      <c r="W11" s="112">
        <v>7</v>
      </c>
      <c r="X11" s="112">
        <v>17</v>
      </c>
      <c r="Y11" s="112">
        <v>29</v>
      </c>
      <c r="Z11" s="112">
        <v>24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0</v>
      </c>
      <c r="P12" s="72" t="s">
        <v>85</v>
      </c>
      <c r="S12" s="107" t="s">
        <v>30</v>
      </c>
      <c r="T12" s="112"/>
      <c r="U12" s="112"/>
      <c r="V12" s="112">
        <v>0</v>
      </c>
      <c r="W12" s="112">
        <v>0</v>
      </c>
      <c r="X12" s="112">
        <v>0</v>
      </c>
      <c r="Y12" s="112">
        <v>0</v>
      </c>
      <c r="Z12" s="112">
        <v>0</v>
      </c>
    </row>
    <row r="13" spans="1:32" ht="15" customHeight="1" x14ac:dyDescent="0.25">
      <c r="A13" s="30" t="s">
        <v>19</v>
      </c>
      <c r="B13" s="70"/>
      <c r="C13" s="70"/>
      <c r="D13" s="71">
        <f>AD108</f>
        <v>0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0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0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36.3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66.666666666666657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0</v>
      </c>
      <c r="P15" s="72" t="s">
        <v>85</v>
      </c>
      <c r="S15" s="115" t="s">
        <v>61</v>
      </c>
      <c r="T15" s="115"/>
      <c r="U15" s="116"/>
      <c r="V15" s="116">
        <v>0</v>
      </c>
      <c r="W15" s="116">
        <v>0</v>
      </c>
      <c r="X15" s="116">
        <v>0</v>
      </c>
      <c r="Y15" s="112">
        <v>0</v>
      </c>
      <c r="Z15" s="112">
        <v>0</v>
      </c>
      <c r="AB15" s="117">
        <f t="shared" ref="AB15:AB34" si="2">IF(Z15="np",0,Z15/$Z$34)</f>
        <v>0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33.333333333333329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100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Maralinga Tjarutja (2016-17 to 2020-21)</v>
      </c>
      <c r="B19" s="61"/>
      <c r="C19" s="61"/>
      <c r="D19" s="61"/>
      <c r="E19" s="61"/>
      <c r="F19" s="61"/>
      <c r="G19" s="61" t="str">
        <f>$S$1&amp;" ("&amp;$V$2&amp;" to "&amp;$Z$2&amp;")"</f>
        <v>Maralinga Tjarutja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0</v>
      </c>
      <c r="W19" s="116">
        <v>0</v>
      </c>
      <c r="X19" s="116">
        <v>0</v>
      </c>
      <c r="Y19" s="112">
        <v>0</v>
      </c>
      <c r="Z19" s="112">
        <v>0</v>
      </c>
      <c r="AB19" s="117">
        <f t="shared" si="2"/>
        <v>0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6</v>
      </c>
      <c r="W21" s="116">
        <v>0</v>
      </c>
      <c r="X21" s="116">
        <v>0</v>
      </c>
      <c r="Y21" s="112">
        <v>0</v>
      </c>
      <c r="Z21" s="112">
        <v>1</v>
      </c>
      <c r="AB21" s="117">
        <f t="shared" si="2"/>
        <v>4.1666666666666664E-2</v>
      </c>
    </row>
    <row r="22" spans="1:28" x14ac:dyDescent="0.25">
      <c r="S22" s="115" t="s">
        <v>68</v>
      </c>
      <c r="T22" s="115"/>
      <c r="U22" s="116"/>
      <c r="V22" s="116">
        <v>0</v>
      </c>
      <c r="W22" s="116">
        <v>0</v>
      </c>
      <c r="X22" s="116">
        <v>0</v>
      </c>
      <c r="Y22" s="112">
        <v>0</v>
      </c>
      <c r="Z22" s="112">
        <v>0</v>
      </c>
      <c r="AB22" s="117">
        <f t="shared" si="2"/>
        <v>0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73</v>
      </c>
      <c r="T27" s="115"/>
      <c r="U27" s="116"/>
      <c r="V27" s="116">
        <v>4</v>
      </c>
      <c r="W27" s="116">
        <v>0</v>
      </c>
      <c r="X27" s="116">
        <v>0</v>
      </c>
      <c r="Y27" s="112">
        <v>0</v>
      </c>
      <c r="Z27" s="112">
        <v>0</v>
      </c>
      <c r="AB27" s="117">
        <f t="shared" si="2"/>
        <v>0</v>
      </c>
    </row>
    <row r="28" spans="1:28" x14ac:dyDescent="0.25">
      <c r="S28" s="115" t="s">
        <v>74</v>
      </c>
      <c r="T28" s="115"/>
      <c r="U28" s="116"/>
      <c r="V28" s="116">
        <v>0</v>
      </c>
      <c r="W28" s="116">
        <v>0</v>
      </c>
      <c r="X28" s="116">
        <v>0</v>
      </c>
      <c r="Y28" s="112">
        <v>0</v>
      </c>
      <c r="Z28" s="112">
        <v>0</v>
      </c>
      <c r="AB28" s="117">
        <f t="shared" si="2"/>
        <v>0</v>
      </c>
    </row>
    <row r="29" spans="1:28" x14ac:dyDescent="0.25">
      <c r="S29" s="115" t="s">
        <v>75</v>
      </c>
      <c r="T29" s="115"/>
      <c r="U29" s="116"/>
      <c r="V29" s="116">
        <v>6</v>
      </c>
      <c r="W29" s="116">
        <v>0</v>
      </c>
      <c r="X29" s="116">
        <v>3</v>
      </c>
      <c r="Y29" s="112">
        <v>0</v>
      </c>
      <c r="Z29" s="112">
        <v>0</v>
      </c>
      <c r="AB29" s="117">
        <f t="shared" si="2"/>
        <v>0</v>
      </c>
    </row>
    <row r="30" spans="1:28" x14ac:dyDescent="0.25">
      <c r="S30" s="115" t="s">
        <v>76</v>
      </c>
      <c r="T30" s="115"/>
      <c r="U30" s="116"/>
      <c r="V30" s="116">
        <v>0</v>
      </c>
      <c r="W30" s="116">
        <v>0</v>
      </c>
      <c r="X30" s="116">
        <v>3</v>
      </c>
      <c r="Y30" s="112">
        <v>8</v>
      </c>
      <c r="Z30" s="112">
        <v>8</v>
      </c>
      <c r="AB30" s="117">
        <f t="shared" si="2"/>
        <v>0.33333333333333331</v>
      </c>
    </row>
    <row r="31" spans="1:28" x14ac:dyDescent="0.25">
      <c r="S31" s="115" t="s">
        <v>77</v>
      </c>
      <c r="T31" s="115"/>
      <c r="U31" s="116"/>
      <c r="V31" s="116">
        <v>0</v>
      </c>
      <c r="W31" s="116">
        <v>0</v>
      </c>
      <c r="X31" s="116">
        <v>5</v>
      </c>
      <c r="Y31" s="112">
        <v>11</v>
      </c>
      <c r="Z31" s="112">
        <v>13</v>
      </c>
      <c r="AB31" s="117">
        <f t="shared" si="2"/>
        <v>0.54166666666666663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0</v>
      </c>
      <c r="W32" s="116">
        <v>0</v>
      </c>
      <c r="X32" s="116">
        <v>0</v>
      </c>
      <c r="Y32" s="112">
        <v>5</v>
      </c>
      <c r="Z32" s="112">
        <v>1</v>
      </c>
      <c r="AB32" s="117">
        <f t="shared" si="2"/>
        <v>4.1666666666666664E-2</v>
      </c>
    </row>
    <row r="33" spans="19:32" x14ac:dyDescent="0.25">
      <c r="S33" s="115" t="s">
        <v>79</v>
      </c>
      <c r="T33" s="115"/>
      <c r="U33" s="116"/>
      <c r="V33" s="116">
        <v>0</v>
      </c>
      <c r="W33" s="116">
        <v>0</v>
      </c>
      <c r="X33" s="116">
        <v>0</v>
      </c>
      <c r="Y33" s="112">
        <v>4</v>
      </c>
      <c r="Z33" s="112">
        <v>1</v>
      </c>
      <c r="AB33" s="117">
        <f t="shared" si="2"/>
        <v>4.1666666666666664E-2</v>
      </c>
    </row>
    <row r="34" spans="19:32" x14ac:dyDescent="0.25">
      <c r="S34" s="118" t="s">
        <v>53</v>
      </c>
      <c r="T34" s="118"/>
      <c r="U34" s="119"/>
      <c r="V34" s="119">
        <v>20</v>
      </c>
      <c r="W34" s="119">
        <v>10</v>
      </c>
      <c r="X34" s="119">
        <v>17</v>
      </c>
      <c r="Y34" s="120">
        <v>26</v>
      </c>
      <c r="Z34" s="120">
        <v>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</v>
      </c>
      <c r="W37" s="112">
        <v>5</v>
      </c>
      <c r="X37" s="112">
        <v>12</v>
      </c>
      <c r="Y37" s="112">
        <v>4</v>
      </c>
      <c r="Z37" s="112">
        <v>20</v>
      </c>
      <c r="AB37" s="132">
        <f>Z37/Z40*100</f>
        <v>100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0</v>
      </c>
      <c r="W38" s="112">
        <v>0</v>
      </c>
      <c r="X38" s="112">
        <v>0</v>
      </c>
      <c r="Y38" s="112">
        <v>7</v>
      </c>
      <c r="Z38" s="112">
        <v>0</v>
      </c>
      <c r="AB38" s="132">
        <f>Z38/Z40*100</f>
        <v>0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</v>
      </c>
      <c r="W40" s="112">
        <v>5</v>
      </c>
      <c r="X40" s="112">
        <v>12</v>
      </c>
      <c r="Y40" s="112">
        <v>11</v>
      </c>
      <c r="Z40" s="112">
        <v>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5</v>
      </c>
      <c r="W46" s="112">
        <v>0</v>
      </c>
      <c r="X46" s="112">
        <v>0</v>
      </c>
      <c r="Y46" s="112">
        <v>0</v>
      </c>
      <c r="Z46" s="112">
        <v>2</v>
      </c>
    </row>
    <row r="47" spans="19:32" x14ac:dyDescent="0.25">
      <c r="S47" s="115" t="s">
        <v>39</v>
      </c>
      <c r="T47" s="115"/>
      <c r="U47" s="112"/>
      <c r="V47" s="112">
        <v>0</v>
      </c>
      <c r="W47" s="112">
        <v>0</v>
      </c>
      <c r="X47" s="112">
        <v>0</v>
      </c>
      <c r="Y47" s="112">
        <v>0</v>
      </c>
      <c r="Z47" s="112">
        <v>2</v>
      </c>
    </row>
    <row r="48" spans="19:32" x14ac:dyDescent="0.25">
      <c r="S48" s="115" t="s">
        <v>40</v>
      </c>
      <c r="T48" s="115"/>
      <c r="U48" s="112"/>
      <c r="V48" s="112">
        <v>0</v>
      </c>
      <c r="W48" s="112">
        <v>0</v>
      </c>
      <c r="X48" s="112">
        <v>0</v>
      </c>
      <c r="Y48" s="112">
        <v>0</v>
      </c>
      <c r="Z48" s="112">
        <v>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0</v>
      </c>
      <c r="W49" s="112">
        <v>0</v>
      </c>
      <c r="X49" s="112">
        <v>0</v>
      </c>
      <c r="Y49" s="112">
        <v>0</v>
      </c>
      <c r="Z49" s="112">
        <v>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Maralinga Tjarutja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0</v>
      </c>
      <c r="W50" s="112">
        <v>0</v>
      </c>
      <c r="X50" s="112">
        <v>0</v>
      </c>
      <c r="Y50" s="112">
        <v>0</v>
      </c>
      <c r="Z50" s="112">
        <v>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0</v>
      </c>
      <c r="W51" s="112">
        <v>0</v>
      </c>
      <c r="X51" s="112">
        <v>0</v>
      </c>
      <c r="Y51" s="112">
        <v>0</v>
      </c>
      <c r="Z51" s="112">
        <v>1</v>
      </c>
    </row>
    <row r="52" spans="1:26" ht="15" customHeight="1" x14ac:dyDescent="0.25">
      <c r="S52" s="115" t="s">
        <v>44</v>
      </c>
      <c r="T52" s="115"/>
      <c r="U52" s="112"/>
      <c r="V52" s="112">
        <v>0</v>
      </c>
      <c r="W52" s="112">
        <v>0</v>
      </c>
      <c r="X52" s="112">
        <v>0</v>
      </c>
      <c r="Y52" s="112">
        <v>0</v>
      </c>
      <c r="Z52" s="112">
        <v>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0</v>
      </c>
      <c r="W53" s="112">
        <v>0</v>
      </c>
      <c r="X53" s="112">
        <v>0</v>
      </c>
      <c r="Y53" s="112">
        <v>0</v>
      </c>
      <c r="Z53" s="112">
        <v>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</v>
      </c>
      <c r="W54" s="112">
        <v>0</v>
      </c>
      <c r="X54" s="112">
        <v>0</v>
      </c>
      <c r="Y54" s="112">
        <v>6</v>
      </c>
      <c r="Z54" s="112">
        <v>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0</v>
      </c>
      <c r="W55" s="112">
        <v>0</v>
      </c>
      <c r="X55" s="112">
        <v>0</v>
      </c>
      <c r="Y55" s="112">
        <v>0</v>
      </c>
      <c r="Z55" s="112">
        <v>0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0</v>
      </c>
      <c r="Y56" s="112">
        <v>0</v>
      </c>
      <c r="Z56" s="112">
        <v>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</v>
      </c>
      <c r="W61" s="112">
        <v>0</v>
      </c>
      <c r="X61" s="112">
        <v>3</v>
      </c>
      <c r="Y61" s="112">
        <v>8</v>
      </c>
      <c r="Z61" s="112">
        <v>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Maralinga Tjarutja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0</v>
      </c>
      <c r="W65" s="112">
        <v>0</v>
      </c>
      <c r="X65" s="112">
        <v>0</v>
      </c>
      <c r="Y65" s="112">
        <v>0</v>
      </c>
      <c r="Z65" s="112">
        <v>0</v>
      </c>
    </row>
    <row r="66" spans="1:26" x14ac:dyDescent="0.25">
      <c r="S66" s="115" t="s">
        <v>39</v>
      </c>
      <c r="T66" s="115"/>
      <c r="U66" s="112"/>
      <c r="V66" s="112">
        <v>0</v>
      </c>
      <c r="W66" s="112">
        <v>6</v>
      </c>
      <c r="X66" s="112">
        <v>0</v>
      </c>
      <c r="Y66" s="112">
        <v>10</v>
      </c>
      <c r="Z66" s="112">
        <v>5</v>
      </c>
    </row>
    <row r="67" spans="1:26" x14ac:dyDescent="0.25">
      <c r="S67" s="115" t="s">
        <v>40</v>
      </c>
      <c r="T67" s="115"/>
      <c r="U67" s="112"/>
      <c r="V67" s="112">
        <v>0</v>
      </c>
      <c r="W67" s="112">
        <v>0</v>
      </c>
      <c r="X67" s="112">
        <v>4</v>
      </c>
      <c r="Y67" s="112">
        <v>0</v>
      </c>
      <c r="Z67" s="112">
        <v>2</v>
      </c>
    </row>
    <row r="68" spans="1:26" x14ac:dyDescent="0.25">
      <c r="S68" s="115" t="s">
        <v>41</v>
      </c>
      <c r="T68" s="115"/>
      <c r="U68" s="112"/>
      <c r="V68" s="112">
        <v>0</v>
      </c>
      <c r="W68" s="112">
        <v>0</v>
      </c>
      <c r="X68" s="112">
        <v>0</v>
      </c>
      <c r="Y68" s="112">
        <v>0</v>
      </c>
      <c r="Z68" s="112">
        <v>0</v>
      </c>
    </row>
    <row r="69" spans="1:26" x14ac:dyDescent="0.25">
      <c r="S69" s="115" t="s">
        <v>42</v>
      </c>
      <c r="T69" s="115"/>
      <c r="U69" s="112"/>
      <c r="V69" s="112">
        <v>0</v>
      </c>
      <c r="W69" s="112">
        <v>0</v>
      </c>
      <c r="X69" s="112">
        <v>0</v>
      </c>
      <c r="Y69" s="112">
        <v>0</v>
      </c>
      <c r="Z69" s="112">
        <v>0</v>
      </c>
    </row>
    <row r="70" spans="1:26" x14ac:dyDescent="0.25">
      <c r="S70" s="115" t="s">
        <v>43</v>
      </c>
      <c r="T70" s="115"/>
      <c r="U70" s="112"/>
      <c r="V70" s="112">
        <v>0</v>
      </c>
      <c r="W70" s="112">
        <v>0</v>
      </c>
      <c r="X70" s="112">
        <v>0</v>
      </c>
      <c r="Y70" s="112">
        <v>4</v>
      </c>
      <c r="Z70" s="112">
        <v>3</v>
      </c>
    </row>
    <row r="71" spans="1:26" x14ac:dyDescent="0.25">
      <c r="S71" s="115" t="s">
        <v>44</v>
      </c>
      <c r="T71" s="115"/>
      <c r="U71" s="112"/>
      <c r="V71" s="112">
        <v>0</v>
      </c>
      <c r="W71" s="112">
        <v>0</v>
      </c>
      <c r="X71" s="112">
        <v>0</v>
      </c>
      <c r="Y71" s="112">
        <v>4</v>
      </c>
      <c r="Z71" s="112">
        <v>1</v>
      </c>
    </row>
    <row r="72" spans="1:26" x14ac:dyDescent="0.25">
      <c r="S72" s="115" t="s">
        <v>45</v>
      </c>
      <c r="T72" s="115"/>
      <c r="U72" s="112"/>
      <c r="V72" s="112">
        <v>0</v>
      </c>
      <c r="W72" s="112">
        <v>0</v>
      </c>
      <c r="X72" s="112">
        <v>0</v>
      </c>
      <c r="Y72" s="112">
        <v>3</v>
      </c>
      <c r="Z72" s="112">
        <v>1</v>
      </c>
    </row>
    <row r="73" spans="1:26" x14ac:dyDescent="0.25">
      <c r="S73" s="115" t="s">
        <v>46</v>
      </c>
      <c r="T73" s="115"/>
      <c r="U73" s="112"/>
      <c r="V73" s="112">
        <v>3</v>
      </c>
      <c r="W73" s="112">
        <v>0</v>
      </c>
      <c r="X73" s="112">
        <v>0</v>
      </c>
      <c r="Y73" s="112">
        <v>0</v>
      </c>
      <c r="Z73" s="112">
        <v>0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0</v>
      </c>
      <c r="X74" s="112">
        <v>0</v>
      </c>
      <c r="Y74" s="112">
        <v>0</v>
      </c>
      <c r="Z74" s="112">
        <v>1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9</v>
      </c>
      <c r="W80" s="112">
        <v>6</v>
      </c>
      <c r="X80" s="112">
        <v>14</v>
      </c>
      <c r="Y80" s="112">
        <v>19</v>
      </c>
      <c r="Z80" s="112">
        <v>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Maralinga Tjarutja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0</v>
      </c>
      <c r="W83" s="112">
        <v>0</v>
      </c>
      <c r="X83" s="112">
        <v>0</v>
      </c>
      <c r="Y83" s="112">
        <v>0</v>
      </c>
      <c r="Z83" s="112">
        <v>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0</v>
      </c>
      <c r="W84" s="112">
        <v>0</v>
      </c>
      <c r="X84" s="112">
        <v>0</v>
      </c>
      <c r="Y84" s="112">
        <v>6</v>
      </c>
      <c r="Z84" s="112">
        <v>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0</v>
      </c>
      <c r="W85" s="112">
        <v>0</v>
      </c>
      <c r="X85" s="112">
        <v>0</v>
      </c>
      <c r="Y85" s="112">
        <v>0</v>
      </c>
      <c r="Z85" s="112">
        <v>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24</v>
      </c>
      <c r="D86" s="94">
        <f t="shared" ref="D86:D91" si="4">AD4</f>
        <v>-0.19999999999999996</v>
      </c>
      <c r="E86" s="95">
        <f t="shared" ref="E86:E91" si="5">AD4</f>
        <v>-0.19999999999999996</v>
      </c>
      <c r="F86" s="94">
        <f t="shared" ref="F86:F91" si="6">AF4</f>
        <v>0.33333333333333326</v>
      </c>
      <c r="G86" s="95">
        <f t="shared" ref="G86:G91" si="7">AF4</f>
        <v>0.33333333333333326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0</v>
      </c>
      <c r="W86" s="112">
        <v>0</v>
      </c>
      <c r="X86" s="112">
        <v>0</v>
      </c>
      <c r="Y86" s="112">
        <v>0</v>
      </c>
      <c r="Z86" s="112">
        <v>0</v>
      </c>
    </row>
    <row r="87" spans="1:30" ht="15" customHeight="1" x14ac:dyDescent="0.25">
      <c r="A87" s="96" t="s">
        <v>4</v>
      </c>
      <c r="B87" s="49"/>
      <c r="C87" s="97" t="str">
        <f t="shared" si="3"/>
        <v>11</v>
      </c>
      <c r="D87" s="94">
        <f t="shared" si="4"/>
        <v>0.10000000000000009</v>
      </c>
      <c r="E87" s="95">
        <f t="shared" si="5"/>
        <v>0.10000000000000009</v>
      </c>
      <c r="F87" s="94">
        <f t="shared" si="6"/>
        <v>0.10000000000000009</v>
      </c>
      <c r="G87" s="95">
        <f t="shared" si="7"/>
        <v>0.10000000000000009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13</v>
      </c>
      <c r="D88" s="94">
        <f t="shared" si="4"/>
        <v>-0.40909090909090906</v>
      </c>
      <c r="E88" s="95">
        <f t="shared" si="5"/>
        <v>-0.40909090909090906</v>
      </c>
      <c r="F88" s="94">
        <f t="shared" si="6"/>
        <v>0.85714285714285721</v>
      </c>
      <c r="G88" s="95">
        <f t="shared" si="7"/>
        <v>0.85714285714285721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97" t="str">
        <f t="shared" si="3"/>
        <v>20</v>
      </c>
      <c r="D89" s="94">
        <f t="shared" si="4"/>
        <v>0.25</v>
      </c>
      <c r="E89" s="95">
        <f t="shared" si="5"/>
        <v>0.25</v>
      </c>
      <c r="F89" s="94">
        <f t="shared" si="6"/>
        <v>1</v>
      </c>
      <c r="G89" s="95">
        <f t="shared" si="7"/>
        <v>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0</v>
      </c>
      <c r="W89" s="112">
        <v>0</v>
      </c>
      <c r="X89" s="112">
        <v>0</v>
      </c>
      <c r="Y89" s="112">
        <v>0</v>
      </c>
      <c r="Z89" s="112">
        <v>0</v>
      </c>
    </row>
    <row r="90" spans="1:30" ht="15" customHeight="1" x14ac:dyDescent="0.25">
      <c r="A90" s="49" t="s">
        <v>98</v>
      </c>
      <c r="B90" s="49"/>
      <c r="C90" s="97" t="str">
        <f t="shared" si="3"/>
        <v>$9,695</v>
      </c>
      <c r="D90" s="94">
        <f t="shared" si="4"/>
        <v>-0.77549914101502182</v>
      </c>
      <c r="E90" s="95">
        <f t="shared" si="5"/>
        <v>-0.77549914101502182</v>
      </c>
      <c r="F90" s="94">
        <f t="shared" si="6"/>
        <v>-0.74564774298117631</v>
      </c>
      <c r="G90" s="95">
        <f t="shared" si="7"/>
        <v>-0.74564774298117631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0</v>
      </c>
      <c r="W90" s="112">
        <v>0</v>
      </c>
      <c r="X90" s="112">
        <v>0</v>
      </c>
      <c r="Y90" s="112">
        <v>0</v>
      </c>
      <c r="Z90" s="112">
        <v>0</v>
      </c>
    </row>
    <row r="91" spans="1:30" ht="15" customHeight="1" x14ac:dyDescent="0.25">
      <c r="A91" s="49" t="s">
        <v>7</v>
      </c>
      <c r="B91" s="49"/>
      <c r="C91" s="97" t="str">
        <f t="shared" si="3"/>
        <v>$.7 mil</v>
      </c>
      <c r="D91" s="94">
        <f t="shared" si="4"/>
        <v>-0.28331002404261674</v>
      </c>
      <c r="E91" s="95">
        <f t="shared" si="5"/>
        <v>-0.28331002404261674</v>
      </c>
      <c r="F91" s="94">
        <f t="shared" si="6"/>
        <v>0.45586293028804903</v>
      </c>
      <c r="G91" s="95">
        <f t="shared" si="7"/>
        <v>0.45586293028804903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7</v>
      </c>
      <c r="W91" s="112">
        <v>0</v>
      </c>
      <c r="X91" s="112">
        <v>5</v>
      </c>
      <c r="Y91" s="112">
        <v>7</v>
      </c>
      <c r="Z91" s="112">
        <v>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0</v>
      </c>
      <c r="W93" s="112">
        <v>0</v>
      </c>
      <c r="X93" s="112">
        <v>0</v>
      </c>
      <c r="Y93" s="112">
        <v>0</v>
      </c>
      <c r="Z93" s="112">
        <v>0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0</v>
      </c>
      <c r="W94" s="112">
        <v>0</v>
      </c>
      <c r="X94" s="112">
        <v>3</v>
      </c>
      <c r="Y94" s="112">
        <v>7</v>
      </c>
      <c r="Z94" s="112">
        <v>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0</v>
      </c>
      <c r="W96" s="112">
        <v>0</v>
      </c>
      <c r="X96" s="112">
        <v>0</v>
      </c>
      <c r="Y96" s="112">
        <v>6</v>
      </c>
      <c r="Z96" s="112">
        <v>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0</v>
      </c>
      <c r="W97" s="112">
        <v>0</v>
      </c>
      <c r="X97" s="112">
        <v>0</v>
      </c>
      <c r="Y97" s="112">
        <v>0</v>
      </c>
      <c r="Z97" s="112">
        <v>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191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0</v>
      </c>
      <c r="W100" s="112">
        <v>0</v>
      </c>
      <c r="X100" s="112">
        <v>0</v>
      </c>
      <c r="Y100" s="112">
        <v>0</v>
      </c>
      <c r="Z100" s="112">
        <v>0</v>
      </c>
    </row>
    <row r="101" spans="1:32" x14ac:dyDescent="0.25">
      <c r="A101" s="18"/>
      <c r="S101" s="118" t="s">
        <v>53</v>
      </c>
      <c r="T101" s="118"/>
      <c r="U101" s="112"/>
      <c r="V101" s="112">
        <v>3</v>
      </c>
      <c r="W101" s="112">
        <v>6</v>
      </c>
      <c r="X101" s="112">
        <v>11</v>
      </c>
      <c r="Y101" s="112">
        <v>12</v>
      </c>
      <c r="Z101" s="112">
        <v>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</v>
      </c>
      <c r="W104" s="112">
        <v>4</v>
      </c>
      <c r="X104" s="112">
        <v>5</v>
      </c>
      <c r="Y104" s="112">
        <v>3</v>
      </c>
      <c r="Z104" s="112">
        <v>3</v>
      </c>
      <c r="AB104" s="109" t="str">
        <f>TEXT(Z104,"###,###")</f>
        <v>3</v>
      </c>
      <c r="AD104" s="130">
        <f>Z104/($Z$4)*100</f>
        <v>12.5</v>
      </c>
      <c r="AF104" s="109"/>
    </row>
    <row r="105" spans="1:32" x14ac:dyDescent="0.25">
      <c r="S105" s="115" t="s">
        <v>17</v>
      </c>
      <c r="T105" s="115"/>
      <c r="U105" s="112"/>
      <c r="V105" s="112">
        <v>10</v>
      </c>
      <c r="W105" s="112">
        <v>3</v>
      </c>
      <c r="X105" s="112">
        <v>7</v>
      </c>
      <c r="Y105" s="112">
        <v>13</v>
      </c>
      <c r="Z105" s="112">
        <v>21</v>
      </c>
      <c r="AB105" s="109" t="str">
        <f>TEXT(Z105,"###,###")</f>
        <v>21</v>
      </c>
      <c r="AD105" s="130">
        <f>Z105/($Z$4)*100</f>
        <v>87.5</v>
      </c>
      <c r="AF105" s="109"/>
    </row>
    <row r="106" spans="1:32" x14ac:dyDescent="0.25">
      <c r="S106" s="118" t="s">
        <v>53</v>
      </c>
      <c r="T106" s="118"/>
      <c r="U106" s="120"/>
      <c r="V106" s="120">
        <v>17</v>
      </c>
      <c r="W106" s="120">
        <v>7</v>
      </c>
      <c r="X106" s="120">
        <v>12</v>
      </c>
      <c r="Y106" s="120">
        <v>16</v>
      </c>
      <c r="Z106" s="120">
        <v>24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0</v>
      </c>
      <c r="W108" s="112">
        <v>0</v>
      </c>
      <c r="X108" s="112">
        <v>0</v>
      </c>
      <c r="Y108" s="112">
        <v>0</v>
      </c>
      <c r="Z108" s="112">
        <v>0</v>
      </c>
      <c r="AB108" s="109" t="str">
        <f>TEXT(Z108,"###,###")</f>
        <v/>
      </c>
      <c r="AD108" s="130">
        <f>Z108/($Z$4)*100</f>
        <v>0</v>
      </c>
      <c r="AF108" s="109"/>
    </row>
    <row r="109" spans="1:32" x14ac:dyDescent="0.25">
      <c r="S109" s="115" t="s">
        <v>20</v>
      </c>
      <c r="T109" s="115"/>
      <c r="U109" s="112"/>
      <c r="V109" s="112">
        <v>0</v>
      </c>
      <c r="W109" s="112">
        <v>0</v>
      </c>
      <c r="X109" s="112">
        <v>0</v>
      </c>
      <c r="Y109" s="112">
        <v>0</v>
      </c>
      <c r="Z109" s="112">
        <v>0</v>
      </c>
      <c r="AB109" s="109" t="str">
        <f>TEXT(Z109,"###,###")</f>
        <v/>
      </c>
      <c r="AD109" s="130">
        <f>Z109/($Z$4)*100</f>
        <v>0</v>
      </c>
      <c r="AF109" s="109"/>
    </row>
    <row r="110" spans="1:32" x14ac:dyDescent="0.25">
      <c r="S110" s="115" t="s">
        <v>21</v>
      </c>
      <c r="T110" s="115"/>
      <c r="U110" s="112"/>
      <c r="V110" s="112">
        <v>6</v>
      </c>
      <c r="W110" s="112">
        <v>3</v>
      </c>
      <c r="X110" s="112">
        <v>10</v>
      </c>
      <c r="Y110" s="112">
        <v>24</v>
      </c>
      <c r="Z110" s="112">
        <v>16</v>
      </c>
      <c r="AB110" s="109" t="str">
        <f>TEXT(Z110,"###,###")</f>
        <v>16</v>
      </c>
      <c r="AD110" s="130">
        <f>Z110/($Z$4)*100</f>
        <v>66.666666666666657</v>
      </c>
      <c r="AF110" s="109"/>
    </row>
    <row r="111" spans="1:32" x14ac:dyDescent="0.25">
      <c r="S111" s="115" t="s">
        <v>22</v>
      </c>
      <c r="T111" s="115"/>
      <c r="U111" s="112"/>
      <c r="V111" s="112">
        <v>3</v>
      </c>
      <c r="W111" s="112">
        <v>0</v>
      </c>
      <c r="X111" s="112">
        <v>7</v>
      </c>
      <c r="Y111" s="112">
        <v>5</v>
      </c>
      <c r="Z111" s="112">
        <v>8</v>
      </c>
      <c r="AB111" s="109" t="str">
        <f>TEXT(Z111,"###,###")</f>
        <v>8</v>
      </c>
      <c r="AD111" s="130">
        <f>Z111/($Z$4)*100</f>
        <v>33.333333333333329</v>
      </c>
      <c r="AF111" s="109"/>
    </row>
    <row r="112" spans="1:32" x14ac:dyDescent="0.25">
      <c r="S112" s="118" t="s">
        <v>53</v>
      </c>
      <c r="T112" s="118"/>
      <c r="U112" s="112"/>
      <c r="V112" s="112">
        <v>20</v>
      </c>
      <c r="W112" s="112">
        <v>5</v>
      </c>
      <c r="X112" s="112">
        <v>19</v>
      </c>
      <c r="Y112" s="112">
        <v>30</v>
      </c>
      <c r="Z112" s="112">
        <v>24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45.44</v>
      </c>
      <c r="W118" s="131">
        <v>47.4</v>
      </c>
      <c r="X118" s="131">
        <v>47.09</v>
      </c>
      <c r="Y118" s="131">
        <v>44.5</v>
      </c>
      <c r="Z118" s="131">
        <v>36.33</v>
      </c>
      <c r="AB118" s="109" t="str">
        <f>TEXT(Z118,"##.0")</f>
        <v>36.3</v>
      </c>
    </row>
    <row r="120" spans="19:32" x14ac:dyDescent="0.25">
      <c r="S120" s="101" t="s">
        <v>100</v>
      </c>
      <c r="T120" s="112"/>
      <c r="U120" s="112"/>
      <c r="V120" s="112">
        <v>10</v>
      </c>
      <c r="W120" s="112">
        <v>7</v>
      </c>
      <c r="X120" s="112">
        <v>9</v>
      </c>
      <c r="Y120" s="112">
        <v>17</v>
      </c>
      <c r="Z120" s="112">
        <v>21</v>
      </c>
      <c r="AB120" s="109" t="str">
        <f>TEXT(Z120,"###,###")</f>
        <v>21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</v>
      </c>
      <c r="W124" s="112">
        <v>7</v>
      </c>
      <c r="X124" s="112">
        <v>9</v>
      </c>
      <c r="Y124" s="112">
        <v>17</v>
      </c>
      <c r="Z124" s="112">
        <v>21</v>
      </c>
      <c r="AB124" s="109" t="str">
        <f>TEXT(Z124,"###,###")</f>
        <v>21</v>
      </c>
      <c r="AD124" s="127">
        <f>Z124/$Z$7*100</f>
        <v>105</v>
      </c>
    </row>
    <row r="125" spans="19:32" x14ac:dyDescent="0.25">
      <c r="S125" s="101" t="s">
        <v>104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105</v>
      </c>
      <c r="T127" s="112"/>
      <c r="U127" s="112"/>
      <c r="V127" s="112">
        <v>3</v>
      </c>
      <c r="W127" s="112">
        <v>0</v>
      </c>
      <c r="X127" s="112">
        <v>5</v>
      </c>
      <c r="Y127" s="112">
        <v>4</v>
      </c>
      <c r="Z127" s="112">
        <v>7</v>
      </c>
      <c r="AB127" s="109" t="str">
        <f>TEXT(Z127,"###,###")</f>
        <v>7</v>
      </c>
      <c r="AD127" s="127">
        <f>Z127/$Z$7*100</f>
        <v>35</v>
      </c>
    </row>
    <row r="128" spans="19:32" x14ac:dyDescent="0.25">
      <c r="S128" s="101" t="s">
        <v>106</v>
      </c>
      <c r="T128" s="112"/>
      <c r="U128" s="112"/>
      <c r="V128" s="112">
        <v>7</v>
      </c>
      <c r="W128" s="112">
        <v>4</v>
      </c>
      <c r="X128" s="112">
        <v>5</v>
      </c>
      <c r="Y128" s="112">
        <v>7</v>
      </c>
      <c r="Z128" s="112">
        <v>10</v>
      </c>
      <c r="AB128" s="109" t="str">
        <f>TEXT(Z128,"###,###")</f>
        <v>10</v>
      </c>
      <c r="AD128" s="127">
        <f>Z128/$Z$7*100</f>
        <v>50</v>
      </c>
    </row>
    <row r="130" spans="19:20" x14ac:dyDescent="0.25">
      <c r="S130" s="101" t="s">
        <v>264</v>
      </c>
      <c r="T130" s="127">
        <v>105</v>
      </c>
    </row>
    <row r="131" spans="19:20" x14ac:dyDescent="0.25">
      <c r="S131" s="101" t="s">
        <v>265</v>
      </c>
      <c r="T131" s="127">
        <v>0</v>
      </c>
    </row>
    <row r="132" spans="19:20" x14ac:dyDescent="0.25">
      <c r="S132" s="101" t="s">
        <v>266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BA6105-D587-4E0C-87C2-F40DA9E60E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CE9D1-39BC-4F4A-A638-944C33EFF6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FC9559A-58C1-490E-9AB9-909BDC5C35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F0CEC7-4A11-4A21-A28D-98017930CE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6DD33-D329-471B-A418-55452B01F21A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10.32 Marion,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67907</v>
      </c>
      <c r="W4" s="108">
        <v>70438</v>
      </c>
      <c r="X4" s="108">
        <v>71969</v>
      </c>
      <c r="Y4" s="108">
        <v>73098</v>
      </c>
      <c r="Z4" s="108">
        <v>77371</v>
      </c>
      <c r="AB4" s="109" t="str">
        <f>TEXT(Z4,"###,###")</f>
        <v>77,371</v>
      </c>
      <c r="AD4" s="110">
        <f>Z4/Y4-1</f>
        <v>5.8455771703740167E-2</v>
      </c>
      <c r="AF4" s="110">
        <f>Z4/V4-1</f>
        <v>0.13936707555922068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33817</v>
      </c>
      <c r="W5" s="108">
        <v>34854</v>
      </c>
      <c r="X5" s="108">
        <v>35310</v>
      </c>
      <c r="Y5" s="108">
        <v>35755</v>
      </c>
      <c r="Z5" s="108">
        <v>37679</v>
      </c>
      <c r="AB5" s="109" t="str">
        <f>TEXT(Z5,"###,###")</f>
        <v>37,679</v>
      </c>
      <c r="AD5" s="110">
        <f t="shared" ref="AD5:AD9" si="0">Z5/Y5-1</f>
        <v>5.381065585232836E-2</v>
      </c>
      <c r="AF5" s="110">
        <f t="shared" ref="AF5:AF9" si="1">Z5/V5-1</f>
        <v>0.11420291569329044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34092</v>
      </c>
      <c r="W6" s="108">
        <v>35579</v>
      </c>
      <c r="X6" s="108">
        <v>36659</v>
      </c>
      <c r="Y6" s="108">
        <v>37345</v>
      </c>
      <c r="Z6" s="108">
        <v>39644</v>
      </c>
      <c r="AB6" s="109" t="str">
        <f>TEXT(Z6,"###,###")</f>
        <v>39,644</v>
      </c>
      <c r="AD6" s="110">
        <f t="shared" si="0"/>
        <v>6.1561119293078059E-2</v>
      </c>
      <c r="AF6" s="110">
        <f t="shared" si="1"/>
        <v>0.16285345535609519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49051</v>
      </c>
      <c r="W7" s="108">
        <v>50075</v>
      </c>
      <c r="X7" s="108">
        <v>51105</v>
      </c>
      <c r="Y7" s="108">
        <v>52102</v>
      </c>
      <c r="Z7" s="108">
        <v>53024</v>
      </c>
      <c r="AB7" s="109" t="str">
        <f>TEXT(Z7,"###,###")</f>
        <v>53,024</v>
      </c>
      <c r="AD7" s="110">
        <f t="shared" si="0"/>
        <v>1.769605773290861E-2</v>
      </c>
      <c r="AF7" s="110">
        <f t="shared" si="1"/>
        <v>8.0997329310309674E-2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77,371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53,024</v>
      </c>
      <c r="P8" s="65"/>
      <c r="S8" s="107" t="s">
        <v>84</v>
      </c>
      <c r="T8" s="108"/>
      <c r="U8" s="108"/>
      <c r="V8" s="108">
        <v>43181</v>
      </c>
      <c r="W8" s="108">
        <v>44324.5</v>
      </c>
      <c r="X8" s="108">
        <v>45931</v>
      </c>
      <c r="Y8" s="108">
        <v>45510.81</v>
      </c>
      <c r="Z8" s="108">
        <v>47261.440000000002</v>
      </c>
      <c r="AB8" s="109" t="str">
        <f>TEXT(Z8,"$###,###")</f>
        <v>$47,261</v>
      </c>
      <c r="AD8" s="110">
        <f t="shared" si="0"/>
        <v>3.8466245711733293E-2</v>
      </c>
      <c r="AF8" s="110">
        <f t="shared" si="1"/>
        <v>9.4496190454135043E-2</v>
      </c>
    </row>
    <row r="9" spans="1:32" x14ac:dyDescent="0.25">
      <c r="A9" s="30" t="s">
        <v>14</v>
      </c>
      <c r="B9" s="69"/>
      <c r="C9" s="70"/>
      <c r="D9" s="71">
        <f>AD104</f>
        <v>74.865259593387705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49.445534097767045</v>
      </c>
      <c r="P9" s="72" t="s">
        <v>85</v>
      </c>
      <c r="S9" s="107" t="s">
        <v>7</v>
      </c>
      <c r="T9" s="108"/>
      <c r="U9" s="108"/>
      <c r="V9" s="108">
        <v>2638544303</v>
      </c>
      <c r="W9" s="108">
        <v>2787055434</v>
      </c>
      <c r="X9" s="108">
        <v>2933866989</v>
      </c>
      <c r="Y9" s="108">
        <v>3076697130</v>
      </c>
      <c r="Z9" s="108">
        <v>3303476309</v>
      </c>
      <c r="AB9" s="109" t="str">
        <f>TEXT(Z9/1000000,"$#,###.0")&amp;" mil"</f>
        <v>$3,303.5 mil</v>
      </c>
      <c r="AD9" s="110">
        <f t="shared" si="0"/>
        <v>7.3708645803560069E-2</v>
      </c>
      <c r="AF9" s="110">
        <f t="shared" si="1"/>
        <v>0.25200714092387178</v>
      </c>
    </row>
    <row r="10" spans="1:32" x14ac:dyDescent="0.25">
      <c r="A10" s="30" t="s">
        <v>17</v>
      </c>
      <c r="B10" s="69"/>
      <c r="C10" s="70"/>
      <c r="D10" s="71">
        <f>AD105</f>
        <v>18.06620051440462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50.480914302957146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86.368436934218465</v>
      </c>
      <c r="P11" s="72" t="s">
        <v>85</v>
      </c>
      <c r="S11" s="107" t="s">
        <v>29</v>
      </c>
      <c r="T11" s="112"/>
      <c r="U11" s="112"/>
      <c r="V11" s="112">
        <v>61794</v>
      </c>
      <c r="W11" s="112">
        <v>64057</v>
      </c>
      <c r="X11" s="112">
        <v>65228</v>
      </c>
      <c r="Y11" s="112">
        <v>66153</v>
      </c>
      <c r="Z11" s="112">
        <v>70144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6.1689046469523241</v>
      </c>
      <c r="P12" s="72" t="s">
        <v>85</v>
      </c>
      <c r="S12" s="107" t="s">
        <v>30</v>
      </c>
      <c r="T12" s="112"/>
      <c r="U12" s="112"/>
      <c r="V12" s="112">
        <v>6114</v>
      </c>
      <c r="W12" s="112">
        <v>6378</v>
      </c>
      <c r="X12" s="112">
        <v>6743</v>
      </c>
      <c r="Y12" s="112">
        <v>6947</v>
      </c>
      <c r="Z12" s="112">
        <v>7227</v>
      </c>
    </row>
    <row r="13" spans="1:32" ht="15" customHeight="1" x14ac:dyDescent="0.25">
      <c r="A13" s="30" t="s">
        <v>19</v>
      </c>
      <c r="B13" s="70"/>
      <c r="C13" s="70"/>
      <c r="D13" s="71">
        <f>AD108</f>
        <v>12.016130074575745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7.4551146650573328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13.63689237569632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40.6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20.930322730738908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18.583686940122586</v>
      </c>
      <c r="P15" s="72" t="s">
        <v>85</v>
      </c>
      <c r="S15" s="115" t="s">
        <v>61</v>
      </c>
      <c r="T15" s="115"/>
      <c r="U15" s="116"/>
      <c r="V15" s="116">
        <v>403</v>
      </c>
      <c r="W15" s="116">
        <v>366</v>
      </c>
      <c r="X15" s="116">
        <v>391</v>
      </c>
      <c r="Y15" s="112">
        <v>368</v>
      </c>
      <c r="Z15" s="112">
        <v>423</v>
      </c>
      <c r="AB15" s="117">
        <f t="shared" ref="AB15:AB34" si="2">IF(Z15="np",0,Z15/$Z$34)</f>
        <v>5.4671646999521787E-3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47.538483411097182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81.416313059877425</v>
      </c>
      <c r="P16" s="37" t="s">
        <v>85</v>
      </c>
      <c r="S16" s="115" t="s">
        <v>62</v>
      </c>
      <c r="T16" s="115"/>
      <c r="U16" s="116"/>
      <c r="V16" s="116">
        <v>443</v>
      </c>
      <c r="W16" s="116">
        <v>464</v>
      </c>
      <c r="X16" s="116">
        <v>475</v>
      </c>
      <c r="Y16" s="112">
        <v>548</v>
      </c>
      <c r="Z16" s="112">
        <v>566</v>
      </c>
      <c r="AB16" s="117">
        <f t="shared" si="2"/>
        <v>7.3154024117563429E-3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3543</v>
      </c>
      <c r="W17" s="116">
        <v>3616</v>
      </c>
      <c r="X17" s="116">
        <v>3615</v>
      </c>
      <c r="Y17" s="112">
        <v>3520</v>
      </c>
      <c r="Z17" s="112">
        <v>3572</v>
      </c>
      <c r="AB17" s="117">
        <f t="shared" si="2"/>
        <v>4.6167168577373949E-2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503</v>
      </c>
      <c r="W18" s="116">
        <v>518</v>
      </c>
      <c r="X18" s="116">
        <v>534</v>
      </c>
      <c r="Y18" s="112">
        <v>375</v>
      </c>
      <c r="Z18" s="112">
        <v>545</v>
      </c>
      <c r="AB18" s="117">
        <f t="shared" si="2"/>
        <v>7.0439828876452419E-3</v>
      </c>
    </row>
    <row r="19" spans="1:28" x14ac:dyDescent="0.25">
      <c r="A19" s="61" t="str">
        <f>$S$1&amp;" ("&amp;$V$2&amp;" to "&amp;$Z$2&amp;")"</f>
        <v>Marion (2016-17 to 2020-21)</v>
      </c>
      <c r="B19" s="61"/>
      <c r="C19" s="61"/>
      <c r="D19" s="61"/>
      <c r="E19" s="61"/>
      <c r="F19" s="61"/>
      <c r="G19" s="61" t="str">
        <f>$S$1&amp;" ("&amp;$V$2&amp;" to "&amp;$Z$2&amp;")"</f>
        <v>Marion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4236</v>
      </c>
      <c r="W19" s="116">
        <v>4726</v>
      </c>
      <c r="X19" s="116">
        <v>4815</v>
      </c>
      <c r="Y19" s="112">
        <v>4741</v>
      </c>
      <c r="Z19" s="112">
        <v>4929</v>
      </c>
      <c r="AB19" s="117">
        <f t="shared" si="2"/>
        <v>6.3706039730648437E-2</v>
      </c>
    </row>
    <row r="20" spans="1:28" x14ac:dyDescent="0.25">
      <c r="S20" s="115" t="s">
        <v>66</v>
      </c>
      <c r="T20" s="115"/>
      <c r="U20" s="116"/>
      <c r="V20" s="116">
        <v>2075</v>
      </c>
      <c r="W20" s="116">
        <v>2067</v>
      </c>
      <c r="X20" s="116">
        <v>2171</v>
      </c>
      <c r="Y20" s="112">
        <v>2154</v>
      </c>
      <c r="Z20" s="112">
        <v>2157</v>
      </c>
      <c r="AB20" s="117">
        <f t="shared" si="2"/>
        <v>2.7878662547983095E-2</v>
      </c>
    </row>
    <row r="21" spans="1:28" x14ac:dyDescent="0.25">
      <c r="S21" s="115" t="s">
        <v>67</v>
      </c>
      <c r="T21" s="115"/>
      <c r="U21" s="116"/>
      <c r="V21" s="116">
        <v>6512</v>
      </c>
      <c r="W21" s="116">
        <v>6272</v>
      </c>
      <c r="X21" s="116">
        <v>6267</v>
      </c>
      <c r="Y21" s="112">
        <v>6728</v>
      </c>
      <c r="Z21" s="112">
        <v>6942</v>
      </c>
      <c r="AB21" s="117">
        <f t="shared" si="2"/>
        <v>8.9723539827583979E-2</v>
      </c>
    </row>
    <row r="22" spans="1:28" x14ac:dyDescent="0.25">
      <c r="S22" s="115" t="s">
        <v>68</v>
      </c>
      <c r="T22" s="115"/>
      <c r="U22" s="116"/>
      <c r="V22" s="116">
        <v>5087</v>
      </c>
      <c r="W22" s="116">
        <v>5522</v>
      </c>
      <c r="X22" s="116">
        <v>5188</v>
      </c>
      <c r="Y22" s="112">
        <v>5330</v>
      </c>
      <c r="Z22" s="112">
        <v>5973</v>
      </c>
      <c r="AB22" s="117">
        <f t="shared" si="2"/>
        <v>7.7199467500743177E-2</v>
      </c>
    </row>
    <row r="23" spans="1:28" x14ac:dyDescent="0.25">
      <c r="S23" s="115" t="s">
        <v>69</v>
      </c>
      <c r="T23" s="115"/>
      <c r="U23" s="116"/>
      <c r="V23" s="116">
        <v>1973</v>
      </c>
      <c r="W23" s="116">
        <v>2307</v>
      </c>
      <c r="X23" s="116">
        <v>2348</v>
      </c>
      <c r="Y23" s="112">
        <v>2555</v>
      </c>
      <c r="Z23" s="112">
        <v>2694</v>
      </c>
      <c r="AB23" s="117">
        <f t="shared" si="2"/>
        <v>3.4819247521681251E-2</v>
      </c>
    </row>
    <row r="24" spans="1:28" x14ac:dyDescent="0.25">
      <c r="S24" s="115" t="s">
        <v>70</v>
      </c>
      <c r="T24" s="115"/>
      <c r="U24" s="116"/>
      <c r="V24" s="116">
        <v>843</v>
      </c>
      <c r="W24" s="116">
        <v>830</v>
      </c>
      <c r="X24" s="116">
        <v>997</v>
      </c>
      <c r="Y24" s="112">
        <v>939</v>
      </c>
      <c r="Z24" s="112">
        <v>807</v>
      </c>
      <c r="AB24" s="117">
        <f t="shared" si="2"/>
        <v>1.0430264569412312E-2</v>
      </c>
    </row>
    <row r="25" spans="1:28" x14ac:dyDescent="0.25">
      <c r="S25" s="115" t="s">
        <v>71</v>
      </c>
      <c r="T25" s="115"/>
      <c r="U25" s="116"/>
      <c r="V25" s="116">
        <v>2662</v>
      </c>
      <c r="W25" s="116">
        <v>2714</v>
      </c>
      <c r="X25" s="116">
        <v>2702</v>
      </c>
      <c r="Y25" s="112">
        <v>2991</v>
      </c>
      <c r="Z25" s="112">
        <v>3220</v>
      </c>
      <c r="AB25" s="117">
        <f t="shared" si="2"/>
        <v>4.1617660363702159E-2</v>
      </c>
    </row>
    <row r="26" spans="1:28" x14ac:dyDescent="0.25">
      <c r="S26" s="115" t="s">
        <v>72</v>
      </c>
      <c r="T26" s="115"/>
      <c r="U26" s="116"/>
      <c r="V26" s="116">
        <v>993</v>
      </c>
      <c r="W26" s="116">
        <v>1061</v>
      </c>
      <c r="X26" s="116">
        <v>1082</v>
      </c>
      <c r="Y26" s="112">
        <v>1087</v>
      </c>
      <c r="Z26" s="112">
        <v>1134</v>
      </c>
      <c r="AB26" s="117">
        <f t="shared" si="2"/>
        <v>1.4656654301999457E-2</v>
      </c>
    </row>
    <row r="27" spans="1:28" x14ac:dyDescent="0.25">
      <c r="S27" s="115" t="s">
        <v>73</v>
      </c>
      <c r="T27" s="115"/>
      <c r="U27" s="116"/>
      <c r="V27" s="116">
        <v>3869</v>
      </c>
      <c r="W27" s="116">
        <v>4527</v>
      </c>
      <c r="X27" s="116">
        <v>4824</v>
      </c>
      <c r="Y27" s="112">
        <v>5012</v>
      </c>
      <c r="Z27" s="112">
        <v>5462</v>
      </c>
      <c r="AB27" s="117">
        <f t="shared" si="2"/>
        <v>7.0594925747373041E-2</v>
      </c>
    </row>
    <row r="28" spans="1:28" x14ac:dyDescent="0.25">
      <c r="S28" s="115" t="s">
        <v>74</v>
      </c>
      <c r="T28" s="115"/>
      <c r="U28" s="116"/>
      <c r="V28" s="116">
        <v>5768</v>
      </c>
      <c r="W28" s="116">
        <v>6437</v>
      </c>
      <c r="X28" s="116">
        <v>6752</v>
      </c>
      <c r="Y28" s="112">
        <v>7136</v>
      </c>
      <c r="Z28" s="112">
        <v>7467</v>
      </c>
      <c r="AB28" s="117">
        <f t="shared" si="2"/>
        <v>9.6509027930361507E-2</v>
      </c>
    </row>
    <row r="29" spans="1:28" x14ac:dyDescent="0.25">
      <c r="S29" s="115" t="s">
        <v>75</v>
      </c>
      <c r="T29" s="115"/>
      <c r="U29" s="116"/>
      <c r="V29" s="116">
        <v>4477</v>
      </c>
      <c r="W29" s="116">
        <v>4492</v>
      </c>
      <c r="X29" s="116">
        <v>4871</v>
      </c>
      <c r="Y29" s="112">
        <v>4422</v>
      </c>
      <c r="Z29" s="112">
        <v>4384</v>
      </c>
      <c r="AB29" s="117">
        <f t="shared" si="2"/>
        <v>5.666205684300319E-2</v>
      </c>
    </row>
    <row r="30" spans="1:28" x14ac:dyDescent="0.25">
      <c r="S30" s="115" t="s">
        <v>76</v>
      </c>
      <c r="T30" s="115"/>
      <c r="U30" s="116"/>
      <c r="V30" s="116">
        <v>6300</v>
      </c>
      <c r="W30" s="116">
        <v>6464</v>
      </c>
      <c r="X30" s="116">
        <v>6342</v>
      </c>
      <c r="Y30" s="112">
        <v>6584</v>
      </c>
      <c r="Z30" s="112">
        <v>6593</v>
      </c>
      <c r="AB30" s="117">
        <f t="shared" si="2"/>
        <v>8.5212805831642341E-2</v>
      </c>
    </row>
    <row r="31" spans="1:28" x14ac:dyDescent="0.25">
      <c r="S31" s="115" t="s">
        <v>77</v>
      </c>
      <c r="T31" s="115"/>
      <c r="U31" s="116"/>
      <c r="V31" s="116">
        <v>9937</v>
      </c>
      <c r="W31" s="116">
        <v>11043</v>
      </c>
      <c r="X31" s="116">
        <v>11889</v>
      </c>
      <c r="Y31" s="112">
        <v>12321</v>
      </c>
      <c r="Z31" s="112">
        <v>14432</v>
      </c>
      <c r="AB31" s="117">
        <f t="shared" si="2"/>
        <v>0.18652983676054335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1492</v>
      </c>
      <c r="W32" s="116">
        <v>1636</v>
      </c>
      <c r="X32" s="116">
        <v>1620</v>
      </c>
      <c r="Y32" s="112">
        <v>1601</v>
      </c>
      <c r="Z32" s="112">
        <v>1649</v>
      </c>
      <c r="AB32" s="117">
        <f t="shared" si="2"/>
        <v>2.1312895012343125E-2</v>
      </c>
    </row>
    <row r="33" spans="19:32" x14ac:dyDescent="0.25">
      <c r="S33" s="115" t="s">
        <v>79</v>
      </c>
      <c r="T33" s="115"/>
      <c r="U33" s="116"/>
      <c r="V33" s="116">
        <v>2151</v>
      </c>
      <c r="W33" s="116">
        <v>2435</v>
      </c>
      <c r="X33" s="116">
        <v>2685</v>
      </c>
      <c r="Y33" s="112">
        <v>2760</v>
      </c>
      <c r="Z33" s="112">
        <v>2955</v>
      </c>
      <c r="AB33" s="117">
        <f t="shared" si="2"/>
        <v>3.8192604464204936E-2</v>
      </c>
    </row>
    <row r="34" spans="19:32" x14ac:dyDescent="0.25">
      <c r="S34" s="118" t="s">
        <v>53</v>
      </c>
      <c r="T34" s="118"/>
      <c r="U34" s="119"/>
      <c r="V34" s="119">
        <v>67906</v>
      </c>
      <c r="W34" s="119">
        <v>70438</v>
      </c>
      <c r="X34" s="119">
        <v>71964</v>
      </c>
      <c r="Y34" s="120">
        <v>73099</v>
      </c>
      <c r="Z34" s="120">
        <v>77371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41397</v>
      </c>
      <c r="W37" s="112">
        <v>41954</v>
      </c>
      <c r="X37" s="112">
        <v>42563</v>
      </c>
      <c r="Y37" s="112">
        <v>42914</v>
      </c>
      <c r="Z37" s="112">
        <v>43171</v>
      </c>
      <c r="AB37" s="132">
        <f>Z37/Z40*100</f>
        <v>81.416313059877425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7654</v>
      </c>
      <c r="W38" s="112">
        <v>8123</v>
      </c>
      <c r="X38" s="112">
        <v>8543</v>
      </c>
      <c r="Y38" s="112">
        <v>9187</v>
      </c>
      <c r="Z38" s="112">
        <v>9854</v>
      </c>
      <c r="AB38" s="132">
        <f>Z38/Z40*100</f>
        <v>18.583686940122586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49051</v>
      </c>
      <c r="W40" s="112">
        <v>50077</v>
      </c>
      <c r="X40" s="112">
        <v>51106</v>
      </c>
      <c r="Y40" s="112">
        <v>52101</v>
      </c>
      <c r="Z40" s="112">
        <v>53025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20</v>
      </c>
      <c r="X44" s="112">
        <v>17</v>
      </c>
      <c r="Y44" s="112">
        <v>12</v>
      </c>
      <c r="Z44" s="112">
        <v>28</v>
      </c>
    </row>
    <row r="45" spans="19:32" x14ac:dyDescent="0.25">
      <c r="S45" s="115" t="s">
        <v>37</v>
      </c>
      <c r="T45" s="115"/>
      <c r="U45" s="112"/>
      <c r="V45" s="112">
        <v>437</v>
      </c>
      <c r="W45" s="112">
        <v>487</v>
      </c>
      <c r="X45" s="112">
        <v>471</v>
      </c>
      <c r="Y45" s="112">
        <v>528</v>
      </c>
      <c r="Z45" s="112">
        <v>645</v>
      </c>
    </row>
    <row r="46" spans="19:32" x14ac:dyDescent="0.25">
      <c r="S46" s="115" t="s">
        <v>38</v>
      </c>
      <c r="T46" s="115"/>
      <c r="U46" s="112"/>
      <c r="V46" s="112">
        <v>1641</v>
      </c>
      <c r="W46" s="112">
        <v>1737</v>
      </c>
      <c r="X46" s="112">
        <v>1751</v>
      </c>
      <c r="Y46" s="112">
        <v>1658</v>
      </c>
      <c r="Z46" s="112">
        <v>1732</v>
      </c>
    </row>
    <row r="47" spans="19:32" x14ac:dyDescent="0.25">
      <c r="S47" s="115" t="s">
        <v>39</v>
      </c>
      <c r="T47" s="115"/>
      <c r="U47" s="112"/>
      <c r="V47" s="112">
        <v>3349</v>
      </c>
      <c r="W47" s="112">
        <v>3430</v>
      </c>
      <c r="X47" s="112">
        <v>3266</v>
      </c>
      <c r="Y47" s="112">
        <v>3298</v>
      </c>
      <c r="Z47" s="112">
        <v>3622</v>
      </c>
    </row>
    <row r="48" spans="19:32" x14ac:dyDescent="0.25">
      <c r="S48" s="115" t="s">
        <v>40</v>
      </c>
      <c r="T48" s="115"/>
      <c r="U48" s="112"/>
      <c r="V48" s="112">
        <v>4467</v>
      </c>
      <c r="W48" s="112">
        <v>4619</v>
      </c>
      <c r="X48" s="112">
        <v>4723</v>
      </c>
      <c r="Y48" s="112">
        <v>4990</v>
      </c>
      <c r="Z48" s="112">
        <v>5251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4497</v>
      </c>
      <c r="W49" s="112">
        <v>4645</v>
      </c>
      <c r="X49" s="112">
        <v>4695</v>
      </c>
      <c r="Y49" s="112">
        <v>4672</v>
      </c>
      <c r="Z49" s="112">
        <v>5160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Marion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3869</v>
      </c>
      <c r="W50" s="112">
        <v>4008</v>
      </c>
      <c r="X50" s="112">
        <v>4274</v>
      </c>
      <c r="Y50" s="112">
        <v>4503</v>
      </c>
      <c r="Z50" s="112">
        <v>4719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3431</v>
      </c>
      <c r="W51" s="112">
        <v>3474</v>
      </c>
      <c r="X51" s="112">
        <v>3562</v>
      </c>
      <c r="Y51" s="112">
        <v>3661</v>
      </c>
      <c r="Z51" s="112">
        <v>3764</v>
      </c>
    </row>
    <row r="52" spans="1:26" ht="15" customHeight="1" x14ac:dyDescent="0.25">
      <c r="S52" s="115" t="s">
        <v>44</v>
      </c>
      <c r="T52" s="115"/>
      <c r="U52" s="112"/>
      <c r="V52" s="112">
        <v>3000</v>
      </c>
      <c r="W52" s="112">
        <v>3281</v>
      </c>
      <c r="X52" s="112">
        <v>3325</v>
      </c>
      <c r="Y52" s="112">
        <v>3278</v>
      </c>
      <c r="Z52" s="112">
        <v>3522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2870</v>
      </c>
      <c r="W53" s="112">
        <v>2791</v>
      </c>
      <c r="X53" s="112">
        <v>2830</v>
      </c>
      <c r="Y53" s="112">
        <v>2809</v>
      </c>
      <c r="Z53" s="112">
        <v>2862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2735</v>
      </c>
      <c r="W54" s="112">
        <v>2752</v>
      </c>
      <c r="X54" s="112">
        <v>2734</v>
      </c>
      <c r="Y54" s="112">
        <v>2683</v>
      </c>
      <c r="Z54" s="112">
        <v>2590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1985</v>
      </c>
      <c r="W55" s="112">
        <v>2036</v>
      </c>
      <c r="X55" s="112">
        <v>2069</v>
      </c>
      <c r="Y55" s="112">
        <v>2074</v>
      </c>
      <c r="Z55" s="112">
        <v>2063</v>
      </c>
    </row>
    <row r="56" spans="1:26" ht="15" customHeight="1" x14ac:dyDescent="0.25">
      <c r="S56" s="115" t="s">
        <v>48</v>
      </c>
      <c r="T56" s="115"/>
      <c r="U56" s="112"/>
      <c r="V56" s="112">
        <v>931</v>
      </c>
      <c r="W56" s="112">
        <v>953</v>
      </c>
      <c r="X56" s="112">
        <v>971</v>
      </c>
      <c r="Y56" s="112">
        <v>1005</v>
      </c>
      <c r="Z56" s="112">
        <v>1121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360</v>
      </c>
      <c r="W57" s="112">
        <v>382</v>
      </c>
      <c r="X57" s="112">
        <v>383</v>
      </c>
      <c r="Y57" s="112">
        <v>369</v>
      </c>
      <c r="Z57" s="112">
        <v>381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118</v>
      </c>
      <c r="W58" s="112">
        <v>128</v>
      </c>
      <c r="X58" s="112">
        <v>114</v>
      </c>
      <c r="Y58" s="112">
        <v>129</v>
      </c>
      <c r="Z58" s="112">
        <v>128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57</v>
      </c>
      <c r="W59" s="112">
        <v>61</v>
      </c>
      <c r="X59" s="112">
        <v>62</v>
      </c>
      <c r="Y59" s="112">
        <v>47</v>
      </c>
      <c r="Z59" s="112">
        <v>53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55</v>
      </c>
      <c r="W60" s="112">
        <v>51</v>
      </c>
      <c r="X60" s="112">
        <v>49</v>
      </c>
      <c r="Y60" s="112">
        <v>50</v>
      </c>
      <c r="Z60" s="112">
        <v>38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33815</v>
      </c>
      <c r="W61" s="112">
        <v>34858</v>
      </c>
      <c r="X61" s="112">
        <v>35309</v>
      </c>
      <c r="Y61" s="112">
        <v>35753</v>
      </c>
      <c r="Z61" s="112">
        <v>37679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18</v>
      </c>
      <c r="X63" s="112">
        <v>28</v>
      </c>
      <c r="Y63" s="112">
        <v>33</v>
      </c>
      <c r="Z63" s="112">
        <v>54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581</v>
      </c>
      <c r="W64" s="112">
        <v>632</v>
      </c>
      <c r="X64" s="112">
        <v>585</v>
      </c>
      <c r="Y64" s="112">
        <v>620</v>
      </c>
      <c r="Z64" s="112">
        <v>758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Marion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1989</v>
      </c>
      <c r="W65" s="112">
        <v>2030</v>
      </c>
      <c r="X65" s="112">
        <v>2021</v>
      </c>
      <c r="Y65" s="112">
        <v>2035</v>
      </c>
      <c r="Z65" s="112">
        <v>2038</v>
      </c>
    </row>
    <row r="66" spans="1:26" x14ac:dyDescent="0.25">
      <c r="S66" s="115" t="s">
        <v>39</v>
      </c>
      <c r="T66" s="115"/>
      <c r="U66" s="112"/>
      <c r="V66" s="112">
        <v>3673</v>
      </c>
      <c r="W66" s="112">
        <v>3731</v>
      </c>
      <c r="X66" s="112">
        <v>3858</v>
      </c>
      <c r="Y66" s="112">
        <v>3981</v>
      </c>
      <c r="Z66" s="112">
        <v>4231</v>
      </c>
    </row>
    <row r="67" spans="1:26" x14ac:dyDescent="0.25">
      <c r="S67" s="115" t="s">
        <v>40</v>
      </c>
      <c r="T67" s="115"/>
      <c r="U67" s="112"/>
      <c r="V67" s="112">
        <v>4470</v>
      </c>
      <c r="W67" s="112">
        <v>4722</v>
      </c>
      <c r="X67" s="112">
        <v>4965</v>
      </c>
      <c r="Y67" s="112">
        <v>5121</v>
      </c>
      <c r="Z67" s="112">
        <v>5821</v>
      </c>
    </row>
    <row r="68" spans="1:26" x14ac:dyDescent="0.25">
      <c r="S68" s="115" t="s">
        <v>41</v>
      </c>
      <c r="T68" s="115"/>
      <c r="U68" s="112"/>
      <c r="V68" s="112">
        <v>4162</v>
      </c>
      <c r="W68" s="112">
        <v>4590</v>
      </c>
      <c r="X68" s="112">
        <v>4751</v>
      </c>
      <c r="Y68" s="112">
        <v>4949</v>
      </c>
      <c r="Z68" s="112">
        <v>5120</v>
      </c>
    </row>
    <row r="69" spans="1:26" x14ac:dyDescent="0.25">
      <c r="S69" s="115" t="s">
        <v>42</v>
      </c>
      <c r="T69" s="115"/>
      <c r="U69" s="112"/>
      <c r="V69" s="112">
        <v>3564</v>
      </c>
      <c r="W69" s="112">
        <v>3799</v>
      </c>
      <c r="X69" s="112">
        <v>4146</v>
      </c>
      <c r="Y69" s="112">
        <v>4223</v>
      </c>
      <c r="Z69" s="112">
        <v>4546</v>
      </c>
    </row>
    <row r="70" spans="1:26" x14ac:dyDescent="0.25">
      <c r="S70" s="115" t="s">
        <v>43</v>
      </c>
      <c r="T70" s="115"/>
      <c r="U70" s="112"/>
      <c r="V70" s="112">
        <v>3098</v>
      </c>
      <c r="W70" s="112">
        <v>3148</v>
      </c>
      <c r="X70" s="112">
        <v>3189</v>
      </c>
      <c r="Y70" s="112">
        <v>3434</v>
      </c>
      <c r="Z70" s="112">
        <v>3742</v>
      </c>
    </row>
    <row r="71" spans="1:26" x14ac:dyDescent="0.25">
      <c r="S71" s="115" t="s">
        <v>44</v>
      </c>
      <c r="T71" s="115"/>
      <c r="U71" s="112"/>
      <c r="V71" s="112">
        <v>3148</v>
      </c>
      <c r="W71" s="112">
        <v>3265</v>
      </c>
      <c r="X71" s="112">
        <v>3318</v>
      </c>
      <c r="Y71" s="112">
        <v>3293</v>
      </c>
      <c r="Z71" s="112">
        <v>3383</v>
      </c>
    </row>
    <row r="72" spans="1:26" x14ac:dyDescent="0.25">
      <c r="S72" s="115" t="s">
        <v>45</v>
      </c>
      <c r="T72" s="115"/>
      <c r="U72" s="112"/>
      <c r="V72" s="112">
        <v>3102</v>
      </c>
      <c r="W72" s="112">
        <v>3093</v>
      </c>
      <c r="X72" s="112">
        <v>3111</v>
      </c>
      <c r="Y72" s="112">
        <v>3054</v>
      </c>
      <c r="Z72" s="112">
        <v>3150</v>
      </c>
    </row>
    <row r="73" spans="1:26" x14ac:dyDescent="0.25">
      <c r="S73" s="115" t="s">
        <v>46</v>
      </c>
      <c r="T73" s="115"/>
      <c r="U73" s="112"/>
      <c r="V73" s="112">
        <v>2923</v>
      </c>
      <c r="W73" s="112">
        <v>2981</v>
      </c>
      <c r="X73" s="112">
        <v>2973</v>
      </c>
      <c r="Y73" s="112">
        <v>2793</v>
      </c>
      <c r="Z73" s="112">
        <v>2869</v>
      </c>
    </row>
    <row r="74" spans="1:26" x14ac:dyDescent="0.25">
      <c r="S74" s="115" t="s">
        <v>47</v>
      </c>
      <c r="T74" s="115"/>
      <c r="U74" s="112"/>
      <c r="V74" s="112">
        <v>2027</v>
      </c>
      <c r="W74" s="112">
        <v>2081</v>
      </c>
      <c r="X74" s="112">
        <v>2183</v>
      </c>
      <c r="Y74" s="112">
        <v>2266</v>
      </c>
      <c r="Z74" s="112">
        <v>2330</v>
      </c>
    </row>
    <row r="75" spans="1:26" x14ac:dyDescent="0.25">
      <c r="S75" s="115" t="s">
        <v>48</v>
      </c>
      <c r="T75" s="115"/>
      <c r="U75" s="112"/>
      <c r="V75" s="112">
        <v>843</v>
      </c>
      <c r="W75" s="112">
        <v>932</v>
      </c>
      <c r="X75" s="112">
        <v>991</v>
      </c>
      <c r="Y75" s="112">
        <v>988</v>
      </c>
      <c r="Z75" s="112">
        <v>1069</v>
      </c>
    </row>
    <row r="76" spans="1:26" x14ac:dyDescent="0.25">
      <c r="S76" s="115" t="s">
        <v>49</v>
      </c>
      <c r="T76" s="115"/>
      <c r="U76" s="112"/>
      <c r="V76" s="112">
        <v>230</v>
      </c>
      <c r="W76" s="112">
        <v>275</v>
      </c>
      <c r="X76" s="112">
        <v>287</v>
      </c>
      <c r="Y76" s="112">
        <v>310</v>
      </c>
      <c r="Z76" s="112">
        <v>327</v>
      </c>
    </row>
    <row r="77" spans="1:26" x14ac:dyDescent="0.25">
      <c r="S77" s="115" t="s">
        <v>50</v>
      </c>
      <c r="T77" s="115"/>
      <c r="U77" s="112"/>
      <c r="V77" s="112">
        <v>135</v>
      </c>
      <c r="W77" s="112">
        <v>133</v>
      </c>
      <c r="X77" s="112">
        <v>117</v>
      </c>
      <c r="Y77" s="112">
        <v>124</v>
      </c>
      <c r="Z77" s="112">
        <v>104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56</v>
      </c>
      <c r="X78" s="112">
        <v>57</v>
      </c>
      <c r="Y78" s="112">
        <v>55</v>
      </c>
      <c r="Z78" s="112">
        <v>63</v>
      </c>
    </row>
    <row r="79" spans="1:26" x14ac:dyDescent="0.25">
      <c r="S79" s="115" t="s">
        <v>52</v>
      </c>
      <c r="T79" s="115"/>
      <c r="U79" s="112"/>
      <c r="V79" s="112">
        <v>94</v>
      </c>
      <c r="W79" s="112">
        <v>84</v>
      </c>
      <c r="X79" s="112">
        <v>71</v>
      </c>
      <c r="Y79" s="112">
        <v>63</v>
      </c>
      <c r="Z79" s="112">
        <v>39</v>
      </c>
    </row>
    <row r="80" spans="1:26" x14ac:dyDescent="0.25">
      <c r="S80" s="118" t="s">
        <v>53</v>
      </c>
      <c r="T80" s="118"/>
      <c r="U80" s="112"/>
      <c r="V80" s="112">
        <v>34094</v>
      </c>
      <c r="W80" s="112">
        <v>35581</v>
      </c>
      <c r="X80" s="112">
        <v>36657</v>
      </c>
      <c r="Y80" s="112">
        <v>37341</v>
      </c>
      <c r="Z80" s="112">
        <v>39644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Marion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2684</v>
      </c>
      <c r="W83" s="112">
        <v>2827</v>
      </c>
      <c r="X83" s="112">
        <v>2910</v>
      </c>
      <c r="Y83" s="112">
        <v>2995</v>
      </c>
      <c r="Z83" s="112">
        <v>3057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4099</v>
      </c>
      <c r="W84" s="112">
        <v>4282</v>
      </c>
      <c r="X84" s="112">
        <v>4462</v>
      </c>
      <c r="Y84" s="112">
        <v>4543</v>
      </c>
      <c r="Z84" s="112">
        <v>4733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4310</v>
      </c>
      <c r="W85" s="112">
        <v>4400</v>
      </c>
      <c r="X85" s="112">
        <v>4463</v>
      </c>
      <c r="Y85" s="112">
        <v>4460</v>
      </c>
      <c r="Z85" s="112">
        <v>4543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77,371</v>
      </c>
      <c r="D86" s="94">
        <f t="shared" ref="D86:D91" si="4">AD4</f>
        <v>5.8455771703740167E-2</v>
      </c>
      <c r="E86" s="95">
        <f t="shared" ref="E86:E91" si="5">AD4</f>
        <v>5.8455771703740167E-2</v>
      </c>
      <c r="F86" s="94">
        <f t="shared" ref="F86:F91" si="6">AF4</f>
        <v>0.13936707555922068</v>
      </c>
      <c r="G86" s="95">
        <f t="shared" ref="G86:G91" si="7">AF4</f>
        <v>0.13936707555922068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1950</v>
      </c>
      <c r="W86" s="112">
        <v>2105</v>
      </c>
      <c r="X86" s="112">
        <v>2102</v>
      </c>
      <c r="Y86" s="112">
        <v>2237</v>
      </c>
      <c r="Z86" s="112">
        <v>2377</v>
      </c>
    </row>
    <row r="87" spans="1:30" ht="15" customHeight="1" x14ac:dyDescent="0.25">
      <c r="A87" s="96" t="s">
        <v>4</v>
      </c>
      <c r="B87" s="49"/>
      <c r="C87" s="97" t="str">
        <f t="shared" si="3"/>
        <v>37,679</v>
      </c>
      <c r="D87" s="94">
        <f t="shared" si="4"/>
        <v>5.381065585232836E-2</v>
      </c>
      <c r="E87" s="95">
        <f t="shared" si="5"/>
        <v>5.381065585232836E-2</v>
      </c>
      <c r="F87" s="94">
        <f t="shared" si="6"/>
        <v>0.11420291569329044</v>
      </c>
      <c r="G87" s="95">
        <f t="shared" si="7"/>
        <v>0.11420291569329044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1599</v>
      </c>
      <c r="W87" s="112">
        <v>1613</v>
      </c>
      <c r="X87" s="112">
        <v>1612</v>
      </c>
      <c r="Y87" s="112">
        <v>1602</v>
      </c>
      <c r="Z87" s="112">
        <v>1660</v>
      </c>
    </row>
    <row r="88" spans="1:30" ht="15" customHeight="1" x14ac:dyDescent="0.25">
      <c r="A88" s="96" t="s">
        <v>5</v>
      </c>
      <c r="B88" s="49"/>
      <c r="C88" s="97" t="str">
        <f t="shared" si="3"/>
        <v>39,644</v>
      </c>
      <c r="D88" s="94">
        <f t="shared" si="4"/>
        <v>6.1561119293078059E-2</v>
      </c>
      <c r="E88" s="95">
        <f t="shared" si="5"/>
        <v>6.1561119293078059E-2</v>
      </c>
      <c r="F88" s="94">
        <f t="shared" si="6"/>
        <v>0.16285345535609519</v>
      </c>
      <c r="G88" s="95">
        <f t="shared" si="7"/>
        <v>0.16285345535609519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1537</v>
      </c>
      <c r="W88" s="112">
        <v>1571</v>
      </c>
      <c r="X88" s="112">
        <v>1625</v>
      </c>
      <c r="Y88" s="112">
        <v>1643</v>
      </c>
      <c r="Z88" s="112">
        <v>1629</v>
      </c>
    </row>
    <row r="89" spans="1:30" ht="15" customHeight="1" x14ac:dyDescent="0.25">
      <c r="A89" s="49" t="s">
        <v>6</v>
      </c>
      <c r="B89" s="49"/>
      <c r="C89" s="97" t="str">
        <f t="shared" si="3"/>
        <v>53,024</v>
      </c>
      <c r="D89" s="94">
        <f t="shared" si="4"/>
        <v>1.769605773290861E-2</v>
      </c>
      <c r="E89" s="95">
        <f t="shared" si="5"/>
        <v>1.769605773290861E-2</v>
      </c>
      <c r="F89" s="94">
        <f t="shared" si="6"/>
        <v>8.0997329310309674E-2</v>
      </c>
      <c r="G89" s="95">
        <f t="shared" si="7"/>
        <v>8.0997329310309674E-2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1469</v>
      </c>
      <c r="W89" s="112">
        <v>1496</v>
      </c>
      <c r="X89" s="112">
        <v>1516</v>
      </c>
      <c r="Y89" s="112">
        <v>1503</v>
      </c>
      <c r="Z89" s="112">
        <v>1478</v>
      </c>
    </row>
    <row r="90" spans="1:30" ht="15" customHeight="1" x14ac:dyDescent="0.25">
      <c r="A90" s="49" t="s">
        <v>98</v>
      </c>
      <c r="B90" s="49"/>
      <c r="C90" s="97" t="str">
        <f t="shared" si="3"/>
        <v>$47,261</v>
      </c>
      <c r="D90" s="94">
        <f t="shared" si="4"/>
        <v>3.8466245711733293E-2</v>
      </c>
      <c r="E90" s="95">
        <f t="shared" si="5"/>
        <v>3.8466245711733293E-2</v>
      </c>
      <c r="F90" s="94">
        <f t="shared" si="6"/>
        <v>9.4496190454135043E-2</v>
      </c>
      <c r="G90" s="95">
        <f t="shared" si="7"/>
        <v>9.4496190454135043E-2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2305</v>
      </c>
      <c r="W90" s="112">
        <v>2460</v>
      </c>
      <c r="X90" s="112">
        <v>2503</v>
      </c>
      <c r="Y90" s="112">
        <v>2591</v>
      </c>
      <c r="Z90" s="112">
        <v>2551</v>
      </c>
    </row>
    <row r="91" spans="1:30" ht="15" customHeight="1" x14ac:dyDescent="0.25">
      <c r="A91" s="49" t="s">
        <v>7</v>
      </c>
      <c r="B91" s="49"/>
      <c r="C91" s="97" t="str">
        <f t="shared" si="3"/>
        <v>$3,303.5 mil</v>
      </c>
      <c r="D91" s="94">
        <f t="shared" si="4"/>
        <v>7.3708645803560069E-2</v>
      </c>
      <c r="E91" s="95">
        <f t="shared" si="5"/>
        <v>7.3708645803560069E-2</v>
      </c>
      <c r="F91" s="94">
        <f t="shared" si="6"/>
        <v>0.25200714092387178</v>
      </c>
      <c r="G91" s="95">
        <f t="shared" si="7"/>
        <v>0.25200714092387178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24628</v>
      </c>
      <c r="W91" s="112">
        <v>25111</v>
      </c>
      <c r="X91" s="112">
        <v>25355</v>
      </c>
      <c r="Y91" s="112">
        <v>25839</v>
      </c>
      <c r="Z91" s="112">
        <v>26218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1994</v>
      </c>
      <c r="W93" s="112">
        <v>2164</v>
      </c>
      <c r="X93" s="112">
        <v>2251</v>
      </c>
      <c r="Y93" s="112">
        <v>2368</v>
      </c>
      <c r="Z93" s="112">
        <v>2396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5599</v>
      </c>
      <c r="W94" s="112">
        <v>5818</v>
      </c>
      <c r="X94" s="112">
        <v>6218</v>
      </c>
      <c r="Y94" s="112">
        <v>6443</v>
      </c>
      <c r="Z94" s="112">
        <v>6690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809</v>
      </c>
      <c r="W95" s="112">
        <v>828</v>
      </c>
      <c r="X95" s="112">
        <v>861</v>
      </c>
      <c r="Y95" s="112">
        <v>917</v>
      </c>
      <c r="Z95" s="112">
        <v>952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3974</v>
      </c>
      <c r="W96" s="112">
        <v>4271</v>
      </c>
      <c r="X96" s="112">
        <v>4562</v>
      </c>
      <c r="Y96" s="112">
        <v>4746</v>
      </c>
      <c r="Z96" s="112">
        <v>4960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4855</v>
      </c>
      <c r="W97" s="112">
        <v>4869</v>
      </c>
      <c r="X97" s="112">
        <v>4909</v>
      </c>
      <c r="Y97" s="112">
        <v>4818</v>
      </c>
      <c r="Z97" s="112">
        <v>4866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2459</v>
      </c>
      <c r="W98" s="112">
        <v>2488</v>
      </c>
      <c r="X98" s="112">
        <v>2474</v>
      </c>
      <c r="Y98" s="112">
        <v>2523</v>
      </c>
      <c r="Z98" s="112">
        <v>2491</v>
      </c>
    </row>
    <row r="99" spans="1:32" ht="15" customHeight="1" x14ac:dyDescent="0.25">
      <c r="S99" s="115" t="s">
        <v>191</v>
      </c>
      <c r="T99" s="115"/>
      <c r="U99" s="112"/>
      <c r="V99" s="112">
        <v>111</v>
      </c>
      <c r="W99" s="112">
        <v>126</v>
      </c>
      <c r="X99" s="112">
        <v>124</v>
      </c>
      <c r="Y99" s="112">
        <v>139</v>
      </c>
      <c r="Z99" s="112">
        <v>150</v>
      </c>
    </row>
    <row r="100" spans="1:32" ht="15" customHeight="1" x14ac:dyDescent="0.25">
      <c r="S100" s="115" t="s">
        <v>58</v>
      </c>
      <c r="T100" s="115"/>
      <c r="U100" s="112"/>
      <c r="V100" s="112">
        <v>1112</v>
      </c>
      <c r="W100" s="112">
        <v>1169</v>
      </c>
      <c r="X100" s="112">
        <v>1214</v>
      </c>
      <c r="Y100" s="112">
        <v>1226</v>
      </c>
      <c r="Z100" s="112">
        <v>1233</v>
      </c>
    </row>
    <row r="101" spans="1:32" x14ac:dyDescent="0.25">
      <c r="A101" s="18"/>
      <c r="S101" s="118" t="s">
        <v>53</v>
      </c>
      <c r="T101" s="118"/>
      <c r="U101" s="112"/>
      <c r="V101" s="112">
        <v>24430</v>
      </c>
      <c r="W101" s="112">
        <v>24958</v>
      </c>
      <c r="X101" s="112">
        <v>25750</v>
      </c>
      <c r="Y101" s="112">
        <v>26263</v>
      </c>
      <c r="Z101" s="112">
        <v>26766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50107</v>
      </c>
      <c r="W104" s="112">
        <v>51771</v>
      </c>
      <c r="X104" s="112">
        <v>53173</v>
      </c>
      <c r="Y104" s="112">
        <v>57924</v>
      </c>
      <c r="Z104" s="112">
        <v>57924</v>
      </c>
      <c r="AB104" s="109" t="str">
        <f>TEXT(Z104,"###,###")</f>
        <v>57,924</v>
      </c>
      <c r="AD104" s="130">
        <f>Z104/($Z$4)*100</f>
        <v>74.865259593387705</v>
      </c>
      <c r="AF104" s="109"/>
    </row>
    <row r="105" spans="1:32" x14ac:dyDescent="0.25">
      <c r="S105" s="115" t="s">
        <v>17</v>
      </c>
      <c r="T105" s="115"/>
      <c r="U105" s="112"/>
      <c r="V105" s="112">
        <v>13717</v>
      </c>
      <c r="W105" s="112">
        <v>14000</v>
      </c>
      <c r="X105" s="112">
        <v>14102</v>
      </c>
      <c r="Y105" s="112">
        <v>13987</v>
      </c>
      <c r="Z105" s="112">
        <v>13978</v>
      </c>
      <c r="AB105" s="109" t="str">
        <f>TEXT(Z105,"###,###")</f>
        <v>13,978</v>
      </c>
      <c r="AD105" s="130">
        <f>Z105/($Z$4)*100</f>
        <v>18.06620051440462</v>
      </c>
      <c r="AF105" s="109"/>
    </row>
    <row r="106" spans="1:32" x14ac:dyDescent="0.25">
      <c r="S106" s="118" t="s">
        <v>53</v>
      </c>
      <c r="T106" s="118"/>
      <c r="U106" s="120"/>
      <c r="V106" s="120">
        <v>63824</v>
      </c>
      <c r="W106" s="120">
        <v>65771</v>
      </c>
      <c r="X106" s="120">
        <v>67275</v>
      </c>
      <c r="Y106" s="120">
        <v>71911</v>
      </c>
      <c r="Z106" s="120">
        <v>71902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8256</v>
      </c>
      <c r="W108" s="112">
        <v>9836</v>
      </c>
      <c r="X108" s="112">
        <v>8536</v>
      </c>
      <c r="Y108" s="112">
        <v>9179</v>
      </c>
      <c r="Z108" s="112">
        <v>9297</v>
      </c>
      <c r="AB108" s="109" t="str">
        <f>TEXT(Z108,"###,###")</f>
        <v>9,297</v>
      </c>
      <c r="AD108" s="130">
        <f>Z108/($Z$4)*100</f>
        <v>12.016130074575745</v>
      </c>
      <c r="AF108" s="109"/>
    </row>
    <row r="109" spans="1:32" x14ac:dyDescent="0.25">
      <c r="S109" s="115" t="s">
        <v>20</v>
      </c>
      <c r="T109" s="115"/>
      <c r="U109" s="112"/>
      <c r="V109" s="112">
        <v>9184</v>
      </c>
      <c r="W109" s="112">
        <v>9215</v>
      </c>
      <c r="X109" s="112">
        <v>9000</v>
      </c>
      <c r="Y109" s="112">
        <v>9203</v>
      </c>
      <c r="Z109" s="112">
        <v>10551</v>
      </c>
      <c r="AB109" s="109" t="str">
        <f>TEXT(Z109,"###,###")</f>
        <v>10,551</v>
      </c>
      <c r="AD109" s="130">
        <f>Z109/($Z$4)*100</f>
        <v>13.63689237569632</v>
      </c>
      <c r="AF109" s="109"/>
    </row>
    <row r="110" spans="1:32" x14ac:dyDescent="0.25">
      <c r="S110" s="115" t="s">
        <v>21</v>
      </c>
      <c r="T110" s="115"/>
      <c r="U110" s="112"/>
      <c r="V110" s="112">
        <v>13997</v>
      </c>
      <c r="W110" s="112">
        <v>14086</v>
      </c>
      <c r="X110" s="112">
        <v>15511</v>
      </c>
      <c r="Y110" s="112">
        <v>15183</v>
      </c>
      <c r="Z110" s="112">
        <v>16194</v>
      </c>
      <c r="AB110" s="109" t="str">
        <f>TEXT(Z110,"###,###")</f>
        <v>16,194</v>
      </c>
      <c r="AD110" s="130">
        <f>Z110/($Z$4)*100</f>
        <v>20.930322730738908</v>
      </c>
      <c r="AF110" s="109"/>
    </row>
    <row r="111" spans="1:32" x14ac:dyDescent="0.25">
      <c r="S111" s="115" t="s">
        <v>22</v>
      </c>
      <c r="T111" s="115"/>
      <c r="U111" s="112"/>
      <c r="V111" s="112">
        <v>32123</v>
      </c>
      <c r="W111" s="112">
        <v>32423</v>
      </c>
      <c r="X111" s="112">
        <v>34070</v>
      </c>
      <c r="Y111" s="112">
        <v>34669</v>
      </c>
      <c r="Z111" s="112">
        <v>36781</v>
      </c>
      <c r="AB111" s="109" t="str">
        <f>TEXT(Z111,"###,###")</f>
        <v>36,781</v>
      </c>
      <c r="AD111" s="130">
        <f>Z111/($Z$4)*100</f>
        <v>47.538483411097182</v>
      </c>
      <c r="AF111" s="109"/>
    </row>
    <row r="112" spans="1:32" x14ac:dyDescent="0.25">
      <c r="S112" s="118" t="s">
        <v>53</v>
      </c>
      <c r="T112" s="118"/>
      <c r="U112" s="112"/>
      <c r="V112" s="112">
        <v>67911</v>
      </c>
      <c r="W112" s="112">
        <v>70435</v>
      </c>
      <c r="X112" s="112">
        <v>71965</v>
      </c>
      <c r="Y112" s="112">
        <v>73097</v>
      </c>
      <c r="Z112" s="112">
        <v>77371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40.85</v>
      </c>
      <c r="W118" s="131">
        <v>40.78</v>
      </c>
      <c r="X118" s="131">
        <v>40.68</v>
      </c>
      <c r="Y118" s="131">
        <v>40.619999999999997</v>
      </c>
      <c r="Z118" s="131">
        <v>40.549999999999997</v>
      </c>
      <c r="AB118" s="109" t="str">
        <f>TEXT(Z118,"##.0")</f>
        <v>40.6</v>
      </c>
    </row>
    <row r="120" spans="19:32" x14ac:dyDescent="0.25">
      <c r="S120" s="101" t="s">
        <v>100</v>
      </c>
      <c r="T120" s="112"/>
      <c r="U120" s="112"/>
      <c r="V120" s="112">
        <v>42941</v>
      </c>
      <c r="W120" s="112">
        <v>43695</v>
      </c>
      <c r="X120" s="112">
        <v>44363</v>
      </c>
      <c r="Y120" s="112">
        <v>45154</v>
      </c>
      <c r="Z120" s="112">
        <v>45796</v>
      </c>
      <c r="AB120" s="109" t="str">
        <f>TEXT(Z120,"###,###")</f>
        <v>45,796</v>
      </c>
    </row>
    <row r="121" spans="19:32" x14ac:dyDescent="0.25">
      <c r="S121" s="101" t="s">
        <v>101</v>
      </c>
      <c r="T121" s="112"/>
      <c r="U121" s="112"/>
      <c r="V121" s="112">
        <v>3106</v>
      </c>
      <c r="W121" s="112">
        <v>3148</v>
      </c>
      <c r="X121" s="112">
        <v>3243</v>
      </c>
      <c r="Y121" s="112">
        <v>3307</v>
      </c>
      <c r="Z121" s="112">
        <v>3271</v>
      </c>
      <c r="AB121" s="109" t="str">
        <f>TEXT(Z121,"###,###")</f>
        <v>3,271</v>
      </c>
    </row>
    <row r="122" spans="19:32" x14ac:dyDescent="0.25">
      <c r="S122" s="101" t="s">
        <v>102</v>
      </c>
      <c r="T122" s="112"/>
      <c r="U122" s="112"/>
      <c r="V122" s="112">
        <v>3010</v>
      </c>
      <c r="W122" s="112">
        <v>3232</v>
      </c>
      <c r="X122" s="112">
        <v>3495</v>
      </c>
      <c r="Y122" s="112">
        <v>3643</v>
      </c>
      <c r="Z122" s="112">
        <v>3953</v>
      </c>
      <c r="AB122" s="109" t="str">
        <f>TEXT(Z122,"###,###")</f>
        <v>3,953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45951</v>
      </c>
      <c r="W124" s="112">
        <v>46927</v>
      </c>
      <c r="X124" s="112">
        <v>47858</v>
      </c>
      <c r="Y124" s="112">
        <v>48797</v>
      </c>
      <c r="Z124" s="112">
        <v>49749</v>
      </c>
      <c r="AB124" s="109" t="str">
        <f>TEXT(Z124,"###,###")</f>
        <v>49,749</v>
      </c>
      <c r="AD124" s="127">
        <f>Z124/$Z$7*100</f>
        <v>93.823551599275802</v>
      </c>
    </row>
    <row r="125" spans="19:32" x14ac:dyDescent="0.25">
      <c r="S125" s="101" t="s">
        <v>104</v>
      </c>
      <c r="T125" s="112"/>
      <c r="U125" s="112"/>
      <c r="V125" s="112">
        <v>6116</v>
      </c>
      <c r="W125" s="112">
        <v>6380</v>
      </c>
      <c r="X125" s="112">
        <v>6738</v>
      </c>
      <c r="Y125" s="112">
        <v>6950</v>
      </c>
      <c r="Z125" s="112">
        <v>7224</v>
      </c>
      <c r="AB125" s="109" t="str">
        <f>TEXT(Z125,"###,###")</f>
        <v>7,224</v>
      </c>
      <c r="AD125" s="127">
        <f>Z125/$Z$7*100</f>
        <v>13.624019312009656</v>
      </c>
    </row>
    <row r="127" spans="19:32" x14ac:dyDescent="0.25">
      <c r="S127" s="101" t="s">
        <v>105</v>
      </c>
      <c r="T127" s="112"/>
      <c r="U127" s="112"/>
      <c r="V127" s="112">
        <v>24626</v>
      </c>
      <c r="W127" s="112">
        <v>25113</v>
      </c>
      <c r="X127" s="112">
        <v>25356</v>
      </c>
      <c r="Y127" s="112">
        <v>25839</v>
      </c>
      <c r="Z127" s="112">
        <v>26218</v>
      </c>
      <c r="AB127" s="109" t="str">
        <f>TEXT(Z127,"###,###")</f>
        <v>26,218</v>
      </c>
      <c r="AD127" s="127">
        <f>Z127/$Z$7*100</f>
        <v>49.445534097767045</v>
      </c>
    </row>
    <row r="128" spans="19:32" x14ac:dyDescent="0.25">
      <c r="S128" s="101" t="s">
        <v>106</v>
      </c>
      <c r="T128" s="112"/>
      <c r="U128" s="112"/>
      <c r="V128" s="112">
        <v>24427</v>
      </c>
      <c r="W128" s="112">
        <v>24962</v>
      </c>
      <c r="X128" s="112">
        <v>25753</v>
      </c>
      <c r="Y128" s="112">
        <v>26259</v>
      </c>
      <c r="Z128" s="112">
        <v>26767</v>
      </c>
      <c r="AB128" s="109" t="str">
        <f>TEXT(Z128,"###,###")</f>
        <v>26,767</v>
      </c>
      <c r="AD128" s="127">
        <f>Z128/$Z$7*100</f>
        <v>50.480914302957146</v>
      </c>
    </row>
    <row r="130" spans="19:20" x14ac:dyDescent="0.25">
      <c r="S130" s="101" t="s">
        <v>264</v>
      </c>
      <c r="T130" s="127">
        <v>86.368436934218465</v>
      </c>
    </row>
    <row r="131" spans="19:20" x14ac:dyDescent="0.25">
      <c r="S131" s="101" t="s">
        <v>265</v>
      </c>
      <c r="T131" s="127">
        <v>6.1689046469523241</v>
      </c>
    </row>
    <row r="132" spans="19:20" x14ac:dyDescent="0.25">
      <c r="S132" s="101" t="s">
        <v>266</v>
      </c>
      <c r="T132" s="127">
        <v>7.4551146650573328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2E770F-0B74-4CBA-A0F0-18C1EB46D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C63AB2B-C671-46CA-9A3A-3F5C3650C0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8EFEB1-78DD-41CF-828E-23D25DFD76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E72DD8-DDDC-4EC5-9379-34739164BC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40B47-7447-49EA-8D79-1F9F0DC94867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10.33 Mid Murray,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5312</v>
      </c>
      <c r="W4" s="108">
        <v>6021</v>
      </c>
      <c r="X4" s="108">
        <v>5635</v>
      </c>
      <c r="Y4" s="108">
        <v>5877</v>
      </c>
      <c r="Z4" s="108">
        <v>6009</v>
      </c>
      <c r="AB4" s="109" t="str">
        <f>TEXT(Z4,"###,###")</f>
        <v>6,009</v>
      </c>
      <c r="AD4" s="110">
        <f>Z4/Y4-1</f>
        <v>2.2460438999489574E-2</v>
      </c>
      <c r="AF4" s="110">
        <f>Z4/V4-1</f>
        <v>0.1312123493975903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2842</v>
      </c>
      <c r="W5" s="108">
        <v>3283</v>
      </c>
      <c r="X5" s="108">
        <v>3002</v>
      </c>
      <c r="Y5" s="108">
        <v>3139</v>
      </c>
      <c r="Z5" s="108">
        <v>3121</v>
      </c>
      <c r="AB5" s="109" t="str">
        <f>TEXT(Z5,"###,###")</f>
        <v>3,121</v>
      </c>
      <c r="AD5" s="110">
        <f t="shared" ref="AD5:AD9" si="0">Z5/Y5-1</f>
        <v>-5.7343102899012344E-3</v>
      </c>
      <c r="AF5" s="110">
        <f t="shared" ref="AF5:AF9" si="1">Z5/V5-1</f>
        <v>9.8170302603800108E-2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2476</v>
      </c>
      <c r="W6" s="108">
        <v>2741</v>
      </c>
      <c r="X6" s="108">
        <v>2639</v>
      </c>
      <c r="Y6" s="108">
        <v>2740</v>
      </c>
      <c r="Z6" s="108">
        <v>2882</v>
      </c>
      <c r="AB6" s="109" t="str">
        <f>TEXT(Z6,"###,###")</f>
        <v>2,882</v>
      </c>
      <c r="AD6" s="110">
        <f t="shared" si="0"/>
        <v>5.1824817518248079E-2</v>
      </c>
      <c r="AF6" s="110">
        <f t="shared" si="1"/>
        <v>0.16397415185783526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3640</v>
      </c>
      <c r="W7" s="108">
        <v>4113</v>
      </c>
      <c r="X7" s="108">
        <v>3900</v>
      </c>
      <c r="Y7" s="108">
        <v>4134</v>
      </c>
      <c r="Z7" s="108">
        <v>4202</v>
      </c>
      <c r="AB7" s="109" t="str">
        <f>TEXT(Z7,"###,###")</f>
        <v>4,202</v>
      </c>
      <c r="AD7" s="110">
        <f t="shared" si="0"/>
        <v>1.644895984518624E-2</v>
      </c>
      <c r="AF7" s="110">
        <f t="shared" si="1"/>
        <v>0.15439560439560429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6,009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4,202</v>
      </c>
      <c r="P8" s="65"/>
      <c r="S8" s="107" t="s">
        <v>84</v>
      </c>
      <c r="T8" s="108"/>
      <c r="U8" s="108"/>
      <c r="V8" s="108">
        <v>33872</v>
      </c>
      <c r="W8" s="108">
        <v>35238.21</v>
      </c>
      <c r="X8" s="108">
        <v>36020</v>
      </c>
      <c r="Y8" s="108">
        <v>35891.67</v>
      </c>
      <c r="Z8" s="108">
        <v>37704.5</v>
      </c>
      <c r="AB8" s="109" t="str">
        <f>TEXT(Z8,"$###,###")</f>
        <v>$37,705</v>
      </c>
      <c r="AD8" s="110">
        <f t="shared" si="0"/>
        <v>5.0508377013384953E-2</v>
      </c>
      <c r="AF8" s="110">
        <f t="shared" si="1"/>
        <v>0.1131465517241379</v>
      </c>
    </row>
    <row r="9" spans="1:32" x14ac:dyDescent="0.25">
      <c r="A9" s="30" t="s">
        <v>14</v>
      </c>
      <c r="B9" s="69"/>
      <c r="C9" s="70"/>
      <c r="D9" s="71">
        <f>AD104</f>
        <v>72.541188217673493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52.998572108519745</v>
      </c>
      <c r="P9" s="72" t="s">
        <v>85</v>
      </c>
      <c r="S9" s="107" t="s">
        <v>7</v>
      </c>
      <c r="T9" s="108"/>
      <c r="U9" s="108"/>
      <c r="V9" s="108">
        <v>155490396</v>
      </c>
      <c r="W9" s="108">
        <v>176818206</v>
      </c>
      <c r="X9" s="108">
        <v>168668331</v>
      </c>
      <c r="Y9" s="108">
        <v>178096344</v>
      </c>
      <c r="Z9" s="108">
        <v>187375025</v>
      </c>
      <c r="AB9" s="109" t="str">
        <f>TEXT(Z9/1000000,"$#,###.0")&amp;" mil"</f>
        <v>$187.4 mil</v>
      </c>
      <c r="AD9" s="110">
        <f t="shared" si="0"/>
        <v>5.2099222205257645E-2</v>
      </c>
      <c r="AF9" s="110">
        <f t="shared" si="1"/>
        <v>0.20505851049475754</v>
      </c>
    </row>
    <row r="10" spans="1:32" x14ac:dyDescent="0.25">
      <c r="A10" s="30" t="s">
        <v>17</v>
      </c>
      <c r="B10" s="69"/>
      <c r="C10" s="70"/>
      <c r="D10" s="71">
        <f>AD105</f>
        <v>12.048593776002663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46.834840552118038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74.726320799619231</v>
      </c>
      <c r="P11" s="72" t="s">
        <v>85</v>
      </c>
      <c r="S11" s="107" t="s">
        <v>29</v>
      </c>
      <c r="T11" s="112"/>
      <c r="U11" s="112"/>
      <c r="V11" s="112">
        <v>4389</v>
      </c>
      <c r="W11" s="112">
        <v>4955</v>
      </c>
      <c r="X11" s="112">
        <v>4671</v>
      </c>
      <c r="Y11" s="112">
        <v>4799</v>
      </c>
      <c r="Z11" s="112">
        <v>4946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14.826273203236553</v>
      </c>
      <c r="P12" s="72" t="s">
        <v>85</v>
      </c>
      <c r="S12" s="107" t="s">
        <v>30</v>
      </c>
      <c r="T12" s="112"/>
      <c r="U12" s="112"/>
      <c r="V12" s="112">
        <v>919</v>
      </c>
      <c r="W12" s="112">
        <v>1068</v>
      </c>
      <c r="X12" s="112">
        <v>972</v>
      </c>
      <c r="Y12" s="112">
        <v>1075</v>
      </c>
      <c r="Z12" s="112">
        <v>1063</v>
      </c>
    </row>
    <row r="13" spans="1:32" ht="15" customHeight="1" x14ac:dyDescent="0.25">
      <c r="A13" s="30" t="s">
        <v>19</v>
      </c>
      <c r="B13" s="70"/>
      <c r="C13" s="70"/>
      <c r="D13" s="71">
        <f>AD108</f>
        <v>18.072890664003992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10.54259876249405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17.906473622898986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46.2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23.198535530038274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15.142857142857144</v>
      </c>
      <c r="P15" s="72" t="s">
        <v>85</v>
      </c>
      <c r="S15" s="115" t="s">
        <v>61</v>
      </c>
      <c r="T15" s="115"/>
      <c r="U15" s="116"/>
      <c r="V15" s="116">
        <v>693</v>
      </c>
      <c r="W15" s="116">
        <v>760</v>
      </c>
      <c r="X15" s="116">
        <v>795</v>
      </c>
      <c r="Y15" s="112">
        <v>794</v>
      </c>
      <c r="Z15" s="112">
        <v>813</v>
      </c>
      <c r="AB15" s="117">
        <f t="shared" ref="AB15:AB34" si="2">IF(Z15="np",0,Z15/$Z$34)</f>
        <v>0.13529705441837245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26.959560659011483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84.857142857142847</v>
      </c>
      <c r="P16" s="37" t="s">
        <v>85</v>
      </c>
      <c r="S16" s="115" t="s">
        <v>62</v>
      </c>
      <c r="T16" s="115"/>
      <c r="U16" s="116"/>
      <c r="V16" s="116">
        <v>58</v>
      </c>
      <c r="W16" s="116">
        <v>59</v>
      </c>
      <c r="X16" s="116">
        <v>72</v>
      </c>
      <c r="Y16" s="112">
        <v>65</v>
      </c>
      <c r="Z16" s="112">
        <v>51</v>
      </c>
      <c r="AB16" s="117">
        <f t="shared" si="2"/>
        <v>8.4872690963554674E-3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387</v>
      </c>
      <c r="W17" s="116">
        <v>532</v>
      </c>
      <c r="X17" s="116">
        <v>425</v>
      </c>
      <c r="Y17" s="112">
        <v>438</v>
      </c>
      <c r="Z17" s="112">
        <v>404</v>
      </c>
      <c r="AB17" s="117">
        <f t="shared" si="2"/>
        <v>6.7232484606423698E-2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40</v>
      </c>
      <c r="W18" s="116">
        <v>48</v>
      </c>
      <c r="X18" s="116">
        <v>47</v>
      </c>
      <c r="Y18" s="112">
        <v>40</v>
      </c>
      <c r="Z18" s="112">
        <v>47</v>
      </c>
      <c r="AB18" s="117">
        <f t="shared" si="2"/>
        <v>7.8216009319354296E-3</v>
      </c>
    </row>
    <row r="19" spans="1:28" x14ac:dyDescent="0.25">
      <c r="A19" s="61" t="str">
        <f>$S$1&amp;" ("&amp;$V$2&amp;" to "&amp;$Z$2&amp;")"</f>
        <v>Mid Murray (2016-17 to 2020-21)</v>
      </c>
      <c r="B19" s="61"/>
      <c r="C19" s="61"/>
      <c r="D19" s="61"/>
      <c r="E19" s="61"/>
      <c r="F19" s="61"/>
      <c r="G19" s="61" t="str">
        <f>$S$1&amp;" ("&amp;$V$2&amp;" to "&amp;$Z$2&amp;")"</f>
        <v>Mid Murray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328</v>
      </c>
      <c r="W19" s="116">
        <v>415</v>
      </c>
      <c r="X19" s="116">
        <v>375</v>
      </c>
      <c r="Y19" s="112">
        <v>379</v>
      </c>
      <c r="Z19" s="112">
        <v>431</v>
      </c>
      <c r="AB19" s="117">
        <f t="shared" si="2"/>
        <v>7.1725744716258949E-2</v>
      </c>
    </row>
    <row r="20" spans="1:28" x14ac:dyDescent="0.25">
      <c r="S20" s="115" t="s">
        <v>66</v>
      </c>
      <c r="T20" s="115"/>
      <c r="U20" s="116"/>
      <c r="V20" s="116">
        <v>163</v>
      </c>
      <c r="W20" s="116">
        <v>157</v>
      </c>
      <c r="X20" s="116">
        <v>129</v>
      </c>
      <c r="Y20" s="112">
        <v>137</v>
      </c>
      <c r="Z20" s="112">
        <v>141</v>
      </c>
      <c r="AB20" s="117">
        <f t="shared" si="2"/>
        <v>2.3464802795806292E-2</v>
      </c>
    </row>
    <row r="21" spans="1:28" x14ac:dyDescent="0.25">
      <c r="S21" s="115" t="s">
        <v>67</v>
      </c>
      <c r="T21" s="115"/>
      <c r="U21" s="116"/>
      <c r="V21" s="116">
        <v>382</v>
      </c>
      <c r="W21" s="116">
        <v>408</v>
      </c>
      <c r="X21" s="116">
        <v>380</v>
      </c>
      <c r="Y21" s="112">
        <v>445</v>
      </c>
      <c r="Z21" s="112">
        <v>467</v>
      </c>
      <c r="AB21" s="117">
        <f t="shared" si="2"/>
        <v>7.7716758196039279E-2</v>
      </c>
    </row>
    <row r="22" spans="1:28" x14ac:dyDescent="0.25">
      <c r="S22" s="115" t="s">
        <v>68</v>
      </c>
      <c r="T22" s="115"/>
      <c r="U22" s="116"/>
      <c r="V22" s="116">
        <v>298</v>
      </c>
      <c r="W22" s="116">
        <v>349</v>
      </c>
      <c r="X22" s="116">
        <v>311</v>
      </c>
      <c r="Y22" s="112">
        <v>314</v>
      </c>
      <c r="Z22" s="112">
        <v>372</v>
      </c>
      <c r="AB22" s="117">
        <f t="shared" si="2"/>
        <v>6.1907139291063402E-2</v>
      </c>
    </row>
    <row r="23" spans="1:28" x14ac:dyDescent="0.25">
      <c r="S23" s="115" t="s">
        <v>69</v>
      </c>
      <c r="T23" s="115"/>
      <c r="U23" s="116"/>
      <c r="V23" s="116">
        <v>284</v>
      </c>
      <c r="W23" s="116">
        <v>371</v>
      </c>
      <c r="X23" s="116">
        <v>300</v>
      </c>
      <c r="Y23" s="112">
        <v>297</v>
      </c>
      <c r="Z23" s="112">
        <v>294</v>
      </c>
      <c r="AB23" s="117">
        <f t="shared" si="2"/>
        <v>4.8926610084872688E-2</v>
      </c>
    </row>
    <row r="24" spans="1:28" x14ac:dyDescent="0.25">
      <c r="S24" s="115" t="s">
        <v>70</v>
      </c>
      <c r="T24" s="115"/>
      <c r="U24" s="116"/>
      <c r="V24" s="116">
        <v>9</v>
      </c>
      <c r="W24" s="116">
        <v>19</v>
      </c>
      <c r="X24" s="116">
        <v>34</v>
      </c>
      <c r="Y24" s="112">
        <v>20</v>
      </c>
      <c r="Z24" s="112">
        <v>27</v>
      </c>
      <c r="AB24" s="117">
        <f t="shared" si="2"/>
        <v>4.4932601098352475E-3</v>
      </c>
    </row>
    <row r="25" spans="1:28" x14ac:dyDescent="0.25">
      <c r="S25" s="115" t="s">
        <v>71</v>
      </c>
      <c r="T25" s="115"/>
      <c r="U25" s="116"/>
      <c r="V25" s="116">
        <v>131</v>
      </c>
      <c r="W25" s="116">
        <v>143</v>
      </c>
      <c r="X25" s="116">
        <v>145</v>
      </c>
      <c r="Y25" s="112">
        <v>159</v>
      </c>
      <c r="Z25" s="112">
        <v>145</v>
      </c>
      <c r="AB25" s="117">
        <f t="shared" si="2"/>
        <v>2.4130470960226327E-2</v>
      </c>
    </row>
    <row r="26" spans="1:28" x14ac:dyDescent="0.25">
      <c r="S26" s="115" t="s">
        <v>72</v>
      </c>
      <c r="T26" s="115"/>
      <c r="U26" s="116"/>
      <c r="V26" s="116">
        <v>152</v>
      </c>
      <c r="W26" s="116">
        <v>174</v>
      </c>
      <c r="X26" s="116">
        <v>129</v>
      </c>
      <c r="Y26" s="112">
        <v>114</v>
      </c>
      <c r="Z26" s="112">
        <v>169</v>
      </c>
      <c r="AB26" s="117">
        <f t="shared" si="2"/>
        <v>2.8124479946746547E-2</v>
      </c>
    </row>
    <row r="27" spans="1:28" x14ac:dyDescent="0.25">
      <c r="S27" s="115" t="s">
        <v>73</v>
      </c>
      <c r="T27" s="115"/>
      <c r="U27" s="116"/>
      <c r="V27" s="116">
        <v>157</v>
      </c>
      <c r="W27" s="116">
        <v>187</v>
      </c>
      <c r="X27" s="116">
        <v>209</v>
      </c>
      <c r="Y27" s="112">
        <v>227</v>
      </c>
      <c r="Z27" s="112">
        <v>246</v>
      </c>
      <c r="AB27" s="117">
        <f t="shared" si="2"/>
        <v>4.0938592111832255E-2</v>
      </c>
    </row>
    <row r="28" spans="1:28" x14ac:dyDescent="0.25">
      <c r="S28" s="115" t="s">
        <v>74</v>
      </c>
      <c r="T28" s="115"/>
      <c r="U28" s="116"/>
      <c r="V28" s="116">
        <v>346</v>
      </c>
      <c r="W28" s="116">
        <v>434</v>
      </c>
      <c r="X28" s="116">
        <v>428</v>
      </c>
      <c r="Y28" s="112">
        <v>455</v>
      </c>
      <c r="Z28" s="112">
        <v>459</v>
      </c>
      <c r="AB28" s="117">
        <f t="shared" si="2"/>
        <v>7.6385421867199196E-2</v>
      </c>
    </row>
    <row r="29" spans="1:28" x14ac:dyDescent="0.25">
      <c r="S29" s="115" t="s">
        <v>75</v>
      </c>
      <c r="T29" s="115"/>
      <c r="U29" s="116"/>
      <c r="V29" s="116">
        <v>304</v>
      </c>
      <c r="W29" s="116">
        <v>314</v>
      </c>
      <c r="X29" s="116">
        <v>332</v>
      </c>
      <c r="Y29" s="112">
        <v>282</v>
      </c>
      <c r="Z29" s="112">
        <v>263</v>
      </c>
      <c r="AB29" s="117">
        <f t="shared" si="2"/>
        <v>4.3767681810617409E-2</v>
      </c>
    </row>
    <row r="30" spans="1:28" x14ac:dyDescent="0.25">
      <c r="S30" s="115" t="s">
        <v>76</v>
      </c>
      <c r="T30" s="115"/>
      <c r="U30" s="116"/>
      <c r="V30" s="116">
        <v>239</v>
      </c>
      <c r="W30" s="116">
        <v>260</v>
      </c>
      <c r="X30" s="116">
        <v>251</v>
      </c>
      <c r="Y30" s="112">
        <v>277</v>
      </c>
      <c r="Z30" s="112">
        <v>285</v>
      </c>
      <c r="AB30" s="117">
        <f t="shared" si="2"/>
        <v>4.7428856714927609E-2</v>
      </c>
    </row>
    <row r="31" spans="1:28" x14ac:dyDescent="0.25">
      <c r="S31" s="115" t="s">
        <v>77</v>
      </c>
      <c r="T31" s="115"/>
      <c r="U31" s="116"/>
      <c r="V31" s="116">
        <v>425</v>
      </c>
      <c r="W31" s="116">
        <v>486</v>
      </c>
      <c r="X31" s="116">
        <v>512</v>
      </c>
      <c r="Y31" s="112">
        <v>590</v>
      </c>
      <c r="Z31" s="112">
        <v>617</v>
      </c>
      <c r="AB31" s="117">
        <f t="shared" si="2"/>
        <v>0.10267931436179065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47</v>
      </c>
      <c r="W32" s="116">
        <v>76</v>
      </c>
      <c r="X32" s="116">
        <v>61</v>
      </c>
      <c r="Y32" s="112">
        <v>80</v>
      </c>
      <c r="Z32" s="112">
        <v>57</v>
      </c>
      <c r="AB32" s="117">
        <f t="shared" si="2"/>
        <v>9.4857713429855224E-3</v>
      </c>
    </row>
    <row r="33" spans="19:32" x14ac:dyDescent="0.25">
      <c r="S33" s="115" t="s">
        <v>79</v>
      </c>
      <c r="T33" s="115"/>
      <c r="U33" s="116"/>
      <c r="V33" s="116">
        <v>138</v>
      </c>
      <c r="W33" s="116">
        <v>196</v>
      </c>
      <c r="X33" s="116">
        <v>177</v>
      </c>
      <c r="Y33" s="112">
        <v>211</v>
      </c>
      <c r="Z33" s="112">
        <v>214</v>
      </c>
      <c r="AB33" s="117">
        <f t="shared" si="2"/>
        <v>3.5613246796471959E-2</v>
      </c>
    </row>
    <row r="34" spans="19:32" x14ac:dyDescent="0.25">
      <c r="S34" s="118" t="s">
        <v>53</v>
      </c>
      <c r="T34" s="118"/>
      <c r="U34" s="119"/>
      <c r="V34" s="119">
        <v>5316</v>
      </c>
      <c r="W34" s="119">
        <v>6022</v>
      </c>
      <c r="X34" s="119">
        <v>5638</v>
      </c>
      <c r="Y34" s="120">
        <v>5880</v>
      </c>
      <c r="Z34" s="120">
        <v>6009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3075</v>
      </c>
      <c r="W37" s="112">
        <v>3471</v>
      </c>
      <c r="X37" s="112">
        <v>3266</v>
      </c>
      <c r="Y37" s="112">
        <v>3485</v>
      </c>
      <c r="Z37" s="112">
        <v>3564</v>
      </c>
      <c r="AB37" s="132">
        <f>Z37/Z40*100</f>
        <v>84.857142857142847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572</v>
      </c>
      <c r="W38" s="112">
        <v>635</v>
      </c>
      <c r="X38" s="112">
        <v>638</v>
      </c>
      <c r="Y38" s="112">
        <v>644</v>
      </c>
      <c r="Z38" s="112">
        <v>636</v>
      </c>
      <c r="AB38" s="132">
        <f>Z38/Z40*100</f>
        <v>15.142857142857144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3647</v>
      </c>
      <c r="W40" s="112">
        <v>4106</v>
      </c>
      <c r="X40" s="112">
        <v>3904</v>
      </c>
      <c r="Y40" s="112">
        <v>4129</v>
      </c>
      <c r="Z40" s="112">
        <v>4200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5</v>
      </c>
      <c r="X44" s="112">
        <v>5</v>
      </c>
      <c r="Y44" s="112">
        <v>4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45</v>
      </c>
      <c r="W45" s="112">
        <v>73</v>
      </c>
      <c r="X45" s="112">
        <v>72</v>
      </c>
      <c r="Y45" s="112">
        <v>71</v>
      </c>
      <c r="Z45" s="112">
        <v>71</v>
      </c>
    </row>
    <row r="46" spans="19:32" x14ac:dyDescent="0.25">
      <c r="S46" s="115" t="s">
        <v>38</v>
      </c>
      <c r="T46" s="115"/>
      <c r="U46" s="112"/>
      <c r="V46" s="112">
        <v>148</v>
      </c>
      <c r="W46" s="112">
        <v>140</v>
      </c>
      <c r="X46" s="112">
        <v>162</v>
      </c>
      <c r="Y46" s="112">
        <v>168</v>
      </c>
      <c r="Z46" s="112">
        <v>178</v>
      </c>
    </row>
    <row r="47" spans="19:32" x14ac:dyDescent="0.25">
      <c r="S47" s="115" t="s">
        <v>39</v>
      </c>
      <c r="T47" s="115"/>
      <c r="U47" s="112"/>
      <c r="V47" s="112">
        <v>211</v>
      </c>
      <c r="W47" s="112">
        <v>219</v>
      </c>
      <c r="X47" s="112">
        <v>213</v>
      </c>
      <c r="Y47" s="112">
        <v>199</v>
      </c>
      <c r="Z47" s="112">
        <v>181</v>
      </c>
    </row>
    <row r="48" spans="19:32" x14ac:dyDescent="0.25">
      <c r="S48" s="115" t="s">
        <v>40</v>
      </c>
      <c r="T48" s="115"/>
      <c r="U48" s="112"/>
      <c r="V48" s="112">
        <v>237</v>
      </c>
      <c r="W48" s="112">
        <v>253</v>
      </c>
      <c r="X48" s="112">
        <v>250</v>
      </c>
      <c r="Y48" s="112">
        <v>291</v>
      </c>
      <c r="Z48" s="112">
        <v>270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201</v>
      </c>
      <c r="W49" s="112">
        <v>232</v>
      </c>
      <c r="X49" s="112">
        <v>206</v>
      </c>
      <c r="Y49" s="112">
        <v>210</v>
      </c>
      <c r="Z49" s="112">
        <v>246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Mid Murray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218</v>
      </c>
      <c r="W50" s="112">
        <v>235</v>
      </c>
      <c r="X50" s="112">
        <v>230</v>
      </c>
      <c r="Y50" s="112">
        <v>213</v>
      </c>
      <c r="Z50" s="112">
        <v>191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230</v>
      </c>
      <c r="W51" s="112">
        <v>259</v>
      </c>
      <c r="X51" s="112">
        <v>206</v>
      </c>
      <c r="Y51" s="112">
        <v>216</v>
      </c>
      <c r="Z51" s="112">
        <v>229</v>
      </c>
    </row>
    <row r="52" spans="1:26" ht="15" customHeight="1" x14ac:dyDescent="0.25">
      <c r="S52" s="115" t="s">
        <v>44</v>
      </c>
      <c r="T52" s="115"/>
      <c r="U52" s="112"/>
      <c r="V52" s="112">
        <v>311</v>
      </c>
      <c r="W52" s="112">
        <v>389</v>
      </c>
      <c r="X52" s="112">
        <v>337</v>
      </c>
      <c r="Y52" s="112">
        <v>339</v>
      </c>
      <c r="Z52" s="112">
        <v>274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385</v>
      </c>
      <c r="W53" s="112">
        <v>470</v>
      </c>
      <c r="X53" s="112">
        <v>390</v>
      </c>
      <c r="Y53" s="112">
        <v>399</v>
      </c>
      <c r="Z53" s="112">
        <v>372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340</v>
      </c>
      <c r="W54" s="112">
        <v>382</v>
      </c>
      <c r="X54" s="112">
        <v>372</v>
      </c>
      <c r="Y54" s="112">
        <v>395</v>
      </c>
      <c r="Z54" s="112">
        <v>432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259</v>
      </c>
      <c r="W55" s="112">
        <v>303</v>
      </c>
      <c r="X55" s="112">
        <v>253</v>
      </c>
      <c r="Y55" s="112">
        <v>297</v>
      </c>
      <c r="Z55" s="112">
        <v>317</v>
      </c>
    </row>
    <row r="56" spans="1:26" ht="15" customHeight="1" x14ac:dyDescent="0.25">
      <c r="S56" s="115" t="s">
        <v>48</v>
      </c>
      <c r="T56" s="115"/>
      <c r="U56" s="112"/>
      <c r="V56" s="112">
        <v>161</v>
      </c>
      <c r="W56" s="112">
        <v>208</v>
      </c>
      <c r="X56" s="112">
        <v>177</v>
      </c>
      <c r="Y56" s="112">
        <v>209</v>
      </c>
      <c r="Z56" s="112">
        <v>212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46</v>
      </c>
      <c r="W57" s="112">
        <v>65</v>
      </c>
      <c r="X57" s="112">
        <v>59</v>
      </c>
      <c r="Y57" s="112">
        <v>91</v>
      </c>
      <c r="Z57" s="112">
        <v>89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28</v>
      </c>
      <c r="W58" s="112">
        <v>28</v>
      </c>
      <c r="X58" s="112">
        <v>29</v>
      </c>
      <c r="Y58" s="112">
        <v>32</v>
      </c>
      <c r="Z58" s="112">
        <v>28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19</v>
      </c>
      <c r="W59" s="112">
        <v>14</v>
      </c>
      <c r="X59" s="112">
        <v>11</v>
      </c>
      <c r="Y59" s="112">
        <v>21</v>
      </c>
      <c r="Z59" s="112">
        <v>18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6</v>
      </c>
      <c r="X60" s="112">
        <v>7</v>
      </c>
      <c r="Y60" s="112">
        <v>6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2842</v>
      </c>
      <c r="W61" s="112">
        <v>3278</v>
      </c>
      <c r="X61" s="112">
        <v>3001</v>
      </c>
      <c r="Y61" s="112">
        <v>3140</v>
      </c>
      <c r="Z61" s="112">
        <v>3121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9</v>
      </c>
      <c r="X63" s="112">
        <v>7</v>
      </c>
      <c r="Y63" s="112">
        <v>5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54</v>
      </c>
      <c r="W64" s="112">
        <v>57</v>
      </c>
      <c r="X64" s="112">
        <v>47</v>
      </c>
      <c r="Y64" s="112">
        <v>58</v>
      </c>
      <c r="Z64" s="112">
        <v>100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Mid Murray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157</v>
      </c>
      <c r="W65" s="112">
        <v>193</v>
      </c>
      <c r="X65" s="112">
        <v>155</v>
      </c>
      <c r="Y65" s="112">
        <v>155</v>
      </c>
      <c r="Z65" s="112">
        <v>154</v>
      </c>
    </row>
    <row r="66" spans="1:26" x14ac:dyDescent="0.25">
      <c r="S66" s="115" t="s">
        <v>39</v>
      </c>
      <c r="T66" s="115"/>
      <c r="U66" s="112"/>
      <c r="V66" s="112">
        <v>181</v>
      </c>
      <c r="W66" s="112">
        <v>237</v>
      </c>
      <c r="X66" s="112">
        <v>217</v>
      </c>
      <c r="Y66" s="112">
        <v>187</v>
      </c>
      <c r="Z66" s="112">
        <v>216</v>
      </c>
    </row>
    <row r="67" spans="1:26" x14ac:dyDescent="0.25">
      <c r="S67" s="115" t="s">
        <v>40</v>
      </c>
      <c r="T67" s="115"/>
      <c r="U67" s="112"/>
      <c r="V67" s="112">
        <v>202</v>
      </c>
      <c r="W67" s="112">
        <v>196</v>
      </c>
      <c r="X67" s="112">
        <v>217</v>
      </c>
      <c r="Y67" s="112">
        <v>239</v>
      </c>
      <c r="Z67" s="112">
        <v>210</v>
      </c>
    </row>
    <row r="68" spans="1:26" x14ac:dyDescent="0.25">
      <c r="S68" s="115" t="s">
        <v>41</v>
      </c>
      <c r="T68" s="115"/>
      <c r="U68" s="112"/>
      <c r="V68" s="112">
        <v>152</v>
      </c>
      <c r="W68" s="112">
        <v>174</v>
      </c>
      <c r="X68" s="112">
        <v>153</v>
      </c>
      <c r="Y68" s="112">
        <v>179</v>
      </c>
      <c r="Z68" s="112">
        <v>208</v>
      </c>
    </row>
    <row r="69" spans="1:26" x14ac:dyDescent="0.25">
      <c r="S69" s="115" t="s">
        <v>42</v>
      </c>
      <c r="T69" s="115"/>
      <c r="U69" s="112"/>
      <c r="V69" s="112">
        <v>182</v>
      </c>
      <c r="W69" s="112">
        <v>221</v>
      </c>
      <c r="X69" s="112">
        <v>228</v>
      </c>
      <c r="Y69" s="112">
        <v>214</v>
      </c>
      <c r="Z69" s="112">
        <v>209</v>
      </c>
    </row>
    <row r="70" spans="1:26" x14ac:dyDescent="0.25">
      <c r="S70" s="115" t="s">
        <v>43</v>
      </c>
      <c r="T70" s="115"/>
      <c r="U70" s="112"/>
      <c r="V70" s="112">
        <v>234</v>
      </c>
      <c r="W70" s="112">
        <v>220</v>
      </c>
      <c r="X70" s="112">
        <v>219</v>
      </c>
      <c r="Y70" s="112">
        <v>223</v>
      </c>
      <c r="Z70" s="112">
        <v>220</v>
      </c>
    </row>
    <row r="71" spans="1:26" x14ac:dyDescent="0.25">
      <c r="S71" s="115" t="s">
        <v>44</v>
      </c>
      <c r="T71" s="115"/>
      <c r="U71" s="112"/>
      <c r="V71" s="112">
        <v>292</v>
      </c>
      <c r="W71" s="112">
        <v>337</v>
      </c>
      <c r="X71" s="112">
        <v>317</v>
      </c>
      <c r="Y71" s="112">
        <v>302</v>
      </c>
      <c r="Z71" s="112">
        <v>308</v>
      </c>
    </row>
    <row r="72" spans="1:26" x14ac:dyDescent="0.25">
      <c r="S72" s="115" t="s">
        <v>45</v>
      </c>
      <c r="T72" s="115"/>
      <c r="U72" s="112"/>
      <c r="V72" s="112">
        <v>315</v>
      </c>
      <c r="W72" s="112">
        <v>316</v>
      </c>
      <c r="X72" s="112">
        <v>321</v>
      </c>
      <c r="Y72" s="112">
        <v>330</v>
      </c>
      <c r="Z72" s="112">
        <v>360</v>
      </c>
    </row>
    <row r="73" spans="1:26" x14ac:dyDescent="0.25">
      <c r="S73" s="115" t="s">
        <v>46</v>
      </c>
      <c r="T73" s="115"/>
      <c r="U73" s="112"/>
      <c r="V73" s="112">
        <v>324</v>
      </c>
      <c r="W73" s="112">
        <v>331</v>
      </c>
      <c r="X73" s="112">
        <v>312</v>
      </c>
      <c r="Y73" s="112">
        <v>345</v>
      </c>
      <c r="Z73" s="112">
        <v>368</v>
      </c>
    </row>
    <row r="74" spans="1:26" x14ac:dyDescent="0.25">
      <c r="S74" s="115" t="s">
        <v>47</v>
      </c>
      <c r="T74" s="115"/>
      <c r="U74" s="112"/>
      <c r="V74" s="112">
        <v>228</v>
      </c>
      <c r="W74" s="112">
        <v>251</v>
      </c>
      <c r="X74" s="112">
        <v>264</v>
      </c>
      <c r="Y74" s="112">
        <v>247</v>
      </c>
      <c r="Z74" s="112">
        <v>277</v>
      </c>
    </row>
    <row r="75" spans="1:26" x14ac:dyDescent="0.25">
      <c r="S75" s="115" t="s">
        <v>48</v>
      </c>
      <c r="T75" s="115"/>
      <c r="U75" s="112"/>
      <c r="V75" s="112">
        <v>113</v>
      </c>
      <c r="W75" s="112">
        <v>119</v>
      </c>
      <c r="X75" s="112">
        <v>130</v>
      </c>
      <c r="Y75" s="112">
        <v>155</v>
      </c>
      <c r="Z75" s="112">
        <v>157</v>
      </c>
    </row>
    <row r="76" spans="1:26" x14ac:dyDescent="0.25">
      <c r="S76" s="115" t="s">
        <v>49</v>
      </c>
      <c r="T76" s="115"/>
      <c r="U76" s="112"/>
      <c r="V76" s="112">
        <v>29</v>
      </c>
      <c r="W76" s="112">
        <v>42</v>
      </c>
      <c r="X76" s="112">
        <v>32</v>
      </c>
      <c r="Y76" s="112">
        <v>57</v>
      </c>
      <c r="Z76" s="112">
        <v>57</v>
      </c>
    </row>
    <row r="77" spans="1:26" x14ac:dyDescent="0.25">
      <c r="S77" s="115" t="s">
        <v>50</v>
      </c>
      <c r="T77" s="115"/>
      <c r="U77" s="112"/>
      <c r="V77" s="112">
        <v>18</v>
      </c>
      <c r="W77" s="112">
        <v>18</v>
      </c>
      <c r="X77" s="112">
        <v>11</v>
      </c>
      <c r="Y77" s="112">
        <v>18</v>
      </c>
      <c r="Z77" s="112">
        <v>20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3</v>
      </c>
      <c r="X78" s="112">
        <v>3</v>
      </c>
      <c r="Y78" s="112">
        <v>10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4</v>
      </c>
      <c r="X79" s="112">
        <v>5</v>
      </c>
      <c r="Y79" s="112">
        <v>4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2474</v>
      </c>
      <c r="W80" s="112">
        <v>2740</v>
      </c>
      <c r="X80" s="112">
        <v>2639</v>
      </c>
      <c r="Y80" s="112">
        <v>2735</v>
      </c>
      <c r="Z80" s="112">
        <v>2882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Mid Murray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154</v>
      </c>
      <c r="W83" s="112">
        <v>189</v>
      </c>
      <c r="X83" s="112">
        <v>182</v>
      </c>
      <c r="Y83" s="112">
        <v>192</v>
      </c>
      <c r="Z83" s="112">
        <v>189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93</v>
      </c>
      <c r="W84" s="112">
        <v>96</v>
      </c>
      <c r="X84" s="112">
        <v>90</v>
      </c>
      <c r="Y84" s="112">
        <v>99</v>
      </c>
      <c r="Z84" s="112">
        <v>103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315</v>
      </c>
      <c r="W85" s="112">
        <v>354</v>
      </c>
      <c r="X85" s="112">
        <v>341</v>
      </c>
      <c r="Y85" s="112">
        <v>365</v>
      </c>
      <c r="Z85" s="112">
        <v>367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6,009</v>
      </c>
      <c r="D86" s="94">
        <f t="shared" ref="D86:D91" si="4">AD4</f>
        <v>2.2460438999489574E-2</v>
      </c>
      <c r="E86" s="95">
        <f t="shared" ref="E86:E91" si="5">AD4</f>
        <v>2.2460438999489574E-2</v>
      </c>
      <c r="F86" s="94">
        <f t="shared" ref="F86:F91" si="6">AF4</f>
        <v>0.1312123493975903</v>
      </c>
      <c r="G86" s="95">
        <f t="shared" ref="G86:G91" si="7">AF4</f>
        <v>0.1312123493975903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75</v>
      </c>
      <c r="W86" s="112">
        <v>82</v>
      </c>
      <c r="X86" s="112">
        <v>79</v>
      </c>
      <c r="Y86" s="112">
        <v>84</v>
      </c>
      <c r="Z86" s="112">
        <v>92</v>
      </c>
    </row>
    <row r="87" spans="1:30" ht="15" customHeight="1" x14ac:dyDescent="0.25">
      <c r="A87" s="96" t="s">
        <v>4</v>
      </c>
      <c r="B87" s="49"/>
      <c r="C87" s="97" t="str">
        <f t="shared" si="3"/>
        <v>3,121</v>
      </c>
      <c r="D87" s="94">
        <f t="shared" si="4"/>
        <v>-5.7343102899012344E-3</v>
      </c>
      <c r="E87" s="95">
        <f t="shared" si="5"/>
        <v>-5.7343102899012344E-3</v>
      </c>
      <c r="F87" s="94">
        <f t="shared" si="6"/>
        <v>9.8170302603800108E-2</v>
      </c>
      <c r="G87" s="95">
        <f t="shared" si="7"/>
        <v>9.8170302603800108E-2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43</v>
      </c>
      <c r="W87" s="112">
        <v>47</v>
      </c>
      <c r="X87" s="112">
        <v>50</v>
      </c>
      <c r="Y87" s="112">
        <v>47</v>
      </c>
      <c r="Z87" s="112">
        <v>51</v>
      </c>
    </row>
    <row r="88" spans="1:30" ht="15" customHeight="1" x14ac:dyDescent="0.25">
      <c r="A88" s="96" t="s">
        <v>5</v>
      </c>
      <c r="B88" s="49"/>
      <c r="C88" s="97" t="str">
        <f t="shared" si="3"/>
        <v>2,882</v>
      </c>
      <c r="D88" s="94">
        <f t="shared" si="4"/>
        <v>5.1824817518248079E-2</v>
      </c>
      <c r="E88" s="95">
        <f t="shared" si="5"/>
        <v>5.1824817518248079E-2</v>
      </c>
      <c r="F88" s="94">
        <f t="shared" si="6"/>
        <v>0.16397415185783526</v>
      </c>
      <c r="G88" s="95">
        <f t="shared" si="7"/>
        <v>0.16397415185783526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62</v>
      </c>
      <c r="W88" s="112">
        <v>71</v>
      </c>
      <c r="X88" s="112">
        <v>66</v>
      </c>
      <c r="Y88" s="112">
        <v>64</v>
      </c>
      <c r="Z88" s="112">
        <v>63</v>
      </c>
    </row>
    <row r="89" spans="1:30" ht="15" customHeight="1" x14ac:dyDescent="0.25">
      <c r="A89" s="49" t="s">
        <v>6</v>
      </c>
      <c r="B89" s="49"/>
      <c r="C89" s="97" t="str">
        <f t="shared" si="3"/>
        <v>4,202</v>
      </c>
      <c r="D89" s="94">
        <f t="shared" si="4"/>
        <v>1.644895984518624E-2</v>
      </c>
      <c r="E89" s="95">
        <f t="shared" si="5"/>
        <v>1.644895984518624E-2</v>
      </c>
      <c r="F89" s="94">
        <f t="shared" si="6"/>
        <v>0.15439560439560429</v>
      </c>
      <c r="G89" s="95">
        <f t="shared" si="7"/>
        <v>0.15439560439560429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273</v>
      </c>
      <c r="W89" s="112">
        <v>318</v>
      </c>
      <c r="X89" s="112">
        <v>305</v>
      </c>
      <c r="Y89" s="112">
        <v>311</v>
      </c>
      <c r="Z89" s="112">
        <v>312</v>
      </c>
    </row>
    <row r="90" spans="1:30" ht="15" customHeight="1" x14ac:dyDescent="0.25">
      <c r="A90" s="49" t="s">
        <v>98</v>
      </c>
      <c r="B90" s="49"/>
      <c r="C90" s="97" t="str">
        <f t="shared" si="3"/>
        <v>$37,705</v>
      </c>
      <c r="D90" s="94">
        <f t="shared" si="4"/>
        <v>5.0508377013384953E-2</v>
      </c>
      <c r="E90" s="95">
        <f t="shared" si="5"/>
        <v>5.0508377013384953E-2</v>
      </c>
      <c r="F90" s="94">
        <f t="shared" si="6"/>
        <v>0.1131465517241379</v>
      </c>
      <c r="G90" s="95">
        <f t="shared" si="7"/>
        <v>0.1131465517241379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420</v>
      </c>
      <c r="W90" s="112">
        <v>458</v>
      </c>
      <c r="X90" s="112">
        <v>458</v>
      </c>
      <c r="Y90" s="112">
        <v>466</v>
      </c>
      <c r="Z90" s="112">
        <v>448</v>
      </c>
    </row>
    <row r="91" spans="1:30" ht="15" customHeight="1" x14ac:dyDescent="0.25">
      <c r="A91" s="49" t="s">
        <v>7</v>
      </c>
      <c r="B91" s="49"/>
      <c r="C91" s="97" t="str">
        <f t="shared" si="3"/>
        <v>$187.4 mil</v>
      </c>
      <c r="D91" s="94">
        <f t="shared" si="4"/>
        <v>5.2099222205257645E-2</v>
      </c>
      <c r="E91" s="95">
        <f t="shared" si="5"/>
        <v>5.2099222205257645E-2</v>
      </c>
      <c r="F91" s="94">
        <f t="shared" si="6"/>
        <v>0.20505851049475754</v>
      </c>
      <c r="G91" s="95">
        <f t="shared" si="7"/>
        <v>0.20505851049475754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1982</v>
      </c>
      <c r="W91" s="112">
        <v>2248</v>
      </c>
      <c r="X91" s="112">
        <v>2092</v>
      </c>
      <c r="Y91" s="112">
        <v>2249</v>
      </c>
      <c r="Z91" s="112">
        <v>2227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94</v>
      </c>
      <c r="W93" s="112">
        <v>122</v>
      </c>
      <c r="X93" s="112">
        <v>122</v>
      </c>
      <c r="Y93" s="112">
        <v>120</v>
      </c>
      <c r="Z93" s="112">
        <v>127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207</v>
      </c>
      <c r="W94" s="112">
        <v>229</v>
      </c>
      <c r="X94" s="112">
        <v>222</v>
      </c>
      <c r="Y94" s="112">
        <v>230</v>
      </c>
      <c r="Z94" s="112">
        <v>235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80</v>
      </c>
      <c r="W95" s="112">
        <v>84</v>
      </c>
      <c r="X95" s="112">
        <v>81</v>
      </c>
      <c r="Y95" s="112">
        <v>79</v>
      </c>
      <c r="Z95" s="112">
        <v>83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267</v>
      </c>
      <c r="W96" s="112">
        <v>303</v>
      </c>
      <c r="X96" s="112">
        <v>314</v>
      </c>
      <c r="Y96" s="112">
        <v>323</v>
      </c>
      <c r="Z96" s="112">
        <v>323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236</v>
      </c>
      <c r="W97" s="112">
        <v>234</v>
      </c>
      <c r="X97" s="112">
        <v>221</v>
      </c>
      <c r="Y97" s="112">
        <v>232</v>
      </c>
      <c r="Z97" s="112">
        <v>257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178</v>
      </c>
      <c r="W98" s="112">
        <v>179</v>
      </c>
      <c r="X98" s="112">
        <v>184</v>
      </c>
      <c r="Y98" s="112">
        <v>183</v>
      </c>
      <c r="Z98" s="112">
        <v>207</v>
      </c>
    </row>
    <row r="99" spans="1:32" ht="15" customHeight="1" x14ac:dyDescent="0.25">
      <c r="S99" s="115" t="s">
        <v>191</v>
      </c>
      <c r="T99" s="115"/>
      <c r="U99" s="112"/>
      <c r="V99" s="112">
        <v>35</v>
      </c>
      <c r="W99" s="112">
        <v>21</v>
      </c>
      <c r="X99" s="112">
        <v>34</v>
      </c>
      <c r="Y99" s="112">
        <v>27</v>
      </c>
      <c r="Z99" s="112">
        <v>26</v>
      </c>
    </row>
    <row r="100" spans="1:32" ht="15" customHeight="1" x14ac:dyDescent="0.25">
      <c r="S100" s="115" t="s">
        <v>58</v>
      </c>
      <c r="T100" s="115"/>
      <c r="U100" s="112"/>
      <c r="V100" s="112">
        <v>241</v>
      </c>
      <c r="W100" s="112">
        <v>277</v>
      </c>
      <c r="X100" s="112">
        <v>278</v>
      </c>
      <c r="Y100" s="112">
        <v>281</v>
      </c>
      <c r="Z100" s="112">
        <v>269</v>
      </c>
    </row>
    <row r="101" spans="1:32" x14ac:dyDescent="0.25">
      <c r="A101" s="18"/>
      <c r="S101" s="118" t="s">
        <v>53</v>
      </c>
      <c r="T101" s="118"/>
      <c r="U101" s="112"/>
      <c r="V101" s="112">
        <v>1662</v>
      </c>
      <c r="W101" s="112">
        <v>1861</v>
      </c>
      <c r="X101" s="112">
        <v>1808</v>
      </c>
      <c r="Y101" s="112">
        <v>1883</v>
      </c>
      <c r="Z101" s="112">
        <v>1968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3911</v>
      </c>
      <c r="W104" s="112">
        <v>4207</v>
      </c>
      <c r="X104" s="112">
        <v>4122</v>
      </c>
      <c r="Y104" s="112">
        <v>4359</v>
      </c>
      <c r="Z104" s="112">
        <v>4359</v>
      </c>
      <c r="AB104" s="109" t="str">
        <f>TEXT(Z104,"###,###")</f>
        <v>4,359</v>
      </c>
      <c r="AD104" s="130">
        <f>Z104/($Z$4)*100</f>
        <v>72.541188217673493</v>
      </c>
      <c r="AF104" s="109"/>
    </row>
    <row r="105" spans="1:32" x14ac:dyDescent="0.25">
      <c r="S105" s="115" t="s">
        <v>17</v>
      </c>
      <c r="T105" s="115"/>
      <c r="U105" s="112"/>
      <c r="V105" s="112">
        <v>730</v>
      </c>
      <c r="W105" s="112">
        <v>744</v>
      </c>
      <c r="X105" s="112">
        <v>732</v>
      </c>
      <c r="Y105" s="112">
        <v>727</v>
      </c>
      <c r="Z105" s="112">
        <v>724</v>
      </c>
      <c r="AB105" s="109" t="str">
        <f>TEXT(Z105,"###,###")</f>
        <v>724</v>
      </c>
      <c r="AD105" s="130">
        <f>Z105/($Z$4)*100</f>
        <v>12.048593776002663</v>
      </c>
      <c r="AF105" s="109"/>
    </row>
    <row r="106" spans="1:32" x14ac:dyDescent="0.25">
      <c r="S106" s="118" t="s">
        <v>53</v>
      </c>
      <c r="T106" s="118"/>
      <c r="U106" s="120"/>
      <c r="V106" s="120">
        <v>4641</v>
      </c>
      <c r="W106" s="120">
        <v>4951</v>
      </c>
      <c r="X106" s="120">
        <v>4854</v>
      </c>
      <c r="Y106" s="120">
        <v>5086</v>
      </c>
      <c r="Z106" s="120">
        <v>5083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1002</v>
      </c>
      <c r="W108" s="112">
        <v>1263</v>
      </c>
      <c r="X108" s="112">
        <v>920</v>
      </c>
      <c r="Y108" s="112">
        <v>1040</v>
      </c>
      <c r="Z108" s="112">
        <v>1086</v>
      </c>
      <c r="AB108" s="109" t="str">
        <f>TEXT(Z108,"###,###")</f>
        <v>1,086</v>
      </c>
      <c r="AD108" s="130">
        <f>Z108/($Z$4)*100</f>
        <v>18.072890664003992</v>
      </c>
      <c r="AF108" s="109"/>
    </row>
    <row r="109" spans="1:32" x14ac:dyDescent="0.25">
      <c r="S109" s="115" t="s">
        <v>20</v>
      </c>
      <c r="T109" s="115"/>
      <c r="U109" s="112"/>
      <c r="V109" s="112">
        <v>1090</v>
      </c>
      <c r="W109" s="112">
        <v>1170</v>
      </c>
      <c r="X109" s="112">
        <v>983</v>
      </c>
      <c r="Y109" s="112">
        <v>1055</v>
      </c>
      <c r="Z109" s="112">
        <v>1076</v>
      </c>
      <c r="AB109" s="109" t="str">
        <f>TEXT(Z109,"###,###")</f>
        <v>1,076</v>
      </c>
      <c r="AD109" s="130">
        <f>Z109/($Z$4)*100</f>
        <v>17.906473622898986</v>
      </c>
      <c r="AF109" s="109"/>
    </row>
    <row r="110" spans="1:32" x14ac:dyDescent="0.25">
      <c r="S110" s="115" t="s">
        <v>21</v>
      </c>
      <c r="T110" s="115"/>
      <c r="U110" s="112"/>
      <c r="V110" s="112">
        <v>1070</v>
      </c>
      <c r="W110" s="112">
        <v>1189</v>
      </c>
      <c r="X110" s="112">
        <v>1367</v>
      </c>
      <c r="Y110" s="112">
        <v>1290</v>
      </c>
      <c r="Z110" s="112">
        <v>1394</v>
      </c>
      <c r="AB110" s="109" t="str">
        <f>TEXT(Z110,"###,###")</f>
        <v>1,394</v>
      </c>
      <c r="AD110" s="130">
        <f>Z110/($Z$4)*100</f>
        <v>23.198535530038274</v>
      </c>
      <c r="AF110" s="109"/>
    </row>
    <row r="111" spans="1:32" x14ac:dyDescent="0.25">
      <c r="S111" s="115" t="s">
        <v>22</v>
      </c>
      <c r="T111" s="115"/>
      <c r="U111" s="112"/>
      <c r="V111" s="112">
        <v>1413</v>
      </c>
      <c r="W111" s="112">
        <v>1467</v>
      </c>
      <c r="X111" s="112">
        <v>1526</v>
      </c>
      <c r="Y111" s="112">
        <v>1638</v>
      </c>
      <c r="Z111" s="112">
        <v>1620</v>
      </c>
      <c r="AB111" s="109" t="str">
        <f>TEXT(Z111,"###,###")</f>
        <v>1,620</v>
      </c>
      <c r="AD111" s="130">
        <f>Z111/($Z$4)*100</f>
        <v>26.959560659011483</v>
      </c>
      <c r="AF111" s="109"/>
    </row>
    <row r="112" spans="1:32" x14ac:dyDescent="0.25">
      <c r="S112" s="118" t="s">
        <v>53</v>
      </c>
      <c r="T112" s="118"/>
      <c r="U112" s="112"/>
      <c r="V112" s="112">
        <v>5313</v>
      </c>
      <c r="W112" s="112">
        <v>6026</v>
      </c>
      <c r="X112" s="112">
        <v>5635</v>
      </c>
      <c r="Y112" s="112">
        <v>5875</v>
      </c>
      <c r="Z112" s="112">
        <v>6009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45.31</v>
      </c>
      <c r="W118" s="131">
        <v>45.75</v>
      </c>
      <c r="X118" s="131">
        <v>45.36</v>
      </c>
      <c r="Y118" s="131">
        <v>46.24</v>
      </c>
      <c r="Z118" s="131">
        <v>46.18</v>
      </c>
      <c r="AB118" s="109" t="str">
        <f>TEXT(Z118,"##.0")</f>
        <v>46.2</v>
      </c>
    </row>
    <row r="120" spans="19:32" x14ac:dyDescent="0.25">
      <c r="S120" s="101" t="s">
        <v>100</v>
      </c>
      <c r="T120" s="112"/>
      <c r="U120" s="112"/>
      <c r="V120" s="112">
        <v>2720</v>
      </c>
      <c r="W120" s="112">
        <v>3039</v>
      </c>
      <c r="X120" s="112">
        <v>2933</v>
      </c>
      <c r="Y120" s="112">
        <v>3054</v>
      </c>
      <c r="Z120" s="112">
        <v>3140</v>
      </c>
      <c r="AB120" s="109" t="str">
        <f>TEXT(Z120,"###,###")</f>
        <v>3,140</v>
      </c>
    </row>
    <row r="121" spans="19:32" x14ac:dyDescent="0.25">
      <c r="S121" s="101" t="s">
        <v>101</v>
      </c>
      <c r="T121" s="112"/>
      <c r="U121" s="112"/>
      <c r="V121" s="112">
        <v>490</v>
      </c>
      <c r="W121" s="112">
        <v>588</v>
      </c>
      <c r="X121" s="112">
        <v>531</v>
      </c>
      <c r="Y121" s="112">
        <v>623</v>
      </c>
      <c r="Z121" s="112">
        <v>623</v>
      </c>
      <c r="AB121" s="109" t="str">
        <f>TEXT(Z121,"###,###")</f>
        <v>623</v>
      </c>
    </row>
    <row r="122" spans="19:32" x14ac:dyDescent="0.25">
      <c r="S122" s="101" t="s">
        <v>102</v>
      </c>
      <c r="T122" s="112"/>
      <c r="U122" s="112"/>
      <c r="V122" s="112">
        <v>433</v>
      </c>
      <c r="W122" s="112">
        <v>478</v>
      </c>
      <c r="X122" s="112">
        <v>441</v>
      </c>
      <c r="Y122" s="112">
        <v>452</v>
      </c>
      <c r="Z122" s="112">
        <v>443</v>
      </c>
      <c r="AB122" s="109" t="str">
        <f>TEXT(Z122,"###,###")</f>
        <v>443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3153</v>
      </c>
      <c r="W124" s="112">
        <v>3517</v>
      </c>
      <c r="X124" s="112">
        <v>3374</v>
      </c>
      <c r="Y124" s="112">
        <v>3506</v>
      </c>
      <c r="Z124" s="112">
        <v>3583</v>
      </c>
      <c r="AB124" s="109" t="str">
        <f>TEXT(Z124,"###,###")</f>
        <v>3,583</v>
      </c>
      <c r="AD124" s="127">
        <f>Z124/$Z$7*100</f>
        <v>85.268919562113282</v>
      </c>
    </row>
    <row r="125" spans="19:32" x14ac:dyDescent="0.25">
      <c r="S125" s="101" t="s">
        <v>104</v>
      </c>
      <c r="T125" s="112"/>
      <c r="U125" s="112"/>
      <c r="V125" s="112">
        <v>923</v>
      </c>
      <c r="W125" s="112">
        <v>1066</v>
      </c>
      <c r="X125" s="112">
        <v>972</v>
      </c>
      <c r="Y125" s="112">
        <v>1075</v>
      </c>
      <c r="Z125" s="112">
        <v>1066</v>
      </c>
      <c r="AB125" s="109" t="str">
        <f>TEXT(Z125,"###,###")</f>
        <v>1,066</v>
      </c>
      <c r="AD125" s="127">
        <f>Z125/$Z$7*100</f>
        <v>25.368871965730605</v>
      </c>
    </row>
    <row r="127" spans="19:32" x14ac:dyDescent="0.25">
      <c r="S127" s="101" t="s">
        <v>105</v>
      </c>
      <c r="T127" s="112"/>
      <c r="U127" s="112"/>
      <c r="V127" s="112">
        <v>1980</v>
      </c>
      <c r="W127" s="112">
        <v>2249</v>
      </c>
      <c r="X127" s="112">
        <v>2091</v>
      </c>
      <c r="Y127" s="112">
        <v>2250</v>
      </c>
      <c r="Z127" s="112">
        <v>2227</v>
      </c>
      <c r="AB127" s="109" t="str">
        <f>TEXT(Z127,"###,###")</f>
        <v>2,227</v>
      </c>
      <c r="AD127" s="127">
        <f>Z127/$Z$7*100</f>
        <v>52.998572108519745</v>
      </c>
    </row>
    <row r="128" spans="19:32" x14ac:dyDescent="0.25">
      <c r="S128" s="101" t="s">
        <v>106</v>
      </c>
      <c r="T128" s="112"/>
      <c r="U128" s="112"/>
      <c r="V128" s="112">
        <v>1661</v>
      </c>
      <c r="W128" s="112">
        <v>1862</v>
      </c>
      <c r="X128" s="112">
        <v>1811</v>
      </c>
      <c r="Y128" s="112">
        <v>1883</v>
      </c>
      <c r="Z128" s="112">
        <v>1968</v>
      </c>
      <c r="AB128" s="109" t="str">
        <f>TEXT(Z128,"###,###")</f>
        <v>1,968</v>
      </c>
      <c r="AD128" s="127">
        <f>Z128/$Z$7*100</f>
        <v>46.834840552118038</v>
      </c>
    </row>
    <row r="130" spans="19:20" x14ac:dyDescent="0.25">
      <c r="S130" s="101" t="s">
        <v>264</v>
      </c>
      <c r="T130" s="127">
        <v>74.726320799619231</v>
      </c>
    </row>
    <row r="131" spans="19:20" x14ac:dyDescent="0.25">
      <c r="S131" s="101" t="s">
        <v>265</v>
      </c>
      <c r="T131" s="127">
        <v>14.826273203236553</v>
      </c>
    </row>
    <row r="132" spans="19:20" x14ac:dyDescent="0.25">
      <c r="S132" s="101" t="s">
        <v>266</v>
      </c>
      <c r="T132" s="127">
        <v>10.54259876249405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67B2B7-47DF-4E84-B67E-D25125A9B8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DACAED-E5DE-4107-A3AB-AEE4D540CF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ADF34C-5FDD-4F58-A312-2EC3D3392A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B18974B-7332-4CF6-BB7B-F8F482575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478C-76AA-4512-A26C-264BE8F613F8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10.34 Mitcham,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49843</v>
      </c>
      <c r="W4" s="108">
        <v>51100</v>
      </c>
      <c r="X4" s="108">
        <v>52221</v>
      </c>
      <c r="Y4" s="108">
        <v>52362</v>
      </c>
      <c r="Z4" s="108">
        <v>54177</v>
      </c>
      <c r="AB4" s="109" t="str">
        <f>TEXT(Z4,"###,###")</f>
        <v>54,177</v>
      </c>
      <c r="AD4" s="110">
        <f>Z4/Y4-1</f>
        <v>3.4662541537756386E-2</v>
      </c>
      <c r="AF4" s="110">
        <f>Z4/V4-1</f>
        <v>8.69530325221195E-2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24206</v>
      </c>
      <c r="W5" s="108">
        <v>24588</v>
      </c>
      <c r="X5" s="108">
        <v>25293</v>
      </c>
      <c r="Y5" s="108">
        <v>25396</v>
      </c>
      <c r="Z5" s="108">
        <v>26346</v>
      </c>
      <c r="AB5" s="109" t="str">
        <f>TEXT(Z5,"###,###")</f>
        <v>26,346</v>
      </c>
      <c r="AD5" s="110">
        <f t="shared" ref="AD5:AD9" si="0">Z5/Y5-1</f>
        <v>3.7407465742636647E-2</v>
      </c>
      <c r="AF5" s="110">
        <f t="shared" ref="AF5:AF9" si="1">Z5/V5-1</f>
        <v>8.8407832768734984E-2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25635</v>
      </c>
      <c r="W6" s="108">
        <v>26510</v>
      </c>
      <c r="X6" s="108">
        <v>26930</v>
      </c>
      <c r="Y6" s="108">
        <v>26962</v>
      </c>
      <c r="Z6" s="108">
        <v>27801</v>
      </c>
      <c r="AB6" s="109" t="str">
        <f>TEXT(Z6,"###,###")</f>
        <v>27,801</v>
      </c>
      <c r="AD6" s="110">
        <f t="shared" si="0"/>
        <v>3.1117869594243786E-2</v>
      </c>
      <c r="AF6" s="110">
        <f t="shared" si="1"/>
        <v>8.4493856056173211E-2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36068</v>
      </c>
      <c r="W7" s="108">
        <v>36611</v>
      </c>
      <c r="X7" s="108">
        <v>37146</v>
      </c>
      <c r="Y7" s="108">
        <v>37526</v>
      </c>
      <c r="Z7" s="108">
        <v>37963</v>
      </c>
      <c r="AB7" s="109" t="str">
        <f>TEXT(Z7,"###,###")</f>
        <v>37,963</v>
      </c>
      <c r="AD7" s="110">
        <f t="shared" si="0"/>
        <v>1.1645259286894527E-2</v>
      </c>
      <c r="AF7" s="110">
        <f t="shared" si="1"/>
        <v>5.2539647332815687E-2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54,177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37,963</v>
      </c>
      <c r="P8" s="65"/>
      <c r="S8" s="107" t="s">
        <v>84</v>
      </c>
      <c r="T8" s="108"/>
      <c r="U8" s="108"/>
      <c r="V8" s="108">
        <v>44165</v>
      </c>
      <c r="W8" s="108">
        <v>45218</v>
      </c>
      <c r="X8" s="108">
        <v>46466</v>
      </c>
      <c r="Y8" s="108">
        <v>46915.46</v>
      </c>
      <c r="Z8" s="108">
        <v>48144.57</v>
      </c>
      <c r="AB8" s="109" t="str">
        <f>TEXT(Z8,"$###,###")</f>
        <v>$48,145</v>
      </c>
      <c r="AD8" s="110">
        <f t="shared" si="0"/>
        <v>2.6198400271467026E-2</v>
      </c>
      <c r="AF8" s="110">
        <f t="shared" si="1"/>
        <v>9.0106871957432277E-2</v>
      </c>
    </row>
    <row r="9" spans="1:32" x14ac:dyDescent="0.25">
      <c r="A9" s="30" t="s">
        <v>14</v>
      </c>
      <c r="B9" s="69"/>
      <c r="C9" s="70"/>
      <c r="D9" s="71">
        <f>AD104</f>
        <v>70.697897631836398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49.500829755288045</v>
      </c>
      <c r="P9" s="72" t="s">
        <v>85</v>
      </c>
      <c r="S9" s="107" t="s">
        <v>7</v>
      </c>
      <c r="T9" s="108"/>
      <c r="U9" s="108"/>
      <c r="V9" s="108">
        <v>2318727712</v>
      </c>
      <c r="W9" s="108">
        <v>2441389360</v>
      </c>
      <c r="X9" s="108">
        <v>2518365460</v>
      </c>
      <c r="Y9" s="108">
        <v>2631540162</v>
      </c>
      <c r="Z9" s="108">
        <v>2805225165</v>
      </c>
      <c r="AB9" s="109" t="str">
        <f>TEXT(Z9/1000000,"$#,###.0")&amp;" mil"</f>
        <v>$2,805.2 mil</v>
      </c>
      <c r="AD9" s="110">
        <f t="shared" si="0"/>
        <v>6.6001273895815338E-2</v>
      </c>
      <c r="AF9" s="110">
        <f t="shared" si="1"/>
        <v>0.20981223904913593</v>
      </c>
    </row>
    <row r="10" spans="1:32" x14ac:dyDescent="0.25">
      <c r="A10" s="30" t="s">
        <v>17</v>
      </c>
      <c r="B10" s="69"/>
      <c r="C10" s="70"/>
      <c r="D10" s="71">
        <f>AD105</f>
        <v>22.022260368791187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50.430682506651216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84.424307878724022</v>
      </c>
      <c r="P11" s="72" t="s">
        <v>85</v>
      </c>
      <c r="S11" s="107" t="s">
        <v>29</v>
      </c>
      <c r="T11" s="112"/>
      <c r="U11" s="112"/>
      <c r="V11" s="112">
        <v>44415</v>
      </c>
      <c r="W11" s="112">
        <v>45561</v>
      </c>
      <c r="X11" s="112">
        <v>46554</v>
      </c>
      <c r="Y11" s="112">
        <v>46583</v>
      </c>
      <c r="Z11" s="112">
        <v>48259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7.4836024550219955</v>
      </c>
      <c r="P12" s="72" t="s">
        <v>85</v>
      </c>
      <c r="S12" s="107" t="s">
        <v>30</v>
      </c>
      <c r="T12" s="112"/>
      <c r="U12" s="112"/>
      <c r="V12" s="112">
        <v>5430</v>
      </c>
      <c r="W12" s="112">
        <v>5538</v>
      </c>
      <c r="X12" s="112">
        <v>5668</v>
      </c>
      <c r="Y12" s="112">
        <v>5774</v>
      </c>
      <c r="Z12" s="112">
        <v>5918</v>
      </c>
    </row>
    <row r="13" spans="1:32" ht="15" customHeight="1" x14ac:dyDescent="0.25">
      <c r="A13" s="30" t="s">
        <v>19</v>
      </c>
      <c r="B13" s="70"/>
      <c r="C13" s="70"/>
      <c r="D13" s="71">
        <f>AD108</f>
        <v>13.978256455691529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8.1026262413402517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13.767835059157946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42.4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20.9756907912952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17.715550169911225</v>
      </c>
      <c r="P15" s="72" t="s">
        <v>85</v>
      </c>
      <c r="S15" s="115" t="s">
        <v>61</v>
      </c>
      <c r="T15" s="115"/>
      <c r="U15" s="116"/>
      <c r="V15" s="116">
        <v>388</v>
      </c>
      <c r="W15" s="116">
        <v>395</v>
      </c>
      <c r="X15" s="116">
        <v>470</v>
      </c>
      <c r="Y15" s="112">
        <v>457</v>
      </c>
      <c r="Z15" s="112">
        <v>484</v>
      </c>
      <c r="AB15" s="117">
        <f t="shared" ref="AB15:AB34" si="2">IF(Z15="np",0,Z15/$Z$34)</f>
        <v>8.9336803440574417E-3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44.943426177160049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82.284449830088775</v>
      </c>
      <c r="P16" s="37" t="s">
        <v>85</v>
      </c>
      <c r="S16" s="115" t="s">
        <v>62</v>
      </c>
      <c r="T16" s="115"/>
      <c r="U16" s="116"/>
      <c r="V16" s="116">
        <v>354</v>
      </c>
      <c r="W16" s="116">
        <v>365</v>
      </c>
      <c r="X16" s="116">
        <v>381</v>
      </c>
      <c r="Y16" s="112">
        <v>394</v>
      </c>
      <c r="Z16" s="112">
        <v>406</v>
      </c>
      <c r="AB16" s="117">
        <f t="shared" si="2"/>
        <v>7.4939549993539691E-3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2110</v>
      </c>
      <c r="W17" s="116">
        <v>2180</v>
      </c>
      <c r="X17" s="116">
        <v>2143</v>
      </c>
      <c r="Y17" s="112">
        <v>2137</v>
      </c>
      <c r="Z17" s="112">
        <v>2238</v>
      </c>
      <c r="AB17" s="117">
        <f t="shared" si="2"/>
        <v>4.1309042582645769E-2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391</v>
      </c>
      <c r="W18" s="116">
        <v>414</v>
      </c>
      <c r="X18" s="116">
        <v>414</v>
      </c>
      <c r="Y18" s="112">
        <v>320</v>
      </c>
      <c r="Z18" s="112">
        <v>415</v>
      </c>
      <c r="AB18" s="117">
        <f t="shared" si="2"/>
        <v>7.6600771545120624E-3</v>
      </c>
    </row>
    <row r="19" spans="1:28" x14ac:dyDescent="0.25">
      <c r="A19" s="61" t="str">
        <f>$S$1&amp;" ("&amp;$V$2&amp;" to "&amp;$Z$2&amp;")"</f>
        <v>Mitcham (2016-17 to 2020-21)</v>
      </c>
      <c r="B19" s="61"/>
      <c r="C19" s="61"/>
      <c r="D19" s="61"/>
      <c r="E19" s="61"/>
      <c r="F19" s="61"/>
      <c r="G19" s="61" t="str">
        <f>$S$1&amp;" ("&amp;$V$2&amp;" to "&amp;$Z$2&amp;")"</f>
        <v>Mitcham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2366</v>
      </c>
      <c r="W19" s="116">
        <v>2584</v>
      </c>
      <c r="X19" s="116">
        <v>2710</v>
      </c>
      <c r="Y19" s="112">
        <v>2678</v>
      </c>
      <c r="Z19" s="112">
        <v>2834</v>
      </c>
      <c r="AB19" s="117">
        <f t="shared" si="2"/>
        <v>5.2310020857559481E-2</v>
      </c>
    </row>
    <row r="20" spans="1:28" x14ac:dyDescent="0.25">
      <c r="S20" s="115" t="s">
        <v>66</v>
      </c>
      <c r="T20" s="115"/>
      <c r="U20" s="116"/>
      <c r="V20" s="116">
        <v>1438</v>
      </c>
      <c r="W20" s="116">
        <v>1388</v>
      </c>
      <c r="X20" s="116">
        <v>1465</v>
      </c>
      <c r="Y20" s="112">
        <v>1447</v>
      </c>
      <c r="Z20" s="112">
        <v>1411</v>
      </c>
      <c r="AB20" s="117">
        <f t="shared" si="2"/>
        <v>2.6044262325341013E-2</v>
      </c>
    </row>
    <row r="21" spans="1:28" x14ac:dyDescent="0.25">
      <c r="S21" s="115" t="s">
        <v>67</v>
      </c>
      <c r="T21" s="115"/>
      <c r="U21" s="116"/>
      <c r="V21" s="116">
        <v>4011</v>
      </c>
      <c r="W21" s="116">
        <v>4009</v>
      </c>
      <c r="X21" s="116">
        <v>3966</v>
      </c>
      <c r="Y21" s="112">
        <v>4101</v>
      </c>
      <c r="Z21" s="112">
        <v>4280</v>
      </c>
      <c r="AB21" s="117">
        <f t="shared" si="2"/>
        <v>7.9000313786293075E-2</v>
      </c>
    </row>
    <row r="22" spans="1:28" x14ac:dyDescent="0.25">
      <c r="S22" s="115" t="s">
        <v>68</v>
      </c>
      <c r="T22" s="115"/>
      <c r="U22" s="116"/>
      <c r="V22" s="116">
        <v>3326</v>
      </c>
      <c r="W22" s="116">
        <v>3334</v>
      </c>
      <c r="X22" s="116">
        <v>3460</v>
      </c>
      <c r="Y22" s="112">
        <v>3494</v>
      </c>
      <c r="Z22" s="112">
        <v>3894</v>
      </c>
      <c r="AB22" s="117">
        <f t="shared" si="2"/>
        <v>7.1875519131734872E-2</v>
      </c>
    </row>
    <row r="23" spans="1:28" x14ac:dyDescent="0.25">
      <c r="S23" s="115" t="s">
        <v>69</v>
      </c>
      <c r="T23" s="115"/>
      <c r="U23" s="116"/>
      <c r="V23" s="116">
        <v>861</v>
      </c>
      <c r="W23" s="116">
        <v>996</v>
      </c>
      <c r="X23" s="116">
        <v>1020</v>
      </c>
      <c r="Y23" s="112">
        <v>1086</v>
      </c>
      <c r="Z23" s="112">
        <v>1213</v>
      </c>
      <c r="AB23" s="117">
        <f t="shared" si="2"/>
        <v>2.2389574911862966E-2</v>
      </c>
    </row>
    <row r="24" spans="1:28" x14ac:dyDescent="0.25">
      <c r="S24" s="115" t="s">
        <v>70</v>
      </c>
      <c r="T24" s="115"/>
      <c r="U24" s="116"/>
      <c r="V24" s="116">
        <v>786</v>
      </c>
      <c r="W24" s="116">
        <v>775</v>
      </c>
      <c r="X24" s="116">
        <v>929</v>
      </c>
      <c r="Y24" s="112">
        <v>828</v>
      </c>
      <c r="Z24" s="112">
        <v>799</v>
      </c>
      <c r="AB24" s="117">
        <f t="shared" si="2"/>
        <v>1.4747955774590694E-2</v>
      </c>
    </row>
    <row r="25" spans="1:28" x14ac:dyDescent="0.25">
      <c r="S25" s="115" t="s">
        <v>71</v>
      </c>
      <c r="T25" s="115"/>
      <c r="U25" s="116"/>
      <c r="V25" s="116">
        <v>1840</v>
      </c>
      <c r="W25" s="116">
        <v>1835</v>
      </c>
      <c r="X25" s="116">
        <v>1892</v>
      </c>
      <c r="Y25" s="112">
        <v>1998</v>
      </c>
      <c r="Z25" s="112">
        <v>2116</v>
      </c>
      <c r="AB25" s="117">
        <f t="shared" si="2"/>
        <v>3.9057164479391622E-2</v>
      </c>
    </row>
    <row r="26" spans="1:28" x14ac:dyDescent="0.25">
      <c r="S26" s="115" t="s">
        <v>72</v>
      </c>
      <c r="T26" s="115"/>
      <c r="U26" s="116"/>
      <c r="V26" s="116">
        <v>770</v>
      </c>
      <c r="W26" s="116">
        <v>911</v>
      </c>
      <c r="X26" s="116">
        <v>883</v>
      </c>
      <c r="Y26" s="112">
        <v>815</v>
      </c>
      <c r="Z26" s="112">
        <v>830</v>
      </c>
      <c r="AB26" s="117">
        <f t="shared" si="2"/>
        <v>1.5320154309024125E-2</v>
      </c>
    </row>
    <row r="27" spans="1:28" x14ac:dyDescent="0.25">
      <c r="S27" s="115" t="s">
        <v>73</v>
      </c>
      <c r="T27" s="115"/>
      <c r="U27" s="116"/>
      <c r="V27" s="116">
        <v>4014</v>
      </c>
      <c r="W27" s="116">
        <v>4475</v>
      </c>
      <c r="X27" s="116">
        <v>4752</v>
      </c>
      <c r="Y27" s="112">
        <v>4996</v>
      </c>
      <c r="Z27" s="112">
        <v>5191</v>
      </c>
      <c r="AB27" s="117">
        <f t="shared" si="2"/>
        <v>9.5815567491740042E-2</v>
      </c>
    </row>
    <row r="28" spans="1:28" x14ac:dyDescent="0.25">
      <c r="S28" s="115" t="s">
        <v>74</v>
      </c>
      <c r="T28" s="115"/>
      <c r="U28" s="116"/>
      <c r="V28" s="116">
        <v>3267</v>
      </c>
      <c r="W28" s="116">
        <v>3579</v>
      </c>
      <c r="X28" s="116">
        <v>3746</v>
      </c>
      <c r="Y28" s="112">
        <v>3876</v>
      </c>
      <c r="Z28" s="112">
        <v>4026</v>
      </c>
      <c r="AB28" s="117">
        <f t="shared" si="2"/>
        <v>7.4311977407386903E-2</v>
      </c>
    </row>
    <row r="29" spans="1:28" x14ac:dyDescent="0.25">
      <c r="S29" s="115" t="s">
        <v>75</v>
      </c>
      <c r="T29" s="115"/>
      <c r="U29" s="116"/>
      <c r="V29" s="116">
        <v>3685</v>
      </c>
      <c r="W29" s="116">
        <v>3679</v>
      </c>
      <c r="X29" s="116">
        <v>3942</v>
      </c>
      <c r="Y29" s="112">
        <v>3505</v>
      </c>
      <c r="Z29" s="112">
        <v>3398</v>
      </c>
      <c r="AB29" s="117">
        <f t="shared" si="2"/>
        <v>6.2720342580799976E-2</v>
      </c>
    </row>
    <row r="30" spans="1:28" x14ac:dyDescent="0.25">
      <c r="S30" s="115" t="s">
        <v>76</v>
      </c>
      <c r="T30" s="115"/>
      <c r="U30" s="116"/>
      <c r="V30" s="116">
        <v>6442</v>
      </c>
      <c r="W30" s="116">
        <v>6720</v>
      </c>
      <c r="X30" s="116">
        <v>6563</v>
      </c>
      <c r="Y30" s="112">
        <v>6617</v>
      </c>
      <c r="Z30" s="112">
        <v>6392</v>
      </c>
      <c r="AB30" s="117">
        <f t="shared" si="2"/>
        <v>0.11798364619672555</v>
      </c>
    </row>
    <row r="31" spans="1:28" x14ac:dyDescent="0.25">
      <c r="S31" s="115" t="s">
        <v>77</v>
      </c>
      <c r="T31" s="115"/>
      <c r="U31" s="116"/>
      <c r="V31" s="116">
        <v>7636</v>
      </c>
      <c r="W31" s="116">
        <v>8267</v>
      </c>
      <c r="X31" s="116">
        <v>8557</v>
      </c>
      <c r="Y31" s="112">
        <v>8894</v>
      </c>
      <c r="Z31" s="112">
        <v>9723</v>
      </c>
      <c r="AB31" s="117">
        <f t="shared" si="2"/>
        <v>0.17946730162245972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985</v>
      </c>
      <c r="W32" s="116">
        <v>1197</v>
      </c>
      <c r="X32" s="116">
        <v>1259</v>
      </c>
      <c r="Y32" s="112">
        <v>1252</v>
      </c>
      <c r="Z32" s="112">
        <v>1307</v>
      </c>
      <c r="AB32" s="117">
        <f t="shared" si="2"/>
        <v>2.4124628532403051E-2</v>
      </c>
    </row>
    <row r="33" spans="19:32" x14ac:dyDescent="0.25">
      <c r="S33" s="115" t="s">
        <v>79</v>
      </c>
      <c r="T33" s="115"/>
      <c r="U33" s="116"/>
      <c r="V33" s="116">
        <v>1548</v>
      </c>
      <c r="W33" s="116">
        <v>1661</v>
      </c>
      <c r="X33" s="116">
        <v>1755</v>
      </c>
      <c r="Y33" s="112">
        <v>1799</v>
      </c>
      <c r="Z33" s="112">
        <v>1882</v>
      </c>
      <c r="AB33" s="117">
        <f t="shared" si="2"/>
        <v>3.4737988445281205E-2</v>
      </c>
    </row>
    <row r="34" spans="19:32" x14ac:dyDescent="0.25">
      <c r="S34" s="118" t="s">
        <v>53</v>
      </c>
      <c r="T34" s="118"/>
      <c r="U34" s="119"/>
      <c r="V34" s="119">
        <v>49845</v>
      </c>
      <c r="W34" s="119">
        <v>51103</v>
      </c>
      <c r="X34" s="119">
        <v>52217</v>
      </c>
      <c r="Y34" s="120">
        <v>52361</v>
      </c>
      <c r="Z34" s="120">
        <v>54177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30442</v>
      </c>
      <c r="W37" s="112">
        <v>30708</v>
      </c>
      <c r="X37" s="112">
        <v>30827</v>
      </c>
      <c r="Y37" s="112">
        <v>31030</v>
      </c>
      <c r="Z37" s="112">
        <v>31236</v>
      </c>
      <c r="AB37" s="132">
        <f>Z37/Z40*100</f>
        <v>82.284449830088775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5627</v>
      </c>
      <c r="W38" s="112">
        <v>5900</v>
      </c>
      <c r="X38" s="112">
        <v>6325</v>
      </c>
      <c r="Y38" s="112">
        <v>6494</v>
      </c>
      <c r="Z38" s="112">
        <v>6725</v>
      </c>
      <c r="AB38" s="132">
        <f>Z38/Z40*100</f>
        <v>17.715550169911225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36069</v>
      </c>
      <c r="W40" s="112">
        <v>36608</v>
      </c>
      <c r="X40" s="112">
        <v>37152</v>
      </c>
      <c r="Y40" s="112">
        <v>37524</v>
      </c>
      <c r="Z40" s="112">
        <v>37961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10</v>
      </c>
      <c r="X44" s="112">
        <v>12</v>
      </c>
      <c r="Y44" s="112">
        <v>17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355</v>
      </c>
      <c r="W45" s="112">
        <v>365</v>
      </c>
      <c r="X45" s="112">
        <v>436</v>
      </c>
      <c r="Y45" s="112">
        <v>444</v>
      </c>
      <c r="Z45" s="112">
        <v>526</v>
      </c>
    </row>
    <row r="46" spans="19:32" x14ac:dyDescent="0.25">
      <c r="S46" s="115" t="s">
        <v>38</v>
      </c>
      <c r="T46" s="115"/>
      <c r="U46" s="112"/>
      <c r="V46" s="112">
        <v>1347</v>
      </c>
      <c r="W46" s="112">
        <v>1464</v>
      </c>
      <c r="X46" s="112">
        <v>1496</v>
      </c>
      <c r="Y46" s="112">
        <v>1426</v>
      </c>
      <c r="Z46" s="112">
        <v>1603</v>
      </c>
    </row>
    <row r="47" spans="19:32" x14ac:dyDescent="0.25">
      <c r="S47" s="115" t="s">
        <v>39</v>
      </c>
      <c r="T47" s="115"/>
      <c r="U47" s="112"/>
      <c r="V47" s="112">
        <v>2217</v>
      </c>
      <c r="W47" s="112">
        <v>2272</v>
      </c>
      <c r="X47" s="112">
        <v>2389</v>
      </c>
      <c r="Y47" s="112">
        <v>2374</v>
      </c>
      <c r="Z47" s="112">
        <v>2524</v>
      </c>
    </row>
    <row r="48" spans="19:32" x14ac:dyDescent="0.25">
      <c r="S48" s="115" t="s">
        <v>40</v>
      </c>
      <c r="T48" s="115"/>
      <c r="U48" s="112"/>
      <c r="V48" s="112">
        <v>2412</v>
      </c>
      <c r="W48" s="112">
        <v>2589</v>
      </c>
      <c r="X48" s="112">
        <v>2596</v>
      </c>
      <c r="Y48" s="112">
        <v>2684</v>
      </c>
      <c r="Z48" s="112">
        <v>2879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2333</v>
      </c>
      <c r="W49" s="112">
        <v>2248</v>
      </c>
      <c r="X49" s="112">
        <v>2501</v>
      </c>
      <c r="Y49" s="112">
        <v>2465</v>
      </c>
      <c r="Z49" s="112">
        <v>2620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Mitcham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2449</v>
      </c>
      <c r="W50" s="112">
        <v>2492</v>
      </c>
      <c r="X50" s="112">
        <v>2512</v>
      </c>
      <c r="Y50" s="112">
        <v>2617</v>
      </c>
      <c r="Z50" s="112">
        <v>2720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2533</v>
      </c>
      <c r="W51" s="112">
        <v>2598</v>
      </c>
      <c r="X51" s="112">
        <v>2712</v>
      </c>
      <c r="Y51" s="112">
        <v>2600</v>
      </c>
      <c r="Z51" s="112">
        <v>2618</v>
      </c>
    </row>
    <row r="52" spans="1:26" ht="15" customHeight="1" x14ac:dyDescent="0.25">
      <c r="S52" s="115" t="s">
        <v>44</v>
      </c>
      <c r="T52" s="115"/>
      <c r="U52" s="112"/>
      <c r="V52" s="112">
        <v>2548</v>
      </c>
      <c r="W52" s="112">
        <v>2670</v>
      </c>
      <c r="X52" s="112">
        <v>2679</v>
      </c>
      <c r="Y52" s="112">
        <v>2757</v>
      </c>
      <c r="Z52" s="112">
        <v>2755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2354</v>
      </c>
      <c r="W53" s="112">
        <v>2253</v>
      </c>
      <c r="X53" s="112">
        <v>2338</v>
      </c>
      <c r="Y53" s="112">
        <v>2357</v>
      </c>
      <c r="Z53" s="112">
        <v>2425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2278</v>
      </c>
      <c r="W54" s="112">
        <v>2228</v>
      </c>
      <c r="X54" s="112">
        <v>2222</v>
      </c>
      <c r="Y54" s="112">
        <v>2196</v>
      </c>
      <c r="Z54" s="112">
        <v>2106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1573</v>
      </c>
      <c r="W55" s="112">
        <v>1649</v>
      </c>
      <c r="X55" s="112">
        <v>1659</v>
      </c>
      <c r="Y55" s="112">
        <v>1722</v>
      </c>
      <c r="Z55" s="112">
        <v>1799</v>
      </c>
    </row>
    <row r="56" spans="1:26" ht="15" customHeight="1" x14ac:dyDescent="0.25">
      <c r="S56" s="115" t="s">
        <v>48</v>
      </c>
      <c r="T56" s="115"/>
      <c r="U56" s="112"/>
      <c r="V56" s="112">
        <v>992</v>
      </c>
      <c r="W56" s="112">
        <v>939</v>
      </c>
      <c r="X56" s="112">
        <v>889</v>
      </c>
      <c r="Y56" s="112">
        <v>942</v>
      </c>
      <c r="Z56" s="112">
        <v>911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476</v>
      </c>
      <c r="W57" s="112">
        <v>462</v>
      </c>
      <c r="X57" s="112">
        <v>487</v>
      </c>
      <c r="Y57" s="112">
        <v>443</v>
      </c>
      <c r="Z57" s="112">
        <v>482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157</v>
      </c>
      <c r="W58" s="112">
        <v>194</v>
      </c>
      <c r="X58" s="112">
        <v>199</v>
      </c>
      <c r="Y58" s="112">
        <v>197</v>
      </c>
      <c r="Z58" s="112">
        <v>200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96</v>
      </c>
      <c r="W59" s="112">
        <v>85</v>
      </c>
      <c r="X59" s="112">
        <v>85</v>
      </c>
      <c r="Y59" s="112">
        <v>83</v>
      </c>
      <c r="Z59" s="112">
        <v>80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63</v>
      </c>
      <c r="W60" s="112">
        <v>64</v>
      </c>
      <c r="X60" s="112">
        <v>66</v>
      </c>
      <c r="Y60" s="112">
        <v>74</v>
      </c>
      <c r="Z60" s="112">
        <v>65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24206</v>
      </c>
      <c r="W61" s="112">
        <v>24594</v>
      </c>
      <c r="X61" s="112">
        <v>25291</v>
      </c>
      <c r="Y61" s="112">
        <v>25401</v>
      </c>
      <c r="Z61" s="112">
        <v>26346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23</v>
      </c>
      <c r="W63" s="112">
        <v>22</v>
      </c>
      <c r="X63" s="112">
        <v>20</v>
      </c>
      <c r="Y63" s="112">
        <v>23</v>
      </c>
      <c r="Z63" s="112">
        <v>23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452</v>
      </c>
      <c r="W64" s="112">
        <v>488</v>
      </c>
      <c r="X64" s="112">
        <v>491</v>
      </c>
      <c r="Y64" s="112">
        <v>538</v>
      </c>
      <c r="Z64" s="112">
        <v>639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Mitcham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1719</v>
      </c>
      <c r="W65" s="112">
        <v>1743</v>
      </c>
      <c r="X65" s="112">
        <v>1764</v>
      </c>
      <c r="Y65" s="112">
        <v>1690</v>
      </c>
      <c r="Z65" s="112">
        <v>1888</v>
      </c>
    </row>
    <row r="66" spans="1:26" x14ac:dyDescent="0.25">
      <c r="S66" s="115" t="s">
        <v>39</v>
      </c>
      <c r="T66" s="115"/>
      <c r="U66" s="112"/>
      <c r="V66" s="112">
        <v>2380</v>
      </c>
      <c r="W66" s="112">
        <v>2501</v>
      </c>
      <c r="X66" s="112">
        <v>2642</v>
      </c>
      <c r="Y66" s="112">
        <v>2696</v>
      </c>
      <c r="Z66" s="112">
        <v>2901</v>
      </c>
    </row>
    <row r="67" spans="1:26" x14ac:dyDescent="0.25">
      <c r="S67" s="115" t="s">
        <v>40</v>
      </c>
      <c r="T67" s="115"/>
      <c r="U67" s="112"/>
      <c r="V67" s="112">
        <v>2498</v>
      </c>
      <c r="W67" s="112">
        <v>2641</v>
      </c>
      <c r="X67" s="112">
        <v>2670</v>
      </c>
      <c r="Y67" s="112">
        <v>2654</v>
      </c>
      <c r="Z67" s="112">
        <v>2741</v>
      </c>
    </row>
    <row r="68" spans="1:26" x14ac:dyDescent="0.25">
      <c r="S68" s="115" t="s">
        <v>41</v>
      </c>
      <c r="T68" s="115"/>
      <c r="U68" s="112"/>
      <c r="V68" s="112">
        <v>2405</v>
      </c>
      <c r="W68" s="112">
        <v>2551</v>
      </c>
      <c r="X68" s="112">
        <v>2532</v>
      </c>
      <c r="Y68" s="112">
        <v>2549</v>
      </c>
      <c r="Z68" s="112">
        <v>2654</v>
      </c>
    </row>
    <row r="69" spans="1:26" x14ac:dyDescent="0.25">
      <c r="S69" s="115" t="s">
        <v>42</v>
      </c>
      <c r="T69" s="115"/>
      <c r="U69" s="112"/>
      <c r="V69" s="112">
        <v>2522</v>
      </c>
      <c r="W69" s="112">
        <v>2594</v>
      </c>
      <c r="X69" s="112">
        <v>2693</v>
      </c>
      <c r="Y69" s="112">
        <v>2735</v>
      </c>
      <c r="Z69" s="112">
        <v>2785</v>
      </c>
    </row>
    <row r="70" spans="1:26" x14ac:dyDescent="0.25">
      <c r="S70" s="115" t="s">
        <v>43</v>
      </c>
      <c r="T70" s="115"/>
      <c r="U70" s="112"/>
      <c r="V70" s="112">
        <v>2606</v>
      </c>
      <c r="W70" s="112">
        <v>2713</v>
      </c>
      <c r="X70" s="112">
        <v>2715</v>
      </c>
      <c r="Y70" s="112">
        <v>2753</v>
      </c>
      <c r="Z70" s="112">
        <v>2789</v>
      </c>
    </row>
    <row r="71" spans="1:26" x14ac:dyDescent="0.25">
      <c r="S71" s="115" t="s">
        <v>44</v>
      </c>
      <c r="T71" s="115"/>
      <c r="U71" s="112"/>
      <c r="V71" s="112">
        <v>2867</v>
      </c>
      <c r="W71" s="112">
        <v>3012</v>
      </c>
      <c r="X71" s="112">
        <v>3025</v>
      </c>
      <c r="Y71" s="112">
        <v>2990</v>
      </c>
      <c r="Z71" s="112">
        <v>3047</v>
      </c>
    </row>
    <row r="72" spans="1:26" x14ac:dyDescent="0.25">
      <c r="S72" s="115" t="s">
        <v>45</v>
      </c>
      <c r="T72" s="115"/>
      <c r="U72" s="112"/>
      <c r="V72" s="112">
        <v>2724</v>
      </c>
      <c r="W72" s="112">
        <v>2684</v>
      </c>
      <c r="X72" s="112">
        <v>2657</v>
      </c>
      <c r="Y72" s="112">
        <v>2694</v>
      </c>
      <c r="Z72" s="112">
        <v>2752</v>
      </c>
    </row>
    <row r="73" spans="1:26" x14ac:dyDescent="0.25">
      <c r="S73" s="115" t="s">
        <v>46</v>
      </c>
      <c r="T73" s="115"/>
      <c r="U73" s="112"/>
      <c r="V73" s="112">
        <v>2340</v>
      </c>
      <c r="W73" s="112">
        <v>2452</v>
      </c>
      <c r="X73" s="112">
        <v>2484</v>
      </c>
      <c r="Y73" s="112">
        <v>2384</v>
      </c>
      <c r="Z73" s="112">
        <v>2293</v>
      </c>
    </row>
    <row r="74" spans="1:26" x14ac:dyDescent="0.25">
      <c r="S74" s="115" t="s">
        <v>47</v>
      </c>
      <c r="T74" s="115"/>
      <c r="U74" s="112"/>
      <c r="V74" s="112">
        <v>1577</v>
      </c>
      <c r="W74" s="112">
        <v>1586</v>
      </c>
      <c r="X74" s="112">
        <v>1703</v>
      </c>
      <c r="Y74" s="112">
        <v>1759</v>
      </c>
      <c r="Z74" s="112">
        <v>1807</v>
      </c>
    </row>
    <row r="75" spans="1:26" x14ac:dyDescent="0.25">
      <c r="S75" s="115" t="s">
        <v>48</v>
      </c>
      <c r="T75" s="115"/>
      <c r="U75" s="112"/>
      <c r="V75" s="112">
        <v>849</v>
      </c>
      <c r="W75" s="112">
        <v>855</v>
      </c>
      <c r="X75" s="112">
        <v>853</v>
      </c>
      <c r="Y75" s="112">
        <v>816</v>
      </c>
      <c r="Z75" s="112">
        <v>825</v>
      </c>
    </row>
    <row r="76" spans="1:26" x14ac:dyDescent="0.25">
      <c r="S76" s="115" t="s">
        <v>49</v>
      </c>
      <c r="T76" s="115"/>
      <c r="U76" s="112"/>
      <c r="V76" s="112">
        <v>345</v>
      </c>
      <c r="W76" s="112">
        <v>348</v>
      </c>
      <c r="X76" s="112">
        <v>359</v>
      </c>
      <c r="Y76" s="112">
        <v>390</v>
      </c>
      <c r="Z76" s="112">
        <v>364</v>
      </c>
    </row>
    <row r="77" spans="1:26" x14ac:dyDescent="0.25">
      <c r="S77" s="115" t="s">
        <v>50</v>
      </c>
      <c r="T77" s="115"/>
      <c r="U77" s="112"/>
      <c r="V77" s="112">
        <v>154</v>
      </c>
      <c r="W77" s="112">
        <v>152</v>
      </c>
      <c r="X77" s="112">
        <v>144</v>
      </c>
      <c r="Y77" s="112">
        <v>132</v>
      </c>
      <c r="Z77" s="112">
        <v>143</v>
      </c>
    </row>
    <row r="78" spans="1:26" x14ac:dyDescent="0.25">
      <c r="S78" s="115" t="s">
        <v>51</v>
      </c>
      <c r="T78" s="115"/>
      <c r="U78" s="112"/>
      <c r="V78" s="112">
        <v>87</v>
      </c>
      <c r="W78" s="112">
        <v>77</v>
      </c>
      <c r="X78" s="112">
        <v>84</v>
      </c>
      <c r="Y78" s="112">
        <v>73</v>
      </c>
      <c r="Z78" s="112">
        <v>76</v>
      </c>
    </row>
    <row r="79" spans="1:26" x14ac:dyDescent="0.25">
      <c r="S79" s="115" t="s">
        <v>52</v>
      </c>
      <c r="T79" s="115"/>
      <c r="U79" s="112"/>
      <c r="V79" s="112">
        <v>95</v>
      </c>
      <c r="W79" s="112">
        <v>92</v>
      </c>
      <c r="X79" s="112">
        <v>91</v>
      </c>
      <c r="Y79" s="112">
        <v>80</v>
      </c>
      <c r="Z79" s="112">
        <v>74</v>
      </c>
    </row>
    <row r="80" spans="1:26" x14ac:dyDescent="0.25">
      <c r="S80" s="118" t="s">
        <v>53</v>
      </c>
      <c r="T80" s="118"/>
      <c r="U80" s="112"/>
      <c r="V80" s="112">
        <v>25638</v>
      </c>
      <c r="W80" s="112">
        <v>26511</v>
      </c>
      <c r="X80" s="112">
        <v>26933</v>
      </c>
      <c r="Y80" s="112">
        <v>26958</v>
      </c>
      <c r="Z80" s="112">
        <v>27801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Mitcham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2545</v>
      </c>
      <c r="W83" s="112">
        <v>2609</v>
      </c>
      <c r="X83" s="112">
        <v>2660</v>
      </c>
      <c r="Y83" s="112">
        <v>2782</v>
      </c>
      <c r="Z83" s="112">
        <v>2805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4595</v>
      </c>
      <c r="W84" s="112">
        <v>4667</v>
      </c>
      <c r="X84" s="112">
        <v>4737</v>
      </c>
      <c r="Y84" s="112">
        <v>4817</v>
      </c>
      <c r="Z84" s="112">
        <v>4853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2048</v>
      </c>
      <c r="W85" s="112">
        <v>2116</v>
      </c>
      <c r="X85" s="112">
        <v>2165</v>
      </c>
      <c r="Y85" s="112">
        <v>2138</v>
      </c>
      <c r="Z85" s="112">
        <v>2238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54,177</v>
      </c>
      <c r="D86" s="94">
        <f t="shared" ref="D86:D91" si="4">AD4</f>
        <v>3.4662541537756386E-2</v>
      </c>
      <c r="E86" s="95">
        <f t="shared" ref="E86:E91" si="5">AD4</f>
        <v>3.4662541537756386E-2</v>
      </c>
      <c r="F86" s="94">
        <f t="shared" ref="F86:F91" si="6">AF4</f>
        <v>8.69530325221195E-2</v>
      </c>
      <c r="G86" s="95">
        <f t="shared" ref="G86:G91" si="7">AF4</f>
        <v>8.69530325221195E-2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1230</v>
      </c>
      <c r="W86" s="112">
        <v>1300</v>
      </c>
      <c r="X86" s="112">
        <v>1331</v>
      </c>
      <c r="Y86" s="112">
        <v>1385</v>
      </c>
      <c r="Z86" s="112">
        <v>1436</v>
      </c>
    </row>
    <row r="87" spans="1:30" ht="15" customHeight="1" x14ac:dyDescent="0.25">
      <c r="A87" s="96" t="s">
        <v>4</v>
      </c>
      <c r="B87" s="49"/>
      <c r="C87" s="97" t="str">
        <f t="shared" si="3"/>
        <v>26,346</v>
      </c>
      <c r="D87" s="94">
        <f t="shared" si="4"/>
        <v>3.7407465742636647E-2</v>
      </c>
      <c r="E87" s="95">
        <f t="shared" si="5"/>
        <v>3.7407465742636647E-2</v>
      </c>
      <c r="F87" s="94">
        <f t="shared" si="6"/>
        <v>8.8407832768734984E-2</v>
      </c>
      <c r="G87" s="95">
        <f t="shared" si="7"/>
        <v>8.8407832768734984E-2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1078</v>
      </c>
      <c r="W87" s="112">
        <v>1095</v>
      </c>
      <c r="X87" s="112">
        <v>1108</v>
      </c>
      <c r="Y87" s="112">
        <v>1094</v>
      </c>
      <c r="Z87" s="112">
        <v>1102</v>
      </c>
    </row>
    <row r="88" spans="1:30" ht="15" customHeight="1" x14ac:dyDescent="0.25">
      <c r="A88" s="96" t="s">
        <v>5</v>
      </c>
      <c r="B88" s="49"/>
      <c r="C88" s="97" t="str">
        <f t="shared" si="3"/>
        <v>27,801</v>
      </c>
      <c r="D88" s="94">
        <f t="shared" si="4"/>
        <v>3.1117869594243786E-2</v>
      </c>
      <c r="E88" s="95">
        <f t="shared" si="5"/>
        <v>3.1117869594243786E-2</v>
      </c>
      <c r="F88" s="94">
        <f t="shared" si="6"/>
        <v>8.4493856056173211E-2</v>
      </c>
      <c r="G88" s="95">
        <f t="shared" si="7"/>
        <v>8.4493856056173211E-2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951</v>
      </c>
      <c r="W88" s="112">
        <v>1032</v>
      </c>
      <c r="X88" s="112">
        <v>1046</v>
      </c>
      <c r="Y88" s="112">
        <v>1034</v>
      </c>
      <c r="Z88" s="112">
        <v>1036</v>
      </c>
    </row>
    <row r="89" spans="1:30" ht="15" customHeight="1" x14ac:dyDescent="0.25">
      <c r="A89" s="49" t="s">
        <v>6</v>
      </c>
      <c r="B89" s="49"/>
      <c r="C89" s="97" t="str">
        <f t="shared" si="3"/>
        <v>37,963</v>
      </c>
      <c r="D89" s="94">
        <f t="shared" si="4"/>
        <v>1.1645259286894527E-2</v>
      </c>
      <c r="E89" s="95">
        <f t="shared" si="5"/>
        <v>1.1645259286894527E-2</v>
      </c>
      <c r="F89" s="94">
        <f t="shared" si="6"/>
        <v>5.2539647332815687E-2</v>
      </c>
      <c r="G89" s="95">
        <f t="shared" si="7"/>
        <v>5.2539647332815687E-2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561</v>
      </c>
      <c r="W89" s="112">
        <v>577</v>
      </c>
      <c r="X89" s="112">
        <v>576</v>
      </c>
      <c r="Y89" s="112">
        <v>566</v>
      </c>
      <c r="Z89" s="112">
        <v>581</v>
      </c>
    </row>
    <row r="90" spans="1:30" ht="15" customHeight="1" x14ac:dyDescent="0.25">
      <c r="A90" s="49" t="s">
        <v>98</v>
      </c>
      <c r="B90" s="49"/>
      <c r="C90" s="97" t="str">
        <f t="shared" si="3"/>
        <v>$48,145</v>
      </c>
      <c r="D90" s="94">
        <f t="shared" si="4"/>
        <v>2.6198400271467026E-2</v>
      </c>
      <c r="E90" s="95">
        <f t="shared" si="5"/>
        <v>2.6198400271467026E-2</v>
      </c>
      <c r="F90" s="94">
        <f t="shared" si="6"/>
        <v>9.0106871957432277E-2</v>
      </c>
      <c r="G90" s="95">
        <f t="shared" si="7"/>
        <v>9.0106871957432277E-2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1107</v>
      </c>
      <c r="W90" s="112">
        <v>1206</v>
      </c>
      <c r="X90" s="112">
        <v>1244</v>
      </c>
      <c r="Y90" s="112">
        <v>1312</v>
      </c>
      <c r="Z90" s="112">
        <v>1293</v>
      </c>
    </row>
    <row r="91" spans="1:30" ht="15" customHeight="1" x14ac:dyDescent="0.25">
      <c r="A91" s="49" t="s">
        <v>7</v>
      </c>
      <c r="B91" s="49"/>
      <c r="C91" s="97" t="str">
        <f t="shared" si="3"/>
        <v>$2,805.2 mil</v>
      </c>
      <c r="D91" s="94">
        <f t="shared" si="4"/>
        <v>6.6001273895815338E-2</v>
      </c>
      <c r="E91" s="95">
        <f t="shared" si="5"/>
        <v>6.6001273895815338E-2</v>
      </c>
      <c r="F91" s="94">
        <f t="shared" si="6"/>
        <v>0.20981223904913593</v>
      </c>
      <c r="G91" s="95">
        <f t="shared" si="7"/>
        <v>0.20981223904913593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17847</v>
      </c>
      <c r="W91" s="112">
        <v>18127</v>
      </c>
      <c r="X91" s="112">
        <v>18418</v>
      </c>
      <c r="Y91" s="112">
        <v>18591</v>
      </c>
      <c r="Z91" s="112">
        <v>18789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1546</v>
      </c>
      <c r="W93" s="112">
        <v>1605</v>
      </c>
      <c r="X93" s="112">
        <v>1630</v>
      </c>
      <c r="Y93" s="112">
        <v>1715</v>
      </c>
      <c r="Z93" s="112">
        <v>1764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5886</v>
      </c>
      <c r="W94" s="112">
        <v>6037</v>
      </c>
      <c r="X94" s="112">
        <v>6110</v>
      </c>
      <c r="Y94" s="112">
        <v>6313</v>
      </c>
      <c r="Z94" s="112">
        <v>6340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440</v>
      </c>
      <c r="W95" s="112">
        <v>453</v>
      </c>
      <c r="X95" s="112">
        <v>462</v>
      </c>
      <c r="Y95" s="112">
        <v>463</v>
      </c>
      <c r="Z95" s="112">
        <v>484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2160</v>
      </c>
      <c r="W96" s="112">
        <v>2295</v>
      </c>
      <c r="X96" s="112">
        <v>2393</v>
      </c>
      <c r="Y96" s="112">
        <v>2464</v>
      </c>
      <c r="Z96" s="112">
        <v>2567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3206</v>
      </c>
      <c r="W97" s="112">
        <v>3206</v>
      </c>
      <c r="X97" s="112">
        <v>3226</v>
      </c>
      <c r="Y97" s="112">
        <v>3138</v>
      </c>
      <c r="Z97" s="112">
        <v>3073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1430</v>
      </c>
      <c r="W98" s="112">
        <v>1505</v>
      </c>
      <c r="X98" s="112">
        <v>1502</v>
      </c>
      <c r="Y98" s="112">
        <v>1463</v>
      </c>
      <c r="Z98" s="112">
        <v>1496</v>
      </c>
    </row>
    <row r="99" spans="1:32" ht="15" customHeight="1" x14ac:dyDescent="0.25">
      <c r="S99" s="115" t="s">
        <v>191</v>
      </c>
      <c r="T99" s="115"/>
      <c r="U99" s="112"/>
      <c r="V99" s="112">
        <v>53</v>
      </c>
      <c r="W99" s="112">
        <v>64</v>
      </c>
      <c r="X99" s="112">
        <v>63</v>
      </c>
      <c r="Y99" s="112">
        <v>70</v>
      </c>
      <c r="Z99" s="112">
        <v>67</v>
      </c>
    </row>
    <row r="100" spans="1:32" ht="15" customHeight="1" x14ac:dyDescent="0.25">
      <c r="S100" s="115" t="s">
        <v>58</v>
      </c>
      <c r="T100" s="115"/>
      <c r="U100" s="112"/>
      <c r="V100" s="112">
        <v>497</v>
      </c>
      <c r="W100" s="112">
        <v>501</v>
      </c>
      <c r="X100" s="112">
        <v>541</v>
      </c>
      <c r="Y100" s="112">
        <v>589</v>
      </c>
      <c r="Z100" s="112">
        <v>586</v>
      </c>
    </row>
    <row r="101" spans="1:32" x14ac:dyDescent="0.25">
      <c r="A101" s="18"/>
      <c r="S101" s="118" t="s">
        <v>53</v>
      </c>
      <c r="T101" s="118"/>
      <c r="U101" s="112"/>
      <c r="V101" s="112">
        <v>18219</v>
      </c>
      <c r="W101" s="112">
        <v>18487</v>
      </c>
      <c r="X101" s="112">
        <v>18731</v>
      </c>
      <c r="Y101" s="112">
        <v>18936</v>
      </c>
      <c r="Z101" s="112">
        <v>19146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34403</v>
      </c>
      <c r="W104" s="112">
        <v>35269</v>
      </c>
      <c r="X104" s="112">
        <v>36242</v>
      </c>
      <c r="Y104" s="112">
        <v>38302</v>
      </c>
      <c r="Z104" s="112">
        <v>38302</v>
      </c>
      <c r="AB104" s="109" t="str">
        <f>TEXT(Z104,"###,###")</f>
        <v>38,302</v>
      </c>
      <c r="AD104" s="130">
        <f>Z104/($Z$4)*100</f>
        <v>70.697897631836398</v>
      </c>
      <c r="AF104" s="109"/>
    </row>
    <row r="105" spans="1:32" x14ac:dyDescent="0.25">
      <c r="S105" s="115" t="s">
        <v>17</v>
      </c>
      <c r="T105" s="115"/>
      <c r="U105" s="112"/>
      <c r="V105" s="112">
        <v>12211</v>
      </c>
      <c r="W105" s="112">
        <v>12423</v>
      </c>
      <c r="X105" s="112">
        <v>12441</v>
      </c>
      <c r="Y105" s="112">
        <v>12129</v>
      </c>
      <c r="Z105" s="112">
        <v>11931</v>
      </c>
      <c r="AB105" s="109" t="str">
        <f>TEXT(Z105,"###,###")</f>
        <v>11,931</v>
      </c>
      <c r="AD105" s="130">
        <f>Z105/($Z$4)*100</f>
        <v>22.022260368791187</v>
      </c>
      <c r="AF105" s="109"/>
    </row>
    <row r="106" spans="1:32" x14ac:dyDescent="0.25">
      <c r="S106" s="118" t="s">
        <v>53</v>
      </c>
      <c r="T106" s="118"/>
      <c r="U106" s="120"/>
      <c r="V106" s="120">
        <v>46614</v>
      </c>
      <c r="W106" s="120">
        <v>47692</v>
      </c>
      <c r="X106" s="120">
        <v>48683</v>
      </c>
      <c r="Y106" s="120">
        <v>50431</v>
      </c>
      <c r="Z106" s="120">
        <v>50233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6873</v>
      </c>
      <c r="W108" s="112">
        <v>7960</v>
      </c>
      <c r="X108" s="112">
        <v>6971</v>
      </c>
      <c r="Y108" s="112">
        <v>7478</v>
      </c>
      <c r="Z108" s="112">
        <v>7573</v>
      </c>
      <c r="AB108" s="109" t="str">
        <f>TEXT(Z108,"###,###")</f>
        <v>7,573</v>
      </c>
      <c r="AD108" s="130">
        <f>Z108/($Z$4)*100</f>
        <v>13.978256455691529</v>
      </c>
      <c r="AF108" s="109"/>
    </row>
    <row r="109" spans="1:32" x14ac:dyDescent="0.25">
      <c r="S109" s="115" t="s">
        <v>20</v>
      </c>
      <c r="T109" s="115"/>
      <c r="U109" s="112"/>
      <c r="V109" s="112">
        <v>6717</v>
      </c>
      <c r="W109" s="112">
        <v>6502</v>
      </c>
      <c r="X109" s="112">
        <v>6650</v>
      </c>
      <c r="Y109" s="112">
        <v>6536</v>
      </c>
      <c r="Z109" s="112">
        <v>7459</v>
      </c>
      <c r="AB109" s="109" t="str">
        <f>TEXT(Z109,"###,###")</f>
        <v>7,459</v>
      </c>
      <c r="AD109" s="130">
        <f>Z109/($Z$4)*100</f>
        <v>13.767835059157946</v>
      </c>
      <c r="AF109" s="109"/>
    </row>
    <row r="110" spans="1:32" x14ac:dyDescent="0.25">
      <c r="S110" s="115" t="s">
        <v>21</v>
      </c>
      <c r="T110" s="115"/>
      <c r="U110" s="112"/>
      <c r="V110" s="112">
        <v>10205</v>
      </c>
      <c r="W110" s="112">
        <v>10445</v>
      </c>
      <c r="X110" s="112">
        <v>11171</v>
      </c>
      <c r="Y110" s="112">
        <v>10976</v>
      </c>
      <c r="Z110" s="112">
        <v>11364</v>
      </c>
      <c r="AB110" s="109" t="str">
        <f>TEXT(Z110,"###,###")</f>
        <v>11,364</v>
      </c>
      <c r="AD110" s="130">
        <f>Z110/($Z$4)*100</f>
        <v>20.9756907912952</v>
      </c>
      <c r="AF110" s="109"/>
    </row>
    <row r="111" spans="1:32" x14ac:dyDescent="0.25">
      <c r="S111" s="115" t="s">
        <v>22</v>
      </c>
      <c r="T111" s="115"/>
      <c r="U111" s="112"/>
      <c r="V111" s="112">
        <v>22596</v>
      </c>
      <c r="W111" s="112">
        <v>22444</v>
      </c>
      <c r="X111" s="112">
        <v>23739</v>
      </c>
      <c r="Y111" s="112">
        <v>23729</v>
      </c>
      <c r="Z111" s="112">
        <v>24349</v>
      </c>
      <c r="AB111" s="109" t="str">
        <f>TEXT(Z111,"###,###")</f>
        <v>24,349</v>
      </c>
      <c r="AD111" s="130">
        <f>Z111/($Z$4)*100</f>
        <v>44.943426177160049</v>
      </c>
      <c r="AF111" s="109"/>
    </row>
    <row r="112" spans="1:32" x14ac:dyDescent="0.25">
      <c r="S112" s="118" t="s">
        <v>53</v>
      </c>
      <c r="T112" s="118"/>
      <c r="U112" s="112"/>
      <c r="V112" s="112">
        <v>49845</v>
      </c>
      <c r="W112" s="112">
        <v>51101</v>
      </c>
      <c r="X112" s="112">
        <v>52217</v>
      </c>
      <c r="Y112" s="112">
        <v>52356</v>
      </c>
      <c r="Z112" s="112">
        <v>54177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42.87</v>
      </c>
      <c r="W118" s="131">
        <v>42.73</v>
      </c>
      <c r="X118" s="131">
        <v>42.58</v>
      </c>
      <c r="Y118" s="131">
        <v>42.65</v>
      </c>
      <c r="Z118" s="131">
        <v>42.42</v>
      </c>
      <c r="AB118" s="109" t="str">
        <f>TEXT(Z118,"##.0")</f>
        <v>42.4</v>
      </c>
    </row>
    <row r="120" spans="19:32" x14ac:dyDescent="0.25">
      <c r="S120" s="101" t="s">
        <v>100</v>
      </c>
      <c r="T120" s="112"/>
      <c r="U120" s="112"/>
      <c r="V120" s="112">
        <v>30642</v>
      </c>
      <c r="W120" s="112">
        <v>31075</v>
      </c>
      <c r="X120" s="112">
        <v>31481</v>
      </c>
      <c r="Y120" s="112">
        <v>31750</v>
      </c>
      <c r="Z120" s="112">
        <v>32050</v>
      </c>
      <c r="AB120" s="109" t="str">
        <f>TEXT(Z120,"###,###")</f>
        <v>32,050</v>
      </c>
    </row>
    <row r="121" spans="19:32" x14ac:dyDescent="0.25">
      <c r="S121" s="101" t="s">
        <v>101</v>
      </c>
      <c r="T121" s="112"/>
      <c r="U121" s="112"/>
      <c r="V121" s="112">
        <v>2738</v>
      </c>
      <c r="W121" s="112">
        <v>2762</v>
      </c>
      <c r="X121" s="112">
        <v>2783</v>
      </c>
      <c r="Y121" s="112">
        <v>2807</v>
      </c>
      <c r="Z121" s="112">
        <v>2841</v>
      </c>
      <c r="AB121" s="109" t="str">
        <f>TEXT(Z121,"###,###")</f>
        <v>2,841</v>
      </c>
    </row>
    <row r="122" spans="19:32" x14ac:dyDescent="0.25">
      <c r="S122" s="101" t="s">
        <v>102</v>
      </c>
      <c r="T122" s="112"/>
      <c r="U122" s="112"/>
      <c r="V122" s="112">
        <v>2696</v>
      </c>
      <c r="W122" s="112">
        <v>2780</v>
      </c>
      <c r="X122" s="112">
        <v>2884</v>
      </c>
      <c r="Y122" s="112">
        <v>2963</v>
      </c>
      <c r="Z122" s="112">
        <v>3076</v>
      </c>
      <c r="AB122" s="109" t="str">
        <f>TEXT(Z122,"###,###")</f>
        <v>3,076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33338</v>
      </c>
      <c r="W124" s="112">
        <v>33855</v>
      </c>
      <c r="X124" s="112">
        <v>34365</v>
      </c>
      <c r="Y124" s="112">
        <v>34713</v>
      </c>
      <c r="Z124" s="112">
        <v>35126</v>
      </c>
      <c r="AB124" s="109" t="str">
        <f>TEXT(Z124,"###,###")</f>
        <v>35,126</v>
      </c>
      <c r="AD124" s="127">
        <f>Z124/$Z$7*100</f>
        <v>92.526934120064269</v>
      </c>
    </row>
    <row r="125" spans="19:32" x14ac:dyDescent="0.25">
      <c r="S125" s="101" t="s">
        <v>104</v>
      </c>
      <c r="T125" s="112"/>
      <c r="U125" s="112"/>
      <c r="V125" s="112">
        <v>5434</v>
      </c>
      <c r="W125" s="112">
        <v>5542</v>
      </c>
      <c r="X125" s="112">
        <v>5667</v>
      </c>
      <c r="Y125" s="112">
        <v>5770</v>
      </c>
      <c r="Z125" s="112">
        <v>5917</v>
      </c>
      <c r="AB125" s="109" t="str">
        <f>TEXT(Z125,"###,###")</f>
        <v>5,917</v>
      </c>
      <c r="AD125" s="127">
        <f>Z125/$Z$7*100</f>
        <v>15.586228696362248</v>
      </c>
    </row>
    <row r="127" spans="19:32" x14ac:dyDescent="0.25">
      <c r="S127" s="101" t="s">
        <v>105</v>
      </c>
      <c r="T127" s="112"/>
      <c r="U127" s="112"/>
      <c r="V127" s="112">
        <v>17850</v>
      </c>
      <c r="W127" s="112">
        <v>18127</v>
      </c>
      <c r="X127" s="112">
        <v>18420</v>
      </c>
      <c r="Y127" s="112">
        <v>18586</v>
      </c>
      <c r="Z127" s="112">
        <v>18792</v>
      </c>
      <c r="AB127" s="109" t="str">
        <f>TEXT(Z127,"###,###")</f>
        <v>18,792</v>
      </c>
      <c r="AD127" s="127">
        <f>Z127/$Z$7*100</f>
        <v>49.500829755288045</v>
      </c>
    </row>
    <row r="128" spans="19:32" x14ac:dyDescent="0.25">
      <c r="S128" s="101" t="s">
        <v>106</v>
      </c>
      <c r="T128" s="112"/>
      <c r="U128" s="112"/>
      <c r="V128" s="112">
        <v>18224</v>
      </c>
      <c r="W128" s="112">
        <v>18486</v>
      </c>
      <c r="X128" s="112">
        <v>18728</v>
      </c>
      <c r="Y128" s="112">
        <v>18935</v>
      </c>
      <c r="Z128" s="112">
        <v>19145</v>
      </c>
      <c r="AB128" s="109" t="str">
        <f>TEXT(Z128,"###,###")</f>
        <v>19,145</v>
      </c>
      <c r="AD128" s="127">
        <f>Z128/$Z$7*100</f>
        <v>50.430682506651216</v>
      </c>
    </row>
    <row r="130" spans="19:20" x14ac:dyDescent="0.25">
      <c r="S130" s="101" t="s">
        <v>264</v>
      </c>
      <c r="T130" s="127">
        <v>84.424307878724022</v>
      </c>
    </row>
    <row r="131" spans="19:20" x14ac:dyDescent="0.25">
      <c r="S131" s="101" t="s">
        <v>265</v>
      </c>
      <c r="T131" s="127">
        <v>7.4836024550219955</v>
      </c>
    </row>
    <row r="132" spans="19:20" x14ac:dyDescent="0.25">
      <c r="S132" s="101" t="s">
        <v>266</v>
      </c>
      <c r="T132" s="127">
        <v>8.1026262413402517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9FC32D-B664-4147-A0E3-24A4CE8E5F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88BF4C-B377-4A7A-B355-509593C004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9E2145-BEAF-4F37-8FC4-06282944B5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0C0BAB-9F65-480E-9B3B-A31D05F70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B009-BA98-4C84-8F71-B5F40BE2053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10.35 Mount Barker,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25023</v>
      </c>
      <c r="W4" s="108">
        <v>27123</v>
      </c>
      <c r="X4" s="108">
        <v>27718</v>
      </c>
      <c r="Y4" s="108">
        <v>29178</v>
      </c>
      <c r="Z4" s="108">
        <v>31350</v>
      </c>
      <c r="AB4" s="109" t="str">
        <f>TEXT(Z4,"###,###")</f>
        <v>31,350</v>
      </c>
      <c r="AD4" s="110">
        <f>Z4/Y4-1</f>
        <v>7.4439646308862795E-2</v>
      </c>
      <c r="AF4" s="110">
        <f>Z4/V4-1</f>
        <v>0.25284738041002286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12456</v>
      </c>
      <c r="W5" s="108">
        <v>13514</v>
      </c>
      <c r="X5" s="108">
        <v>13714</v>
      </c>
      <c r="Y5" s="108">
        <v>14340</v>
      </c>
      <c r="Z5" s="108">
        <v>15320</v>
      </c>
      <c r="AB5" s="109" t="str">
        <f>TEXT(Z5,"###,###")</f>
        <v>15,320</v>
      </c>
      <c r="AD5" s="110">
        <f t="shared" ref="AD5:AD9" si="0">Z5/Y5-1</f>
        <v>6.8340306834030695E-2</v>
      </c>
      <c r="AF5" s="110">
        <f t="shared" ref="AF5:AF9" si="1">Z5/V5-1</f>
        <v>0.2299293513166345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12566</v>
      </c>
      <c r="W6" s="108">
        <v>13607</v>
      </c>
      <c r="X6" s="108">
        <v>14004</v>
      </c>
      <c r="Y6" s="108">
        <v>14837</v>
      </c>
      <c r="Z6" s="108">
        <v>16017</v>
      </c>
      <c r="AB6" s="109" t="str">
        <f>TEXT(Z6,"###,###")</f>
        <v>16,017</v>
      </c>
      <c r="AD6" s="110">
        <f t="shared" si="0"/>
        <v>7.9530902473545773E-2</v>
      </c>
      <c r="AF6" s="110">
        <f t="shared" si="1"/>
        <v>0.27462995384370514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18251</v>
      </c>
      <c r="W7" s="108">
        <v>19761</v>
      </c>
      <c r="X7" s="108">
        <v>19862</v>
      </c>
      <c r="Y7" s="108">
        <v>21160</v>
      </c>
      <c r="Z7" s="108">
        <v>22223</v>
      </c>
      <c r="AB7" s="109" t="str">
        <f>TEXT(Z7,"###,###")</f>
        <v>22,223</v>
      </c>
      <c r="AD7" s="110">
        <f t="shared" si="0"/>
        <v>5.0236294896030209E-2</v>
      </c>
      <c r="AF7" s="110">
        <f t="shared" si="1"/>
        <v>0.21763191058024223</v>
      </c>
    </row>
    <row r="8" spans="1:32" ht="17.25" customHeight="1" x14ac:dyDescent="0.25">
      <c r="A8" s="62" t="s">
        <v>12</v>
      </c>
      <c r="B8" s="63"/>
      <c r="C8" s="29"/>
      <c r="D8" s="64" t="str">
        <f>AB4</f>
        <v>31,350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22,223</v>
      </c>
      <c r="P8" s="65"/>
      <c r="S8" s="107" t="s">
        <v>84</v>
      </c>
      <c r="T8" s="108"/>
      <c r="U8" s="108"/>
      <c r="V8" s="108">
        <v>42748</v>
      </c>
      <c r="W8" s="108">
        <v>44061.31</v>
      </c>
      <c r="X8" s="108">
        <v>45369.5</v>
      </c>
      <c r="Y8" s="108">
        <v>46044.85</v>
      </c>
      <c r="Z8" s="108">
        <v>47379.360000000001</v>
      </c>
      <c r="AB8" s="109" t="str">
        <f>TEXT(Z8,"$###,###")</f>
        <v>$47,379</v>
      </c>
      <c r="AD8" s="110">
        <f t="shared" si="0"/>
        <v>2.8982828698540741E-2</v>
      </c>
      <c r="AF8" s="110">
        <f t="shared" si="1"/>
        <v>0.10834097501637507</v>
      </c>
    </row>
    <row r="9" spans="1:32" x14ac:dyDescent="0.25">
      <c r="A9" s="30" t="s">
        <v>14</v>
      </c>
      <c r="B9" s="69"/>
      <c r="C9" s="70"/>
      <c r="D9" s="71">
        <f>AD104</f>
        <v>72.459330143540669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50.173243936462221</v>
      </c>
      <c r="P9" s="72" t="s">
        <v>85</v>
      </c>
      <c r="S9" s="107" t="s">
        <v>7</v>
      </c>
      <c r="T9" s="108"/>
      <c r="U9" s="108"/>
      <c r="V9" s="108">
        <v>963953791</v>
      </c>
      <c r="W9" s="108">
        <v>1080504612</v>
      </c>
      <c r="X9" s="108">
        <v>1133778685</v>
      </c>
      <c r="Y9" s="108">
        <v>1235140663</v>
      </c>
      <c r="Z9" s="108">
        <v>1343030911</v>
      </c>
      <c r="AB9" s="109" t="str">
        <f>TEXT(Z9/1000000,"$#,###.0")&amp;" mil"</f>
        <v>$1,343.0 mil</v>
      </c>
      <c r="AD9" s="110">
        <f t="shared" si="0"/>
        <v>8.7350575713334822E-2</v>
      </c>
      <c r="AF9" s="110">
        <f t="shared" si="1"/>
        <v>0.39325237738496543</v>
      </c>
    </row>
    <row r="10" spans="1:32" x14ac:dyDescent="0.25">
      <c r="A10" s="30" t="s">
        <v>17</v>
      </c>
      <c r="B10" s="69"/>
      <c r="C10" s="70"/>
      <c r="D10" s="71">
        <f>AD105</f>
        <v>17.129186602870814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49.781757638482652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81.816136435224763</v>
      </c>
      <c r="P11" s="72" t="s">
        <v>85</v>
      </c>
      <c r="S11" s="107" t="s">
        <v>29</v>
      </c>
      <c r="T11" s="112"/>
      <c r="U11" s="112"/>
      <c r="V11" s="112">
        <v>21812</v>
      </c>
      <c r="W11" s="112">
        <v>23571</v>
      </c>
      <c r="X11" s="112">
        <v>24170</v>
      </c>
      <c r="Y11" s="112">
        <v>25347</v>
      </c>
      <c r="Z11" s="112">
        <v>27309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9.6251631192908249</v>
      </c>
      <c r="P12" s="72" t="s">
        <v>85</v>
      </c>
      <c r="S12" s="107" t="s">
        <v>30</v>
      </c>
      <c r="T12" s="112"/>
      <c r="U12" s="112"/>
      <c r="V12" s="112">
        <v>3206</v>
      </c>
      <c r="W12" s="112">
        <v>3554</v>
      </c>
      <c r="X12" s="112">
        <v>3547</v>
      </c>
      <c r="Y12" s="112">
        <v>3834</v>
      </c>
      <c r="Z12" s="112">
        <v>4041</v>
      </c>
    </row>
    <row r="13" spans="1:32" ht="15" customHeight="1" x14ac:dyDescent="0.25">
      <c r="A13" s="30" t="s">
        <v>19</v>
      </c>
      <c r="B13" s="70"/>
      <c r="C13" s="70"/>
      <c r="D13" s="71">
        <f>AD108</f>
        <v>14.421052631578949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8.5811996580119683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15.840510366826157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41.7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24.060606060606059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15.973909131803868</v>
      </c>
      <c r="P15" s="72" t="s">
        <v>85</v>
      </c>
      <c r="S15" s="115" t="s">
        <v>61</v>
      </c>
      <c r="T15" s="115"/>
      <c r="U15" s="116"/>
      <c r="V15" s="116">
        <v>687</v>
      </c>
      <c r="W15" s="116">
        <v>686</v>
      </c>
      <c r="X15" s="116">
        <v>771</v>
      </c>
      <c r="Y15" s="112">
        <v>858</v>
      </c>
      <c r="Z15" s="112">
        <v>899</v>
      </c>
      <c r="AB15" s="117">
        <f t="shared" ref="AB15:AB34" si="2">IF(Z15="np",0,Z15/$Z$34)</f>
        <v>2.8676236044657098E-2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37.486443381180223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84.026090868196135</v>
      </c>
      <c r="P16" s="37" t="s">
        <v>85</v>
      </c>
      <c r="S16" s="115" t="s">
        <v>62</v>
      </c>
      <c r="T16" s="115"/>
      <c r="U16" s="116"/>
      <c r="V16" s="116">
        <v>329</v>
      </c>
      <c r="W16" s="116">
        <v>347</v>
      </c>
      <c r="X16" s="116">
        <v>339</v>
      </c>
      <c r="Y16" s="112">
        <v>374</v>
      </c>
      <c r="Z16" s="112">
        <v>378</v>
      </c>
      <c r="AB16" s="117">
        <f t="shared" si="2"/>
        <v>1.2057416267942584E-2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1555</v>
      </c>
      <c r="W17" s="116">
        <v>1797</v>
      </c>
      <c r="X17" s="116">
        <v>1681</v>
      </c>
      <c r="Y17" s="112">
        <v>1702</v>
      </c>
      <c r="Z17" s="112">
        <v>1803</v>
      </c>
      <c r="AB17" s="117">
        <f t="shared" si="2"/>
        <v>5.7511961722488035E-2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203</v>
      </c>
      <c r="W18" s="116">
        <v>228</v>
      </c>
      <c r="X18" s="116">
        <v>238</v>
      </c>
      <c r="Y18" s="112">
        <v>169</v>
      </c>
      <c r="Z18" s="112">
        <v>253</v>
      </c>
      <c r="AB18" s="117">
        <f t="shared" si="2"/>
        <v>8.0701754385964913E-3</v>
      </c>
    </row>
    <row r="19" spans="1:28" x14ac:dyDescent="0.25">
      <c r="A19" s="61" t="str">
        <f>$S$1&amp;" ("&amp;$V$2&amp;" to "&amp;$Z$2&amp;")"</f>
        <v>Mount Barker (2016-17 to 2020-21)</v>
      </c>
      <c r="B19" s="61"/>
      <c r="C19" s="61"/>
      <c r="D19" s="61"/>
      <c r="E19" s="61"/>
      <c r="F19" s="61"/>
      <c r="G19" s="61" t="str">
        <f>$S$1&amp;" ("&amp;$V$2&amp;" to "&amp;$Z$2&amp;")"</f>
        <v>Mount Barker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1553</v>
      </c>
      <c r="W19" s="116">
        <v>1889</v>
      </c>
      <c r="X19" s="116">
        <v>1915</v>
      </c>
      <c r="Y19" s="112">
        <v>2113</v>
      </c>
      <c r="Z19" s="112">
        <v>2392</v>
      </c>
      <c r="AB19" s="117">
        <f t="shared" si="2"/>
        <v>7.6299840510366826E-2</v>
      </c>
    </row>
    <row r="20" spans="1:28" x14ac:dyDescent="0.25">
      <c r="S20" s="115" t="s">
        <v>66</v>
      </c>
      <c r="T20" s="115"/>
      <c r="U20" s="116"/>
      <c r="V20" s="116">
        <v>802</v>
      </c>
      <c r="W20" s="116">
        <v>861</v>
      </c>
      <c r="X20" s="116">
        <v>875</v>
      </c>
      <c r="Y20" s="112">
        <v>934</v>
      </c>
      <c r="Z20" s="112">
        <v>977</v>
      </c>
      <c r="AB20" s="117">
        <f t="shared" si="2"/>
        <v>3.1164274322169058E-2</v>
      </c>
    </row>
    <row r="21" spans="1:28" x14ac:dyDescent="0.25">
      <c r="S21" s="115" t="s">
        <v>67</v>
      </c>
      <c r="T21" s="115"/>
      <c r="U21" s="116"/>
      <c r="V21" s="116">
        <v>2396</v>
      </c>
      <c r="W21" s="116">
        <v>2598</v>
      </c>
      <c r="X21" s="116">
        <v>2585</v>
      </c>
      <c r="Y21" s="112">
        <v>2727</v>
      </c>
      <c r="Z21" s="112">
        <v>2979</v>
      </c>
      <c r="AB21" s="117">
        <f t="shared" si="2"/>
        <v>9.502392344497608E-2</v>
      </c>
    </row>
    <row r="22" spans="1:28" x14ac:dyDescent="0.25">
      <c r="S22" s="115" t="s">
        <v>68</v>
      </c>
      <c r="T22" s="115"/>
      <c r="U22" s="116"/>
      <c r="V22" s="116">
        <v>1660</v>
      </c>
      <c r="W22" s="116">
        <v>1783</v>
      </c>
      <c r="X22" s="116">
        <v>1757</v>
      </c>
      <c r="Y22" s="112">
        <v>1786</v>
      </c>
      <c r="Z22" s="112">
        <v>2078</v>
      </c>
      <c r="AB22" s="117">
        <f t="shared" si="2"/>
        <v>6.6283891547049445E-2</v>
      </c>
    </row>
    <row r="23" spans="1:28" x14ac:dyDescent="0.25">
      <c r="S23" s="115" t="s">
        <v>69</v>
      </c>
      <c r="T23" s="115"/>
      <c r="U23" s="116"/>
      <c r="V23" s="116">
        <v>668</v>
      </c>
      <c r="W23" s="116">
        <v>750</v>
      </c>
      <c r="X23" s="116">
        <v>793</v>
      </c>
      <c r="Y23" s="112">
        <v>782</v>
      </c>
      <c r="Z23" s="112">
        <v>843</v>
      </c>
      <c r="AB23" s="117">
        <f t="shared" si="2"/>
        <v>2.6889952153110047E-2</v>
      </c>
    </row>
    <row r="24" spans="1:28" x14ac:dyDescent="0.25">
      <c r="S24" s="115" t="s">
        <v>70</v>
      </c>
      <c r="T24" s="115"/>
      <c r="U24" s="116"/>
      <c r="V24" s="116">
        <v>295</v>
      </c>
      <c r="W24" s="116">
        <v>317</v>
      </c>
      <c r="X24" s="116">
        <v>367</v>
      </c>
      <c r="Y24" s="112">
        <v>338</v>
      </c>
      <c r="Z24" s="112">
        <v>333</v>
      </c>
      <c r="AB24" s="117">
        <f t="shared" si="2"/>
        <v>1.0622009569377991E-2</v>
      </c>
    </row>
    <row r="25" spans="1:28" x14ac:dyDescent="0.25">
      <c r="S25" s="115" t="s">
        <v>71</v>
      </c>
      <c r="T25" s="115"/>
      <c r="U25" s="116"/>
      <c r="V25" s="116">
        <v>888</v>
      </c>
      <c r="W25" s="116">
        <v>925</v>
      </c>
      <c r="X25" s="116">
        <v>989</v>
      </c>
      <c r="Y25" s="112">
        <v>1015</v>
      </c>
      <c r="Z25" s="112">
        <v>1128</v>
      </c>
      <c r="AB25" s="117">
        <f t="shared" si="2"/>
        <v>3.5980861244019141E-2</v>
      </c>
    </row>
    <row r="26" spans="1:28" x14ac:dyDescent="0.25">
      <c r="S26" s="115" t="s">
        <v>72</v>
      </c>
      <c r="T26" s="115"/>
      <c r="U26" s="116"/>
      <c r="V26" s="116">
        <v>431</v>
      </c>
      <c r="W26" s="116">
        <v>507</v>
      </c>
      <c r="X26" s="116">
        <v>511</v>
      </c>
      <c r="Y26" s="112">
        <v>486</v>
      </c>
      <c r="Z26" s="112">
        <v>565</v>
      </c>
      <c r="AB26" s="117">
        <f t="shared" si="2"/>
        <v>1.8022328548644339E-2</v>
      </c>
    </row>
    <row r="27" spans="1:28" x14ac:dyDescent="0.25">
      <c r="S27" s="115" t="s">
        <v>73</v>
      </c>
      <c r="T27" s="115"/>
      <c r="U27" s="116"/>
      <c r="V27" s="116">
        <v>1387</v>
      </c>
      <c r="W27" s="116">
        <v>1627</v>
      </c>
      <c r="X27" s="116">
        <v>1834</v>
      </c>
      <c r="Y27" s="112">
        <v>1957</v>
      </c>
      <c r="Z27" s="112">
        <v>2052</v>
      </c>
      <c r="AB27" s="117">
        <f t="shared" si="2"/>
        <v>6.545454545454546E-2</v>
      </c>
    </row>
    <row r="28" spans="1:28" x14ac:dyDescent="0.25">
      <c r="S28" s="115" t="s">
        <v>74</v>
      </c>
      <c r="T28" s="115"/>
      <c r="U28" s="116"/>
      <c r="V28" s="116">
        <v>1787</v>
      </c>
      <c r="W28" s="116">
        <v>2204</v>
      </c>
      <c r="X28" s="116">
        <v>2238</v>
      </c>
      <c r="Y28" s="112">
        <v>2469</v>
      </c>
      <c r="Z28" s="112">
        <v>2683</v>
      </c>
      <c r="AB28" s="117">
        <f t="shared" si="2"/>
        <v>8.5582137161084523E-2</v>
      </c>
    </row>
    <row r="29" spans="1:28" x14ac:dyDescent="0.25">
      <c r="S29" s="115" t="s">
        <v>75</v>
      </c>
      <c r="T29" s="115"/>
      <c r="U29" s="116"/>
      <c r="V29" s="116">
        <v>1646</v>
      </c>
      <c r="W29" s="116">
        <v>1798</v>
      </c>
      <c r="X29" s="116">
        <v>2000</v>
      </c>
      <c r="Y29" s="112">
        <v>1885</v>
      </c>
      <c r="Z29" s="112">
        <v>1874</v>
      </c>
      <c r="AB29" s="117">
        <f t="shared" si="2"/>
        <v>5.9776714513556616E-2</v>
      </c>
    </row>
    <row r="30" spans="1:28" x14ac:dyDescent="0.25">
      <c r="S30" s="115" t="s">
        <v>76</v>
      </c>
      <c r="T30" s="115"/>
      <c r="U30" s="116"/>
      <c r="V30" s="116">
        <v>2202</v>
      </c>
      <c r="W30" s="116">
        <v>2389</v>
      </c>
      <c r="X30" s="116">
        <v>2488</v>
      </c>
      <c r="Y30" s="112">
        <v>2732</v>
      </c>
      <c r="Z30" s="112">
        <v>2765</v>
      </c>
      <c r="AB30" s="117">
        <f t="shared" si="2"/>
        <v>8.8197767145135567E-2</v>
      </c>
    </row>
    <row r="31" spans="1:28" x14ac:dyDescent="0.25">
      <c r="S31" s="115" t="s">
        <v>77</v>
      </c>
      <c r="T31" s="115"/>
      <c r="U31" s="116"/>
      <c r="V31" s="116">
        <v>2844</v>
      </c>
      <c r="W31" s="116">
        <v>3180</v>
      </c>
      <c r="X31" s="116">
        <v>3383</v>
      </c>
      <c r="Y31" s="112">
        <v>3830</v>
      </c>
      <c r="Z31" s="112">
        <v>4361</v>
      </c>
      <c r="AB31" s="117">
        <f t="shared" si="2"/>
        <v>0.13910685805422648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343</v>
      </c>
      <c r="W32" s="116">
        <v>465</v>
      </c>
      <c r="X32" s="116">
        <v>519</v>
      </c>
      <c r="Y32" s="112">
        <v>516</v>
      </c>
      <c r="Z32" s="112">
        <v>609</v>
      </c>
      <c r="AB32" s="117">
        <f t="shared" si="2"/>
        <v>1.9425837320574162E-2</v>
      </c>
    </row>
    <row r="33" spans="19:32" x14ac:dyDescent="0.25">
      <c r="S33" s="115" t="s">
        <v>79</v>
      </c>
      <c r="T33" s="115"/>
      <c r="U33" s="116"/>
      <c r="V33" s="116">
        <v>889</v>
      </c>
      <c r="W33" s="116">
        <v>1063</v>
      </c>
      <c r="X33" s="116">
        <v>1038</v>
      </c>
      <c r="Y33" s="112">
        <v>1149</v>
      </c>
      <c r="Z33" s="112">
        <v>1225</v>
      </c>
      <c r="AB33" s="117">
        <f t="shared" si="2"/>
        <v>3.9074960127591707E-2</v>
      </c>
    </row>
    <row r="34" spans="19:32" x14ac:dyDescent="0.25">
      <c r="S34" s="118" t="s">
        <v>53</v>
      </c>
      <c r="T34" s="118"/>
      <c r="U34" s="119"/>
      <c r="V34" s="119">
        <v>25019</v>
      </c>
      <c r="W34" s="119">
        <v>27119</v>
      </c>
      <c r="X34" s="119">
        <v>27717</v>
      </c>
      <c r="Y34" s="120">
        <v>29180</v>
      </c>
      <c r="Z34" s="120">
        <v>31350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15734</v>
      </c>
      <c r="W37" s="112">
        <v>16992</v>
      </c>
      <c r="X37" s="112">
        <v>16778</v>
      </c>
      <c r="Y37" s="112">
        <v>17943</v>
      </c>
      <c r="Z37" s="112">
        <v>18679</v>
      </c>
      <c r="AB37" s="132">
        <f>Z37/Z40*100</f>
        <v>84.026090868196135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2516</v>
      </c>
      <c r="W38" s="112">
        <v>2766</v>
      </c>
      <c r="X38" s="112">
        <v>3086</v>
      </c>
      <c r="Y38" s="112">
        <v>3217</v>
      </c>
      <c r="Z38" s="112">
        <v>3551</v>
      </c>
      <c r="AB38" s="132">
        <f>Z38/Z40*100</f>
        <v>15.973909131803868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18250</v>
      </c>
      <c r="W40" s="112">
        <v>19758</v>
      </c>
      <c r="X40" s="112">
        <v>19864</v>
      </c>
      <c r="Y40" s="112">
        <v>21160</v>
      </c>
      <c r="Z40" s="112">
        <v>22230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17</v>
      </c>
      <c r="X44" s="112">
        <v>13</v>
      </c>
      <c r="Y44" s="112">
        <v>14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200</v>
      </c>
      <c r="W45" s="112">
        <v>268</v>
      </c>
      <c r="X45" s="112">
        <v>270</v>
      </c>
      <c r="Y45" s="112">
        <v>294</v>
      </c>
      <c r="Z45" s="112">
        <v>409</v>
      </c>
    </row>
    <row r="46" spans="19:32" x14ac:dyDescent="0.25">
      <c r="S46" s="115" t="s">
        <v>38</v>
      </c>
      <c r="T46" s="115"/>
      <c r="U46" s="112"/>
      <c r="V46" s="112">
        <v>875</v>
      </c>
      <c r="W46" s="112">
        <v>887</v>
      </c>
      <c r="X46" s="112">
        <v>863</v>
      </c>
      <c r="Y46" s="112">
        <v>845</v>
      </c>
      <c r="Z46" s="112">
        <v>887</v>
      </c>
    </row>
    <row r="47" spans="19:32" x14ac:dyDescent="0.25">
      <c r="S47" s="115" t="s">
        <v>39</v>
      </c>
      <c r="T47" s="115"/>
      <c r="U47" s="112"/>
      <c r="V47" s="112">
        <v>1077</v>
      </c>
      <c r="W47" s="112">
        <v>1249</v>
      </c>
      <c r="X47" s="112">
        <v>1263</v>
      </c>
      <c r="Y47" s="112">
        <v>1313</v>
      </c>
      <c r="Z47" s="112">
        <v>1458</v>
      </c>
    </row>
    <row r="48" spans="19:32" x14ac:dyDescent="0.25">
      <c r="S48" s="115" t="s">
        <v>40</v>
      </c>
      <c r="T48" s="115"/>
      <c r="U48" s="112"/>
      <c r="V48" s="112">
        <v>1336</v>
      </c>
      <c r="W48" s="112">
        <v>1473</v>
      </c>
      <c r="X48" s="112">
        <v>1486</v>
      </c>
      <c r="Y48" s="112">
        <v>1576</v>
      </c>
      <c r="Z48" s="112">
        <v>1640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1222</v>
      </c>
      <c r="W49" s="112">
        <v>1341</v>
      </c>
      <c r="X49" s="112">
        <v>1397</v>
      </c>
      <c r="Y49" s="112">
        <v>1472</v>
      </c>
      <c r="Z49" s="112">
        <v>1639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Barker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1239</v>
      </c>
      <c r="W50" s="112">
        <v>1306</v>
      </c>
      <c r="X50" s="112">
        <v>1423</v>
      </c>
      <c r="Y50" s="112">
        <v>1480</v>
      </c>
      <c r="Z50" s="112">
        <v>1610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1208</v>
      </c>
      <c r="W51" s="112">
        <v>1236</v>
      </c>
      <c r="X51" s="112">
        <v>1269</v>
      </c>
      <c r="Y51" s="112">
        <v>1292</v>
      </c>
      <c r="Z51" s="112">
        <v>1353</v>
      </c>
    </row>
    <row r="52" spans="1:26" ht="15" customHeight="1" x14ac:dyDescent="0.25">
      <c r="S52" s="115" t="s">
        <v>44</v>
      </c>
      <c r="T52" s="115"/>
      <c r="U52" s="112"/>
      <c r="V52" s="112">
        <v>1396</v>
      </c>
      <c r="W52" s="112">
        <v>1519</v>
      </c>
      <c r="X52" s="112">
        <v>1475</v>
      </c>
      <c r="Y52" s="112">
        <v>1501</v>
      </c>
      <c r="Z52" s="112">
        <v>1472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1213</v>
      </c>
      <c r="W53" s="112">
        <v>1310</v>
      </c>
      <c r="X53" s="112">
        <v>1261</v>
      </c>
      <c r="Y53" s="112">
        <v>1396</v>
      </c>
      <c r="Z53" s="112">
        <v>1476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1056</v>
      </c>
      <c r="W54" s="112">
        <v>1140</v>
      </c>
      <c r="X54" s="112">
        <v>1190</v>
      </c>
      <c r="Y54" s="112">
        <v>1291</v>
      </c>
      <c r="Z54" s="112">
        <v>1285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861</v>
      </c>
      <c r="W55" s="112">
        <v>929</v>
      </c>
      <c r="X55" s="112">
        <v>930</v>
      </c>
      <c r="Y55" s="112">
        <v>917</v>
      </c>
      <c r="Z55" s="112">
        <v>978</v>
      </c>
    </row>
    <row r="56" spans="1:26" ht="15" customHeight="1" x14ac:dyDescent="0.25">
      <c r="S56" s="115" t="s">
        <v>48</v>
      </c>
      <c r="T56" s="115"/>
      <c r="U56" s="112"/>
      <c r="V56" s="112">
        <v>450</v>
      </c>
      <c r="W56" s="112">
        <v>497</v>
      </c>
      <c r="X56" s="112">
        <v>500</v>
      </c>
      <c r="Y56" s="112">
        <v>561</v>
      </c>
      <c r="Z56" s="112">
        <v>668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193</v>
      </c>
      <c r="W57" s="112">
        <v>212</v>
      </c>
      <c r="X57" s="112">
        <v>214</v>
      </c>
      <c r="Y57" s="112">
        <v>236</v>
      </c>
      <c r="Z57" s="112">
        <v>268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59</v>
      </c>
      <c r="W58" s="112">
        <v>75</v>
      </c>
      <c r="X58" s="112">
        <v>89</v>
      </c>
      <c r="Y58" s="112">
        <v>91</v>
      </c>
      <c r="Z58" s="112">
        <v>102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39</v>
      </c>
      <c r="W59" s="112">
        <v>37</v>
      </c>
      <c r="X59" s="112">
        <v>31</v>
      </c>
      <c r="Y59" s="112">
        <v>40</v>
      </c>
      <c r="Z59" s="112">
        <v>29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15</v>
      </c>
      <c r="W60" s="112">
        <v>20</v>
      </c>
      <c r="X60" s="112">
        <v>24</v>
      </c>
      <c r="Y60" s="112">
        <v>21</v>
      </c>
      <c r="Z60" s="112">
        <v>28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12457</v>
      </c>
      <c r="W61" s="112">
        <v>13516</v>
      </c>
      <c r="X61" s="112">
        <v>13714</v>
      </c>
      <c r="Y61" s="112">
        <v>14338</v>
      </c>
      <c r="Z61" s="112">
        <v>15320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17</v>
      </c>
      <c r="X63" s="112">
        <v>18</v>
      </c>
      <c r="Y63" s="112">
        <v>22</v>
      </c>
      <c r="Z63" s="112">
        <v>41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270</v>
      </c>
      <c r="W64" s="112">
        <v>358</v>
      </c>
      <c r="X64" s="112">
        <v>333</v>
      </c>
      <c r="Y64" s="112">
        <v>368</v>
      </c>
      <c r="Z64" s="112">
        <v>489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Barker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909</v>
      </c>
      <c r="W65" s="112">
        <v>848</v>
      </c>
      <c r="X65" s="112">
        <v>891</v>
      </c>
      <c r="Y65" s="112">
        <v>920</v>
      </c>
      <c r="Z65" s="112">
        <v>1069</v>
      </c>
    </row>
    <row r="66" spans="1:26" x14ac:dyDescent="0.25">
      <c r="S66" s="115" t="s">
        <v>39</v>
      </c>
      <c r="T66" s="115"/>
      <c r="U66" s="112"/>
      <c r="V66" s="112">
        <v>1241</v>
      </c>
      <c r="W66" s="112">
        <v>1369</v>
      </c>
      <c r="X66" s="112">
        <v>1389</v>
      </c>
      <c r="Y66" s="112">
        <v>1366</v>
      </c>
      <c r="Z66" s="112">
        <v>1431</v>
      </c>
    </row>
    <row r="67" spans="1:26" x14ac:dyDescent="0.25">
      <c r="S67" s="115" t="s">
        <v>40</v>
      </c>
      <c r="T67" s="115"/>
      <c r="U67" s="112"/>
      <c r="V67" s="112">
        <v>1222</v>
      </c>
      <c r="W67" s="112">
        <v>1393</v>
      </c>
      <c r="X67" s="112">
        <v>1451</v>
      </c>
      <c r="Y67" s="112">
        <v>1608</v>
      </c>
      <c r="Z67" s="112">
        <v>1780</v>
      </c>
    </row>
    <row r="68" spans="1:26" x14ac:dyDescent="0.25">
      <c r="S68" s="115" t="s">
        <v>41</v>
      </c>
      <c r="T68" s="115"/>
      <c r="U68" s="112"/>
      <c r="V68" s="112">
        <v>1208</v>
      </c>
      <c r="W68" s="112">
        <v>1252</v>
      </c>
      <c r="X68" s="112">
        <v>1373</v>
      </c>
      <c r="Y68" s="112">
        <v>1501</v>
      </c>
      <c r="Z68" s="112">
        <v>1644</v>
      </c>
    </row>
    <row r="69" spans="1:26" x14ac:dyDescent="0.25">
      <c r="S69" s="115" t="s">
        <v>42</v>
      </c>
      <c r="T69" s="115"/>
      <c r="U69" s="112"/>
      <c r="V69" s="112">
        <v>1163</v>
      </c>
      <c r="W69" s="112">
        <v>1301</v>
      </c>
      <c r="X69" s="112">
        <v>1334</v>
      </c>
      <c r="Y69" s="112">
        <v>1484</v>
      </c>
      <c r="Z69" s="112">
        <v>1667</v>
      </c>
    </row>
    <row r="70" spans="1:26" x14ac:dyDescent="0.25">
      <c r="S70" s="115" t="s">
        <v>43</v>
      </c>
      <c r="T70" s="115"/>
      <c r="U70" s="112"/>
      <c r="V70" s="112">
        <v>1378</v>
      </c>
      <c r="W70" s="112">
        <v>1426</v>
      </c>
      <c r="X70" s="112">
        <v>1404</v>
      </c>
      <c r="Y70" s="112">
        <v>1439</v>
      </c>
      <c r="Z70" s="112">
        <v>1522</v>
      </c>
    </row>
    <row r="71" spans="1:26" x14ac:dyDescent="0.25">
      <c r="S71" s="115" t="s">
        <v>44</v>
      </c>
      <c r="T71" s="115"/>
      <c r="U71" s="112"/>
      <c r="V71" s="112">
        <v>1512</v>
      </c>
      <c r="W71" s="112">
        <v>1623</v>
      </c>
      <c r="X71" s="112">
        <v>1664</v>
      </c>
      <c r="Y71" s="112">
        <v>1611</v>
      </c>
      <c r="Z71" s="112">
        <v>1697</v>
      </c>
    </row>
    <row r="72" spans="1:26" x14ac:dyDescent="0.25">
      <c r="S72" s="115" t="s">
        <v>45</v>
      </c>
      <c r="T72" s="115"/>
      <c r="U72" s="112"/>
      <c r="V72" s="112">
        <v>1203</v>
      </c>
      <c r="W72" s="112">
        <v>1378</v>
      </c>
      <c r="X72" s="112">
        <v>1434</v>
      </c>
      <c r="Y72" s="112">
        <v>1570</v>
      </c>
      <c r="Z72" s="112">
        <v>1592</v>
      </c>
    </row>
    <row r="73" spans="1:26" x14ac:dyDescent="0.25">
      <c r="S73" s="115" t="s">
        <v>46</v>
      </c>
      <c r="T73" s="115"/>
      <c r="U73" s="112"/>
      <c r="V73" s="112">
        <v>1142</v>
      </c>
      <c r="W73" s="112">
        <v>1159</v>
      </c>
      <c r="X73" s="112">
        <v>1187</v>
      </c>
      <c r="Y73" s="112">
        <v>1273</v>
      </c>
      <c r="Z73" s="112">
        <v>1330</v>
      </c>
    </row>
    <row r="74" spans="1:26" x14ac:dyDescent="0.25">
      <c r="S74" s="115" t="s">
        <v>47</v>
      </c>
      <c r="T74" s="115"/>
      <c r="U74" s="112"/>
      <c r="V74" s="112">
        <v>760</v>
      </c>
      <c r="W74" s="112">
        <v>870</v>
      </c>
      <c r="X74" s="112">
        <v>875</v>
      </c>
      <c r="Y74" s="112">
        <v>969</v>
      </c>
      <c r="Z74" s="112">
        <v>1009</v>
      </c>
    </row>
    <row r="75" spans="1:26" x14ac:dyDescent="0.25">
      <c r="S75" s="115" t="s">
        <v>48</v>
      </c>
      <c r="T75" s="115"/>
      <c r="U75" s="112"/>
      <c r="V75" s="112">
        <v>351</v>
      </c>
      <c r="W75" s="112">
        <v>378</v>
      </c>
      <c r="X75" s="112">
        <v>442</v>
      </c>
      <c r="Y75" s="112">
        <v>465</v>
      </c>
      <c r="Z75" s="112">
        <v>474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129</v>
      </c>
      <c r="X76" s="112">
        <v>123</v>
      </c>
      <c r="Y76" s="112">
        <v>143</v>
      </c>
      <c r="Z76" s="112">
        <v>165</v>
      </c>
    </row>
    <row r="77" spans="1:26" x14ac:dyDescent="0.25">
      <c r="S77" s="115" t="s">
        <v>50</v>
      </c>
      <c r="T77" s="115"/>
      <c r="U77" s="112"/>
      <c r="V77" s="112">
        <v>44</v>
      </c>
      <c r="W77" s="112">
        <v>42</v>
      </c>
      <c r="X77" s="112">
        <v>44</v>
      </c>
      <c r="Y77" s="112">
        <v>51</v>
      </c>
      <c r="Z77" s="112">
        <v>61</v>
      </c>
    </row>
    <row r="78" spans="1:26" x14ac:dyDescent="0.25">
      <c r="S78" s="115" t="s">
        <v>51</v>
      </c>
      <c r="T78" s="115"/>
      <c r="U78" s="112"/>
      <c r="V78" s="112">
        <v>29</v>
      </c>
      <c r="W78" s="112">
        <v>33</v>
      </c>
      <c r="X78" s="112">
        <v>20</v>
      </c>
      <c r="Y78" s="112">
        <v>24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17</v>
      </c>
      <c r="W79" s="112">
        <v>27</v>
      </c>
      <c r="X79" s="112">
        <v>14</v>
      </c>
      <c r="Y79" s="112">
        <v>22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12563</v>
      </c>
      <c r="W80" s="112">
        <v>13611</v>
      </c>
      <c r="X80" s="112">
        <v>14007</v>
      </c>
      <c r="Y80" s="112">
        <v>14839</v>
      </c>
      <c r="Z80" s="112">
        <v>16017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Barker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1123</v>
      </c>
      <c r="W83" s="112">
        <v>1200</v>
      </c>
      <c r="X83" s="112">
        <v>1294</v>
      </c>
      <c r="Y83" s="112">
        <v>1337</v>
      </c>
      <c r="Z83" s="112">
        <v>1404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1227</v>
      </c>
      <c r="W84" s="112">
        <v>1312</v>
      </c>
      <c r="X84" s="112">
        <v>1375</v>
      </c>
      <c r="Y84" s="112">
        <v>1437</v>
      </c>
      <c r="Z84" s="112">
        <v>1496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1665</v>
      </c>
      <c r="W85" s="112">
        <v>1783</v>
      </c>
      <c r="X85" s="112">
        <v>1916</v>
      </c>
      <c r="Y85" s="112">
        <v>2057</v>
      </c>
      <c r="Z85" s="112">
        <v>2096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31,350</v>
      </c>
      <c r="D86" s="94">
        <f t="shared" ref="D86:D91" si="4">AD4</f>
        <v>7.4439646308862795E-2</v>
      </c>
      <c r="E86" s="95">
        <f t="shared" ref="E86:E91" si="5">AD4</f>
        <v>7.4439646308862795E-2</v>
      </c>
      <c r="F86" s="94">
        <f t="shared" ref="F86:F91" si="6">AF4</f>
        <v>0.25284738041002286</v>
      </c>
      <c r="G86" s="95">
        <f t="shared" ref="G86:G91" si="7">AF4</f>
        <v>0.25284738041002286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610</v>
      </c>
      <c r="W86" s="112">
        <v>671</v>
      </c>
      <c r="X86" s="112">
        <v>686</v>
      </c>
      <c r="Y86" s="112">
        <v>764</v>
      </c>
      <c r="Z86" s="112">
        <v>800</v>
      </c>
    </row>
    <row r="87" spans="1:30" ht="15" customHeight="1" x14ac:dyDescent="0.25">
      <c r="A87" s="96" t="s">
        <v>4</v>
      </c>
      <c r="B87" s="49"/>
      <c r="C87" s="97" t="str">
        <f t="shared" si="3"/>
        <v>15,320</v>
      </c>
      <c r="D87" s="94">
        <f t="shared" si="4"/>
        <v>6.8340306834030695E-2</v>
      </c>
      <c r="E87" s="95">
        <f t="shared" si="5"/>
        <v>6.8340306834030695E-2</v>
      </c>
      <c r="F87" s="94">
        <f t="shared" si="6"/>
        <v>0.2299293513166345</v>
      </c>
      <c r="G87" s="95">
        <f t="shared" si="7"/>
        <v>0.2299293513166345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473</v>
      </c>
      <c r="W87" s="112">
        <v>477</v>
      </c>
      <c r="X87" s="112">
        <v>471</v>
      </c>
      <c r="Y87" s="112">
        <v>482</v>
      </c>
      <c r="Z87" s="112">
        <v>502</v>
      </c>
    </row>
    <row r="88" spans="1:30" ht="15" customHeight="1" x14ac:dyDescent="0.25">
      <c r="A88" s="96" t="s">
        <v>5</v>
      </c>
      <c r="B88" s="49"/>
      <c r="C88" s="97" t="str">
        <f t="shared" si="3"/>
        <v>16,017</v>
      </c>
      <c r="D88" s="94">
        <f t="shared" si="4"/>
        <v>7.9530902473545773E-2</v>
      </c>
      <c r="E88" s="95">
        <f t="shared" si="5"/>
        <v>7.9530902473545773E-2</v>
      </c>
      <c r="F88" s="94">
        <f t="shared" si="6"/>
        <v>0.27462995384370514</v>
      </c>
      <c r="G88" s="95">
        <f t="shared" si="7"/>
        <v>0.27462995384370514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559</v>
      </c>
      <c r="W88" s="112">
        <v>607</v>
      </c>
      <c r="X88" s="112">
        <v>623</v>
      </c>
      <c r="Y88" s="112">
        <v>651</v>
      </c>
      <c r="Z88" s="112">
        <v>708</v>
      </c>
    </row>
    <row r="89" spans="1:30" ht="15" customHeight="1" x14ac:dyDescent="0.25">
      <c r="A89" s="49" t="s">
        <v>6</v>
      </c>
      <c r="B89" s="49"/>
      <c r="C89" s="97" t="str">
        <f t="shared" si="3"/>
        <v>22,223</v>
      </c>
      <c r="D89" s="94">
        <f t="shared" si="4"/>
        <v>5.0236294896030209E-2</v>
      </c>
      <c r="E89" s="95">
        <f t="shared" si="5"/>
        <v>5.0236294896030209E-2</v>
      </c>
      <c r="F89" s="94">
        <f t="shared" si="6"/>
        <v>0.21763191058024223</v>
      </c>
      <c r="G89" s="95">
        <f t="shared" si="7"/>
        <v>0.21763191058024223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744</v>
      </c>
      <c r="W89" s="112">
        <v>792</v>
      </c>
      <c r="X89" s="112">
        <v>770</v>
      </c>
      <c r="Y89" s="112">
        <v>814</v>
      </c>
      <c r="Z89" s="112">
        <v>843</v>
      </c>
    </row>
    <row r="90" spans="1:30" ht="15" customHeight="1" x14ac:dyDescent="0.25">
      <c r="A90" s="49" t="s">
        <v>98</v>
      </c>
      <c r="B90" s="49"/>
      <c r="C90" s="97" t="str">
        <f t="shared" si="3"/>
        <v>$47,379</v>
      </c>
      <c r="D90" s="94">
        <f t="shared" si="4"/>
        <v>2.8982828698540741E-2</v>
      </c>
      <c r="E90" s="95">
        <f t="shared" si="5"/>
        <v>2.8982828698540741E-2</v>
      </c>
      <c r="F90" s="94">
        <f t="shared" si="6"/>
        <v>0.10834097501637507</v>
      </c>
      <c r="G90" s="95">
        <f t="shared" si="7"/>
        <v>0.10834097501637507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988</v>
      </c>
      <c r="W90" s="112">
        <v>1057</v>
      </c>
      <c r="X90" s="112">
        <v>1090</v>
      </c>
      <c r="Y90" s="112">
        <v>1136</v>
      </c>
      <c r="Z90" s="112">
        <v>1220</v>
      </c>
    </row>
    <row r="91" spans="1:30" ht="15" customHeight="1" x14ac:dyDescent="0.25">
      <c r="A91" s="49" t="s">
        <v>7</v>
      </c>
      <c r="B91" s="49"/>
      <c r="C91" s="97" t="str">
        <f t="shared" si="3"/>
        <v>$1,343.0 mil</v>
      </c>
      <c r="D91" s="94">
        <f t="shared" si="4"/>
        <v>8.7350575713334822E-2</v>
      </c>
      <c r="E91" s="95">
        <f t="shared" si="5"/>
        <v>8.7350575713334822E-2</v>
      </c>
      <c r="F91" s="94">
        <f t="shared" si="6"/>
        <v>0.39325237738496543</v>
      </c>
      <c r="G91" s="95">
        <f t="shared" si="7"/>
        <v>0.39325237738496543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9280</v>
      </c>
      <c r="W91" s="112">
        <v>10018</v>
      </c>
      <c r="X91" s="112">
        <v>10038</v>
      </c>
      <c r="Y91" s="112">
        <v>10659</v>
      </c>
      <c r="Z91" s="112">
        <v>11155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647</v>
      </c>
      <c r="W93" s="112">
        <v>741</v>
      </c>
      <c r="X93" s="112">
        <v>789</v>
      </c>
      <c r="Y93" s="112">
        <v>837</v>
      </c>
      <c r="Z93" s="112">
        <v>867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1942</v>
      </c>
      <c r="W94" s="112">
        <v>2080</v>
      </c>
      <c r="X94" s="112">
        <v>2153</v>
      </c>
      <c r="Y94" s="112">
        <v>2330</v>
      </c>
      <c r="Z94" s="112">
        <v>2478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370</v>
      </c>
      <c r="W95" s="112">
        <v>376</v>
      </c>
      <c r="X95" s="112">
        <v>391</v>
      </c>
      <c r="Y95" s="112">
        <v>428</v>
      </c>
      <c r="Z95" s="112">
        <v>440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1422</v>
      </c>
      <c r="W96" s="112">
        <v>1541</v>
      </c>
      <c r="X96" s="112">
        <v>1587</v>
      </c>
      <c r="Y96" s="112">
        <v>1658</v>
      </c>
      <c r="Z96" s="112">
        <v>1750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1644</v>
      </c>
      <c r="W97" s="112">
        <v>1712</v>
      </c>
      <c r="X97" s="112">
        <v>1752</v>
      </c>
      <c r="Y97" s="112">
        <v>1806</v>
      </c>
      <c r="Z97" s="112">
        <v>1890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930</v>
      </c>
      <c r="W98" s="112">
        <v>1028</v>
      </c>
      <c r="X98" s="112">
        <v>1061</v>
      </c>
      <c r="Y98" s="112">
        <v>1109</v>
      </c>
      <c r="Z98" s="112">
        <v>1160</v>
      </c>
    </row>
    <row r="99" spans="1:32" ht="15" customHeight="1" x14ac:dyDescent="0.25">
      <c r="S99" s="115" t="s">
        <v>191</v>
      </c>
      <c r="T99" s="115"/>
      <c r="U99" s="112"/>
      <c r="V99" s="112">
        <v>56</v>
      </c>
      <c r="W99" s="112">
        <v>70</v>
      </c>
      <c r="X99" s="112">
        <v>64</v>
      </c>
      <c r="Y99" s="112">
        <v>75</v>
      </c>
      <c r="Z99" s="112">
        <v>88</v>
      </c>
    </row>
    <row r="100" spans="1:32" ht="15" customHeight="1" x14ac:dyDescent="0.25">
      <c r="S100" s="115" t="s">
        <v>58</v>
      </c>
      <c r="T100" s="115"/>
      <c r="U100" s="112"/>
      <c r="V100" s="112">
        <v>512</v>
      </c>
      <c r="W100" s="112">
        <v>540</v>
      </c>
      <c r="X100" s="112">
        <v>581</v>
      </c>
      <c r="Y100" s="112">
        <v>613</v>
      </c>
      <c r="Z100" s="112">
        <v>630</v>
      </c>
    </row>
    <row r="101" spans="1:32" x14ac:dyDescent="0.25">
      <c r="A101" s="18"/>
      <c r="S101" s="118" t="s">
        <v>53</v>
      </c>
      <c r="T101" s="118"/>
      <c r="U101" s="112"/>
      <c r="V101" s="112">
        <v>8973</v>
      </c>
      <c r="W101" s="112">
        <v>9745</v>
      </c>
      <c r="X101" s="112">
        <v>9817</v>
      </c>
      <c r="Y101" s="112">
        <v>10504</v>
      </c>
      <c r="Z101" s="112">
        <v>11058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18786</v>
      </c>
      <c r="W104" s="112">
        <v>19715</v>
      </c>
      <c r="X104" s="112">
        <v>20460</v>
      </c>
      <c r="Y104" s="112">
        <v>22716</v>
      </c>
      <c r="Z104" s="112">
        <v>22716</v>
      </c>
      <c r="AB104" s="109" t="str">
        <f>TEXT(Z104,"###,###")</f>
        <v>22,716</v>
      </c>
      <c r="AD104" s="130">
        <f>Z104/($Z$4)*100</f>
        <v>72.459330143540669</v>
      </c>
      <c r="AF104" s="109"/>
    </row>
    <row r="105" spans="1:32" x14ac:dyDescent="0.25">
      <c r="S105" s="115" t="s">
        <v>17</v>
      </c>
      <c r="T105" s="115"/>
      <c r="U105" s="112"/>
      <c r="V105" s="112">
        <v>4474</v>
      </c>
      <c r="W105" s="112">
        <v>4810</v>
      </c>
      <c r="X105" s="112">
        <v>4981</v>
      </c>
      <c r="Y105" s="112">
        <v>5213</v>
      </c>
      <c r="Z105" s="112">
        <v>5370</v>
      </c>
      <c r="AB105" s="109" t="str">
        <f>TEXT(Z105,"###,###")</f>
        <v>5,370</v>
      </c>
      <c r="AD105" s="130">
        <f>Z105/($Z$4)*100</f>
        <v>17.129186602870814</v>
      </c>
      <c r="AF105" s="109"/>
    </row>
    <row r="106" spans="1:32" x14ac:dyDescent="0.25">
      <c r="S106" s="118" t="s">
        <v>53</v>
      </c>
      <c r="T106" s="118"/>
      <c r="U106" s="120"/>
      <c r="V106" s="120">
        <v>23260</v>
      </c>
      <c r="W106" s="120">
        <v>24525</v>
      </c>
      <c r="X106" s="120">
        <v>25441</v>
      </c>
      <c r="Y106" s="120">
        <v>27929</v>
      </c>
      <c r="Z106" s="120">
        <v>28086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3727</v>
      </c>
      <c r="W108" s="112">
        <v>4380</v>
      </c>
      <c r="X108" s="112">
        <v>3900</v>
      </c>
      <c r="Y108" s="112">
        <v>4376</v>
      </c>
      <c r="Z108" s="112">
        <v>4521</v>
      </c>
      <c r="AB108" s="109" t="str">
        <f>TEXT(Z108,"###,###")</f>
        <v>4,521</v>
      </c>
      <c r="AD108" s="130">
        <f>Z108/($Z$4)*100</f>
        <v>14.421052631578949</v>
      </c>
      <c r="AF108" s="109"/>
    </row>
    <row r="109" spans="1:32" x14ac:dyDescent="0.25">
      <c r="S109" s="115" t="s">
        <v>20</v>
      </c>
      <c r="T109" s="115"/>
      <c r="U109" s="112"/>
      <c r="V109" s="112">
        <v>3933</v>
      </c>
      <c r="W109" s="112">
        <v>4212</v>
      </c>
      <c r="X109" s="112">
        <v>4182</v>
      </c>
      <c r="Y109" s="112">
        <v>4364</v>
      </c>
      <c r="Z109" s="112">
        <v>4966</v>
      </c>
      <c r="AB109" s="109" t="str">
        <f>TEXT(Z109,"###,###")</f>
        <v>4,966</v>
      </c>
      <c r="AD109" s="130">
        <f>Z109/($Z$4)*100</f>
        <v>15.840510366826157</v>
      </c>
      <c r="AF109" s="109"/>
    </row>
    <row r="110" spans="1:32" x14ac:dyDescent="0.25">
      <c r="S110" s="115" t="s">
        <v>21</v>
      </c>
      <c r="T110" s="115"/>
      <c r="U110" s="112"/>
      <c r="V110" s="112">
        <v>5770</v>
      </c>
      <c r="W110" s="112">
        <v>6167</v>
      </c>
      <c r="X110" s="112">
        <v>6706</v>
      </c>
      <c r="Y110" s="112">
        <v>6864</v>
      </c>
      <c r="Z110" s="112">
        <v>7543</v>
      </c>
      <c r="AB110" s="109" t="str">
        <f>TEXT(Z110,"###,###")</f>
        <v>7,543</v>
      </c>
      <c r="AD110" s="130">
        <f>Z110/($Z$4)*100</f>
        <v>24.060606060606059</v>
      </c>
      <c r="AF110" s="109"/>
    </row>
    <row r="111" spans="1:32" x14ac:dyDescent="0.25">
      <c r="S111" s="115" t="s">
        <v>22</v>
      </c>
      <c r="T111" s="115"/>
      <c r="U111" s="112"/>
      <c r="V111" s="112">
        <v>9215</v>
      </c>
      <c r="W111" s="112">
        <v>9644</v>
      </c>
      <c r="X111" s="112">
        <v>10343</v>
      </c>
      <c r="Y111" s="112">
        <v>10904</v>
      </c>
      <c r="Z111" s="112">
        <v>11752</v>
      </c>
      <c r="AB111" s="109" t="str">
        <f>TEXT(Z111,"###,###")</f>
        <v>11,752</v>
      </c>
      <c r="AD111" s="130">
        <f>Z111/($Z$4)*100</f>
        <v>37.486443381180223</v>
      </c>
      <c r="AF111" s="109"/>
    </row>
    <row r="112" spans="1:32" x14ac:dyDescent="0.25">
      <c r="S112" s="118" t="s">
        <v>53</v>
      </c>
      <c r="T112" s="118"/>
      <c r="U112" s="112"/>
      <c r="V112" s="112">
        <v>25021</v>
      </c>
      <c r="W112" s="112">
        <v>27124</v>
      </c>
      <c r="X112" s="112">
        <v>27717</v>
      </c>
      <c r="Y112" s="112">
        <v>29177</v>
      </c>
      <c r="Z112" s="112">
        <v>31350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</v>
      </c>
      <c r="W118" s="131">
        <v>41.81</v>
      </c>
      <c r="X118" s="131">
        <v>41.66</v>
      </c>
      <c r="Y118" s="131">
        <v>41.84</v>
      </c>
      <c r="Z118" s="131">
        <v>41.67</v>
      </c>
      <c r="AB118" s="109" t="str">
        <f>TEXT(Z118,"##.0")</f>
        <v>41.7</v>
      </c>
    </row>
    <row r="120" spans="19:32" x14ac:dyDescent="0.25">
      <c r="S120" s="101" t="s">
        <v>100</v>
      </c>
      <c r="T120" s="112"/>
      <c r="U120" s="112"/>
      <c r="V120" s="112">
        <v>15046</v>
      </c>
      <c r="W120" s="112">
        <v>16207</v>
      </c>
      <c r="X120" s="112">
        <v>16312</v>
      </c>
      <c r="Y120" s="112">
        <v>17335</v>
      </c>
      <c r="Z120" s="112">
        <v>18182</v>
      </c>
      <c r="AB120" s="109" t="str">
        <f>TEXT(Z120,"###,###")</f>
        <v>18,182</v>
      </c>
    </row>
    <row r="121" spans="19:32" x14ac:dyDescent="0.25">
      <c r="S121" s="101" t="s">
        <v>101</v>
      </c>
      <c r="T121" s="112"/>
      <c r="U121" s="112"/>
      <c r="V121" s="112">
        <v>1756</v>
      </c>
      <c r="W121" s="112">
        <v>1989</v>
      </c>
      <c r="X121" s="112">
        <v>1856</v>
      </c>
      <c r="Y121" s="112">
        <v>2014</v>
      </c>
      <c r="Z121" s="112">
        <v>2139</v>
      </c>
      <c r="AB121" s="109" t="str">
        <f>TEXT(Z121,"###,###")</f>
        <v>2,139</v>
      </c>
    </row>
    <row r="122" spans="19:32" x14ac:dyDescent="0.25">
      <c r="S122" s="101" t="s">
        <v>102</v>
      </c>
      <c r="T122" s="112"/>
      <c r="U122" s="112"/>
      <c r="V122" s="112">
        <v>1447</v>
      </c>
      <c r="W122" s="112">
        <v>1560</v>
      </c>
      <c r="X122" s="112">
        <v>1697</v>
      </c>
      <c r="Y122" s="112">
        <v>1814</v>
      </c>
      <c r="Z122" s="112">
        <v>1907</v>
      </c>
      <c r="AB122" s="109" t="str">
        <f>TEXT(Z122,"###,###")</f>
        <v>1,907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16493</v>
      </c>
      <c r="W124" s="112">
        <v>17767</v>
      </c>
      <c r="X124" s="112">
        <v>18009</v>
      </c>
      <c r="Y124" s="112">
        <v>19149</v>
      </c>
      <c r="Z124" s="112">
        <v>20089</v>
      </c>
      <c r="AB124" s="109" t="str">
        <f>TEXT(Z124,"###,###")</f>
        <v>20,089</v>
      </c>
      <c r="AD124" s="127">
        <f>Z124/$Z$7*100</f>
        <v>90.397336093236731</v>
      </c>
    </row>
    <row r="125" spans="19:32" x14ac:dyDescent="0.25">
      <c r="S125" s="101" t="s">
        <v>104</v>
      </c>
      <c r="T125" s="112"/>
      <c r="U125" s="112"/>
      <c r="V125" s="112">
        <v>3203</v>
      </c>
      <c r="W125" s="112">
        <v>3549</v>
      </c>
      <c r="X125" s="112">
        <v>3553</v>
      </c>
      <c r="Y125" s="112">
        <v>3828</v>
      </c>
      <c r="Z125" s="112">
        <v>4046</v>
      </c>
      <c r="AB125" s="109" t="str">
        <f>TEXT(Z125,"###,###")</f>
        <v>4,046</v>
      </c>
      <c r="AD125" s="127">
        <f>Z125/$Z$7*100</f>
        <v>18.206362777302797</v>
      </c>
    </row>
    <row r="127" spans="19:32" x14ac:dyDescent="0.25">
      <c r="S127" s="101" t="s">
        <v>105</v>
      </c>
      <c r="T127" s="112"/>
      <c r="U127" s="112"/>
      <c r="V127" s="112">
        <v>9281</v>
      </c>
      <c r="W127" s="112">
        <v>10016</v>
      </c>
      <c r="X127" s="112">
        <v>10039</v>
      </c>
      <c r="Y127" s="112">
        <v>10654</v>
      </c>
      <c r="Z127" s="112">
        <v>11150</v>
      </c>
      <c r="AB127" s="109" t="str">
        <f>TEXT(Z127,"###,###")</f>
        <v>11,150</v>
      </c>
      <c r="AD127" s="127">
        <f>Z127/$Z$7*100</f>
        <v>50.173243936462221</v>
      </c>
    </row>
    <row r="128" spans="19:32" x14ac:dyDescent="0.25">
      <c r="S128" s="101" t="s">
        <v>106</v>
      </c>
      <c r="T128" s="112"/>
      <c r="U128" s="112"/>
      <c r="V128" s="112">
        <v>8970</v>
      </c>
      <c r="W128" s="112">
        <v>9742</v>
      </c>
      <c r="X128" s="112">
        <v>9820</v>
      </c>
      <c r="Y128" s="112">
        <v>10503</v>
      </c>
      <c r="Z128" s="112">
        <v>11063</v>
      </c>
      <c r="AB128" s="109" t="str">
        <f>TEXT(Z128,"###,###")</f>
        <v>11,063</v>
      </c>
      <c r="AD128" s="127">
        <f>Z128/$Z$7*100</f>
        <v>49.781757638482652</v>
      </c>
    </row>
    <row r="130" spans="19:20" x14ac:dyDescent="0.25">
      <c r="S130" s="101" t="s">
        <v>264</v>
      </c>
      <c r="T130" s="127">
        <v>81.816136435224763</v>
      </c>
    </row>
    <row r="131" spans="19:20" x14ac:dyDescent="0.25">
      <c r="S131" s="101" t="s">
        <v>265</v>
      </c>
      <c r="T131" s="127">
        <v>9.6251631192908249</v>
      </c>
    </row>
    <row r="132" spans="19:20" x14ac:dyDescent="0.25">
      <c r="S132" s="101" t="s">
        <v>266</v>
      </c>
      <c r="T132" s="127">
        <v>8.5811996580119683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E95C57-A639-4C89-9A13-B97FB335CA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56AAC0-A109-475E-A84A-6E5905420E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F76B4F6-C960-4211-931F-A21953C292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F9D46ED-9083-404D-9A55-C6E129093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6FE73-8549-40FC-9653-63BE90E76746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10.36 Mount Gambier,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19125</v>
      </c>
      <c r="W4" s="108">
        <v>21046</v>
      </c>
      <c r="X4" s="108">
        <v>19926</v>
      </c>
      <c r="Y4" s="108">
        <v>20548</v>
      </c>
      <c r="Z4" s="108">
        <v>21828</v>
      </c>
      <c r="AB4" s="109" t="str">
        <f>TEXT(Z4,"###,###")</f>
        <v>21,828</v>
      </c>
      <c r="AD4" s="110">
        <f>Z4/Y4-1</f>
        <v>6.2293167218220757E-2</v>
      </c>
      <c r="AF4" s="110">
        <f>Z4/V4-1</f>
        <v>0.14133333333333331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9779</v>
      </c>
      <c r="W5" s="108">
        <v>10932</v>
      </c>
      <c r="X5" s="108">
        <v>10221</v>
      </c>
      <c r="Y5" s="108">
        <v>10393</v>
      </c>
      <c r="Z5" s="108">
        <v>10921</v>
      </c>
      <c r="AB5" s="109" t="str">
        <f>TEXT(Z5,"###,###")</f>
        <v>10,921</v>
      </c>
      <c r="AD5" s="110">
        <f t="shared" ref="AD5:AD9" si="0">Z5/Y5-1</f>
        <v>5.0803425382468959E-2</v>
      </c>
      <c r="AF5" s="110">
        <f t="shared" ref="AF5:AF9" si="1">Z5/V5-1</f>
        <v>0.11678085693833729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9347</v>
      </c>
      <c r="W6" s="108">
        <v>10108</v>
      </c>
      <c r="X6" s="108">
        <v>9707</v>
      </c>
      <c r="Y6" s="108">
        <v>10155</v>
      </c>
      <c r="Z6" s="108">
        <v>10878</v>
      </c>
      <c r="AB6" s="109" t="str">
        <f>TEXT(Z6,"###,###")</f>
        <v>10,878</v>
      </c>
      <c r="AD6" s="110">
        <f t="shared" si="0"/>
        <v>7.1196454948301291E-2</v>
      </c>
      <c r="AF6" s="110">
        <f t="shared" si="1"/>
        <v>0.16379587033272713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13625</v>
      </c>
      <c r="W7" s="108">
        <v>14848</v>
      </c>
      <c r="X7" s="108">
        <v>14146</v>
      </c>
      <c r="Y7" s="108">
        <v>14877</v>
      </c>
      <c r="Z7" s="108">
        <v>15130</v>
      </c>
      <c r="AB7" s="109" t="str">
        <f>TEXT(Z7,"###,###")</f>
        <v>15,130</v>
      </c>
      <c r="AD7" s="110">
        <f t="shared" si="0"/>
        <v>1.7006116824628714E-2</v>
      </c>
      <c r="AF7" s="110">
        <f t="shared" si="1"/>
        <v>0.11045871559633036</v>
      </c>
    </row>
    <row r="8" spans="1:32" ht="17.25" customHeight="1" x14ac:dyDescent="0.25">
      <c r="A8" s="62" t="s">
        <v>12</v>
      </c>
      <c r="B8" s="63"/>
      <c r="C8" s="29"/>
      <c r="D8" s="64" t="str">
        <f>AB4</f>
        <v>21,828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15,130</v>
      </c>
      <c r="P8" s="65"/>
      <c r="S8" s="107" t="s">
        <v>84</v>
      </c>
      <c r="T8" s="108"/>
      <c r="U8" s="108"/>
      <c r="V8" s="108">
        <v>38142</v>
      </c>
      <c r="W8" s="108">
        <v>39956</v>
      </c>
      <c r="X8" s="108">
        <v>39988</v>
      </c>
      <c r="Y8" s="108">
        <v>41215.75</v>
      </c>
      <c r="Z8" s="108">
        <v>41163.72</v>
      </c>
      <c r="AB8" s="109" t="str">
        <f>TEXT(Z8,"$###,###")</f>
        <v>$41,164</v>
      </c>
      <c r="AD8" s="110">
        <f t="shared" si="0"/>
        <v>-1.2623814925118992E-3</v>
      </c>
      <c r="AF8" s="110">
        <f t="shared" si="1"/>
        <v>7.9222903885480589E-2</v>
      </c>
    </row>
    <row r="9" spans="1:32" x14ac:dyDescent="0.25">
      <c r="A9" s="30" t="s">
        <v>14</v>
      </c>
      <c r="B9" s="69"/>
      <c r="C9" s="70"/>
      <c r="D9" s="71">
        <f>AD104</f>
        <v>75.123694337548102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50.918704560475881</v>
      </c>
      <c r="P9" s="72" t="s">
        <v>85</v>
      </c>
      <c r="S9" s="107" t="s">
        <v>7</v>
      </c>
      <c r="T9" s="108"/>
      <c r="U9" s="108"/>
      <c r="V9" s="108">
        <v>660123216</v>
      </c>
      <c r="W9" s="108">
        <v>737643500</v>
      </c>
      <c r="X9" s="108">
        <v>723487952</v>
      </c>
      <c r="Y9" s="108">
        <v>783626896</v>
      </c>
      <c r="Z9" s="108">
        <v>822383878</v>
      </c>
      <c r="AB9" s="109" t="str">
        <f>TEXT(Z9/1000000,"$#,###.0")&amp;" mil"</f>
        <v>$822.4 mil</v>
      </c>
      <c r="AD9" s="110">
        <f t="shared" si="0"/>
        <v>4.9458463202110448E-2</v>
      </c>
      <c r="AF9" s="110">
        <f t="shared" si="1"/>
        <v>0.2458035985815108</v>
      </c>
    </row>
    <row r="10" spans="1:32" x14ac:dyDescent="0.25">
      <c r="A10" s="30" t="s">
        <v>17</v>
      </c>
      <c r="B10" s="69"/>
      <c r="C10" s="70"/>
      <c r="D10" s="71">
        <f>AD105</f>
        <v>15.754993586219534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48.955717118307994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86.629213483146074</v>
      </c>
      <c r="P11" s="72" t="s">
        <v>85</v>
      </c>
      <c r="S11" s="107" t="s">
        <v>29</v>
      </c>
      <c r="T11" s="112"/>
      <c r="U11" s="112"/>
      <c r="V11" s="112">
        <v>17456</v>
      </c>
      <c r="W11" s="112">
        <v>18974</v>
      </c>
      <c r="X11" s="112">
        <v>18216</v>
      </c>
      <c r="Y11" s="112">
        <v>18549</v>
      </c>
      <c r="Z11" s="112">
        <v>19801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7.0257766027759416</v>
      </c>
      <c r="P12" s="72" t="s">
        <v>85</v>
      </c>
      <c r="S12" s="107" t="s">
        <v>30</v>
      </c>
      <c r="T12" s="112"/>
      <c r="U12" s="112"/>
      <c r="V12" s="112">
        <v>1670</v>
      </c>
      <c r="W12" s="112">
        <v>2072</v>
      </c>
      <c r="X12" s="112">
        <v>1717</v>
      </c>
      <c r="Y12" s="112">
        <v>2002</v>
      </c>
      <c r="Z12" s="112">
        <v>2027</v>
      </c>
    </row>
    <row r="13" spans="1:32" ht="15" customHeight="1" x14ac:dyDescent="0.25">
      <c r="A13" s="30" t="s">
        <v>19</v>
      </c>
      <c r="B13" s="70"/>
      <c r="C13" s="70"/>
      <c r="D13" s="71">
        <f>AD108</f>
        <v>12.543522081729888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6.3846662260409772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18.22429906542056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25.448964632582005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18.584363227810456</v>
      </c>
      <c r="P15" s="72" t="s">
        <v>85</v>
      </c>
      <c r="S15" s="115" t="s">
        <v>61</v>
      </c>
      <c r="T15" s="115"/>
      <c r="U15" s="116"/>
      <c r="V15" s="116">
        <v>1495</v>
      </c>
      <c r="W15" s="116">
        <v>1604</v>
      </c>
      <c r="X15" s="116">
        <v>1693</v>
      </c>
      <c r="Y15" s="112">
        <v>1752</v>
      </c>
      <c r="Z15" s="112">
        <v>1849</v>
      </c>
      <c r="AB15" s="117">
        <f t="shared" ref="AB15:AB34" si="2">IF(Z15="np",0,Z15/$Z$34)</f>
        <v>8.4707714861645592E-2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36.947956752794575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81.415636772189544</v>
      </c>
      <c r="P16" s="37" t="s">
        <v>85</v>
      </c>
      <c r="S16" s="115" t="s">
        <v>62</v>
      </c>
      <c r="T16" s="115"/>
      <c r="U16" s="116"/>
      <c r="V16" s="116">
        <v>72</v>
      </c>
      <c r="W16" s="116">
        <v>89</v>
      </c>
      <c r="X16" s="116">
        <v>85</v>
      </c>
      <c r="Y16" s="112">
        <v>91</v>
      </c>
      <c r="Z16" s="112">
        <v>91</v>
      </c>
      <c r="AB16" s="117">
        <f t="shared" si="2"/>
        <v>4.168957302547187E-3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1632</v>
      </c>
      <c r="W17" s="116">
        <v>2172</v>
      </c>
      <c r="X17" s="116">
        <v>1743</v>
      </c>
      <c r="Y17" s="112">
        <v>1694</v>
      </c>
      <c r="Z17" s="112">
        <v>1802</v>
      </c>
      <c r="AB17" s="117">
        <f t="shared" si="2"/>
        <v>8.2554517133956382E-2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86</v>
      </c>
      <c r="W18" s="116">
        <v>108</v>
      </c>
      <c r="X18" s="116">
        <v>97</v>
      </c>
      <c r="Y18" s="112">
        <v>95</v>
      </c>
      <c r="Z18" s="112">
        <v>116</v>
      </c>
      <c r="AB18" s="117">
        <f t="shared" si="2"/>
        <v>5.3142752428074029E-3</v>
      </c>
    </row>
    <row r="19" spans="1:28" x14ac:dyDescent="0.25">
      <c r="A19" s="61" t="str">
        <f>$S$1&amp;" ("&amp;$V$2&amp;" to "&amp;$Z$2&amp;")"</f>
        <v>Mount Gambier (2016-17 to 2020-21)</v>
      </c>
      <c r="B19" s="61"/>
      <c r="C19" s="61"/>
      <c r="D19" s="61"/>
      <c r="E19" s="61"/>
      <c r="F19" s="61"/>
      <c r="G19" s="61" t="str">
        <f>$S$1&amp;" ("&amp;$V$2&amp;" to "&amp;$Z$2&amp;")"</f>
        <v>Mount Gambier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933</v>
      </c>
      <c r="W19" s="116">
        <v>1144</v>
      </c>
      <c r="X19" s="116">
        <v>1062</v>
      </c>
      <c r="Y19" s="112">
        <v>1207</v>
      </c>
      <c r="Z19" s="112">
        <v>1315</v>
      </c>
      <c r="AB19" s="117">
        <f t="shared" si="2"/>
        <v>6.0243723657687376E-2</v>
      </c>
    </row>
    <row r="20" spans="1:28" x14ac:dyDescent="0.25">
      <c r="S20" s="115" t="s">
        <v>66</v>
      </c>
      <c r="T20" s="115"/>
      <c r="U20" s="116"/>
      <c r="V20" s="116">
        <v>585</v>
      </c>
      <c r="W20" s="116">
        <v>654</v>
      </c>
      <c r="X20" s="116">
        <v>665</v>
      </c>
      <c r="Y20" s="112">
        <v>687</v>
      </c>
      <c r="Z20" s="112">
        <v>775</v>
      </c>
      <c r="AB20" s="117">
        <f t="shared" si="2"/>
        <v>3.5504856148066706E-2</v>
      </c>
    </row>
    <row r="21" spans="1:28" x14ac:dyDescent="0.25">
      <c r="S21" s="115" t="s">
        <v>67</v>
      </c>
      <c r="T21" s="115"/>
      <c r="U21" s="116"/>
      <c r="V21" s="116">
        <v>2443</v>
      </c>
      <c r="W21" s="116">
        <v>2577</v>
      </c>
      <c r="X21" s="116">
        <v>2434</v>
      </c>
      <c r="Y21" s="112">
        <v>2404</v>
      </c>
      <c r="Z21" s="112">
        <v>2497</v>
      </c>
      <c r="AB21" s="117">
        <f t="shared" si="2"/>
        <v>0.1143943558731904</v>
      </c>
    </row>
    <row r="22" spans="1:28" x14ac:dyDescent="0.25">
      <c r="S22" s="115" t="s">
        <v>68</v>
      </c>
      <c r="T22" s="115"/>
      <c r="U22" s="116"/>
      <c r="V22" s="116">
        <v>1747</v>
      </c>
      <c r="W22" s="116">
        <v>1787</v>
      </c>
      <c r="X22" s="116">
        <v>1841</v>
      </c>
      <c r="Y22" s="112">
        <v>1734</v>
      </c>
      <c r="Z22" s="112">
        <v>2087</v>
      </c>
      <c r="AB22" s="117">
        <f t="shared" si="2"/>
        <v>9.5611141652922851E-2</v>
      </c>
    </row>
    <row r="23" spans="1:28" x14ac:dyDescent="0.25">
      <c r="S23" s="115" t="s">
        <v>69</v>
      </c>
      <c r="T23" s="115"/>
      <c r="U23" s="116"/>
      <c r="V23" s="116">
        <v>757</v>
      </c>
      <c r="W23" s="116">
        <v>770</v>
      </c>
      <c r="X23" s="116">
        <v>748</v>
      </c>
      <c r="Y23" s="112">
        <v>752</v>
      </c>
      <c r="Z23" s="112">
        <v>764</v>
      </c>
      <c r="AB23" s="117">
        <f t="shared" si="2"/>
        <v>3.5000916254352206E-2</v>
      </c>
    </row>
    <row r="24" spans="1:28" x14ac:dyDescent="0.25">
      <c r="S24" s="115" t="s">
        <v>70</v>
      </c>
      <c r="T24" s="115"/>
      <c r="U24" s="116"/>
      <c r="V24" s="116">
        <v>130</v>
      </c>
      <c r="W24" s="116">
        <v>144</v>
      </c>
      <c r="X24" s="116">
        <v>127</v>
      </c>
      <c r="Y24" s="112">
        <v>139</v>
      </c>
      <c r="Z24" s="112">
        <v>128</v>
      </c>
      <c r="AB24" s="117">
        <f t="shared" si="2"/>
        <v>5.8640278541323074E-3</v>
      </c>
    </row>
    <row r="25" spans="1:28" x14ac:dyDescent="0.25">
      <c r="S25" s="115" t="s">
        <v>71</v>
      </c>
      <c r="T25" s="115"/>
      <c r="U25" s="116"/>
      <c r="V25" s="116">
        <v>429</v>
      </c>
      <c r="W25" s="116">
        <v>477</v>
      </c>
      <c r="X25" s="116">
        <v>426</v>
      </c>
      <c r="Y25" s="112">
        <v>510</v>
      </c>
      <c r="Z25" s="112">
        <v>506</v>
      </c>
      <c r="AB25" s="117">
        <f t="shared" si="2"/>
        <v>2.3181235110866776E-2</v>
      </c>
    </row>
    <row r="26" spans="1:28" x14ac:dyDescent="0.25">
      <c r="S26" s="115" t="s">
        <v>72</v>
      </c>
      <c r="T26" s="115"/>
      <c r="U26" s="116"/>
      <c r="V26" s="116">
        <v>269</v>
      </c>
      <c r="W26" s="116">
        <v>311</v>
      </c>
      <c r="X26" s="116">
        <v>267</v>
      </c>
      <c r="Y26" s="112">
        <v>352</v>
      </c>
      <c r="Z26" s="112">
        <v>355</v>
      </c>
      <c r="AB26" s="117">
        <f t="shared" si="2"/>
        <v>1.6263514751695071E-2</v>
      </c>
    </row>
    <row r="27" spans="1:28" x14ac:dyDescent="0.25">
      <c r="S27" s="115" t="s">
        <v>73</v>
      </c>
      <c r="T27" s="115"/>
      <c r="U27" s="116"/>
      <c r="V27" s="116">
        <v>541</v>
      </c>
      <c r="W27" s="116">
        <v>582</v>
      </c>
      <c r="X27" s="116">
        <v>521</v>
      </c>
      <c r="Y27" s="112">
        <v>580</v>
      </c>
      <c r="Z27" s="112">
        <v>612</v>
      </c>
      <c r="AB27" s="117">
        <f t="shared" si="2"/>
        <v>2.8037383177570093E-2</v>
      </c>
    </row>
    <row r="28" spans="1:28" x14ac:dyDescent="0.25">
      <c r="S28" s="115" t="s">
        <v>74</v>
      </c>
      <c r="T28" s="115"/>
      <c r="U28" s="116"/>
      <c r="V28" s="116">
        <v>1119</v>
      </c>
      <c r="W28" s="116">
        <v>1129</v>
      </c>
      <c r="X28" s="116">
        <v>1220</v>
      </c>
      <c r="Y28" s="112">
        <v>1312</v>
      </c>
      <c r="Z28" s="112">
        <v>1486</v>
      </c>
      <c r="AB28" s="117">
        <f t="shared" si="2"/>
        <v>6.8077698369067255E-2</v>
      </c>
    </row>
    <row r="29" spans="1:28" x14ac:dyDescent="0.25">
      <c r="S29" s="115" t="s">
        <v>75</v>
      </c>
      <c r="T29" s="115"/>
      <c r="U29" s="116"/>
      <c r="V29" s="116">
        <v>916</v>
      </c>
      <c r="W29" s="116">
        <v>981</v>
      </c>
      <c r="X29" s="116">
        <v>1052</v>
      </c>
      <c r="Y29" s="112">
        <v>929</v>
      </c>
      <c r="Z29" s="112">
        <v>884</v>
      </c>
      <c r="AB29" s="117">
        <f t="shared" si="2"/>
        <v>4.0498442367601244E-2</v>
      </c>
    </row>
    <row r="30" spans="1:28" x14ac:dyDescent="0.25">
      <c r="S30" s="115" t="s">
        <v>76</v>
      </c>
      <c r="T30" s="115"/>
      <c r="U30" s="116"/>
      <c r="V30" s="116">
        <v>1461</v>
      </c>
      <c r="W30" s="116">
        <v>1545</v>
      </c>
      <c r="X30" s="116">
        <v>1423</v>
      </c>
      <c r="Y30" s="112">
        <v>1510</v>
      </c>
      <c r="Z30" s="112">
        <v>1456</v>
      </c>
      <c r="AB30" s="117">
        <f t="shared" si="2"/>
        <v>6.6703316840754992E-2</v>
      </c>
    </row>
    <row r="31" spans="1:28" x14ac:dyDescent="0.25">
      <c r="S31" s="115" t="s">
        <v>77</v>
      </c>
      <c r="T31" s="115"/>
      <c r="U31" s="116"/>
      <c r="V31" s="116">
        <v>2200</v>
      </c>
      <c r="W31" s="116">
        <v>2482</v>
      </c>
      <c r="X31" s="116">
        <v>2487</v>
      </c>
      <c r="Y31" s="112">
        <v>2724</v>
      </c>
      <c r="Z31" s="112">
        <v>3151</v>
      </c>
      <c r="AB31" s="117">
        <f t="shared" si="2"/>
        <v>0.14435587319039767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380</v>
      </c>
      <c r="W32" s="116">
        <v>505</v>
      </c>
      <c r="X32" s="116">
        <v>505</v>
      </c>
      <c r="Y32" s="112">
        <v>434</v>
      </c>
      <c r="Z32" s="112">
        <v>403</v>
      </c>
      <c r="AB32" s="117">
        <f t="shared" si="2"/>
        <v>1.8462525196994685E-2</v>
      </c>
    </row>
    <row r="33" spans="19:32" x14ac:dyDescent="0.25">
      <c r="S33" s="115" t="s">
        <v>79</v>
      </c>
      <c r="T33" s="115"/>
      <c r="U33" s="116"/>
      <c r="V33" s="116">
        <v>543</v>
      </c>
      <c r="W33" s="116">
        <v>647</v>
      </c>
      <c r="X33" s="116">
        <v>600</v>
      </c>
      <c r="Y33" s="112">
        <v>684</v>
      </c>
      <c r="Z33" s="112">
        <v>722</v>
      </c>
      <c r="AB33" s="117">
        <f t="shared" si="2"/>
        <v>3.3076782114715042E-2</v>
      </c>
    </row>
    <row r="34" spans="19:32" x14ac:dyDescent="0.25">
      <c r="S34" s="118" t="s">
        <v>53</v>
      </c>
      <c r="T34" s="118"/>
      <c r="U34" s="119"/>
      <c r="V34" s="119">
        <v>19127</v>
      </c>
      <c r="W34" s="119">
        <v>21041</v>
      </c>
      <c r="X34" s="119">
        <v>19926</v>
      </c>
      <c r="Y34" s="120">
        <v>20549</v>
      </c>
      <c r="Z34" s="120">
        <v>21828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11267</v>
      </c>
      <c r="W37" s="112">
        <v>12259</v>
      </c>
      <c r="X37" s="112">
        <v>11553</v>
      </c>
      <c r="Y37" s="112">
        <v>12287</v>
      </c>
      <c r="Z37" s="112">
        <v>12319</v>
      </c>
      <c r="AB37" s="132">
        <f>Z37/Z40*100</f>
        <v>81.415636772189544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2355</v>
      </c>
      <c r="W38" s="112">
        <v>2589</v>
      </c>
      <c r="X38" s="112">
        <v>2598</v>
      </c>
      <c r="Y38" s="112">
        <v>2590</v>
      </c>
      <c r="Z38" s="112">
        <v>2812</v>
      </c>
      <c r="AB38" s="132">
        <f>Z38/Z40*100</f>
        <v>18.584363227810456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13622</v>
      </c>
      <c r="W40" s="112">
        <v>14848</v>
      </c>
      <c r="X40" s="112">
        <v>14151</v>
      </c>
      <c r="Y40" s="112">
        <v>14877</v>
      </c>
      <c r="Z40" s="112">
        <v>15131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21</v>
      </c>
      <c r="X44" s="112">
        <v>29</v>
      </c>
      <c r="Y44" s="112">
        <v>23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260</v>
      </c>
      <c r="W45" s="112">
        <v>292</v>
      </c>
      <c r="X45" s="112">
        <v>299</v>
      </c>
      <c r="Y45" s="112">
        <v>327</v>
      </c>
      <c r="Z45" s="112">
        <v>404</v>
      </c>
    </row>
    <row r="46" spans="19:32" x14ac:dyDescent="0.25">
      <c r="S46" s="115" t="s">
        <v>38</v>
      </c>
      <c r="T46" s="115"/>
      <c r="U46" s="112"/>
      <c r="V46" s="112">
        <v>680</v>
      </c>
      <c r="W46" s="112">
        <v>758</v>
      </c>
      <c r="X46" s="112">
        <v>673</v>
      </c>
      <c r="Y46" s="112">
        <v>607</v>
      </c>
      <c r="Z46" s="112">
        <v>692</v>
      </c>
    </row>
    <row r="47" spans="19:32" x14ac:dyDescent="0.25">
      <c r="S47" s="115" t="s">
        <v>39</v>
      </c>
      <c r="T47" s="115"/>
      <c r="U47" s="112"/>
      <c r="V47" s="112">
        <v>961</v>
      </c>
      <c r="W47" s="112">
        <v>982</v>
      </c>
      <c r="X47" s="112">
        <v>949</v>
      </c>
      <c r="Y47" s="112">
        <v>950</v>
      </c>
      <c r="Z47" s="112">
        <v>1080</v>
      </c>
    </row>
    <row r="48" spans="19:32" x14ac:dyDescent="0.25">
      <c r="S48" s="115" t="s">
        <v>40</v>
      </c>
      <c r="T48" s="115"/>
      <c r="U48" s="112"/>
      <c r="V48" s="112">
        <v>1141</v>
      </c>
      <c r="W48" s="112">
        <v>1248</v>
      </c>
      <c r="X48" s="112">
        <v>1295</v>
      </c>
      <c r="Y48" s="112">
        <v>1245</v>
      </c>
      <c r="Z48" s="112">
        <v>1316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1029</v>
      </c>
      <c r="W49" s="112">
        <v>1129</v>
      </c>
      <c r="X49" s="112">
        <v>1073</v>
      </c>
      <c r="Y49" s="112">
        <v>1039</v>
      </c>
      <c r="Z49" s="112">
        <v>1178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Gambier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907</v>
      </c>
      <c r="W50" s="112">
        <v>985</v>
      </c>
      <c r="X50" s="112">
        <v>984</v>
      </c>
      <c r="Y50" s="112">
        <v>1020</v>
      </c>
      <c r="Z50" s="112">
        <v>1086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920</v>
      </c>
      <c r="W51" s="112">
        <v>999</v>
      </c>
      <c r="X51" s="112">
        <v>926</v>
      </c>
      <c r="Y51" s="112">
        <v>888</v>
      </c>
      <c r="Z51" s="112">
        <v>863</v>
      </c>
    </row>
    <row r="52" spans="1:26" ht="15" customHeight="1" x14ac:dyDescent="0.25">
      <c r="S52" s="115" t="s">
        <v>44</v>
      </c>
      <c r="T52" s="115"/>
      <c r="U52" s="112"/>
      <c r="V52" s="112">
        <v>953</v>
      </c>
      <c r="W52" s="112">
        <v>1073</v>
      </c>
      <c r="X52" s="112">
        <v>992</v>
      </c>
      <c r="Y52" s="112">
        <v>992</v>
      </c>
      <c r="Z52" s="112">
        <v>914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932</v>
      </c>
      <c r="W53" s="112">
        <v>1009</v>
      </c>
      <c r="X53" s="112">
        <v>866</v>
      </c>
      <c r="Y53" s="112">
        <v>934</v>
      </c>
      <c r="Z53" s="112">
        <v>973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796</v>
      </c>
      <c r="W54" s="112">
        <v>949</v>
      </c>
      <c r="X54" s="112">
        <v>867</v>
      </c>
      <c r="Y54" s="112">
        <v>961</v>
      </c>
      <c r="Z54" s="112">
        <v>917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657</v>
      </c>
      <c r="W55" s="112">
        <v>795</v>
      </c>
      <c r="X55" s="112">
        <v>632</v>
      </c>
      <c r="Y55" s="112">
        <v>681</v>
      </c>
      <c r="Z55" s="112">
        <v>713</v>
      </c>
    </row>
    <row r="56" spans="1:26" ht="15" customHeight="1" x14ac:dyDescent="0.25">
      <c r="S56" s="115" t="s">
        <v>48</v>
      </c>
      <c r="T56" s="115"/>
      <c r="U56" s="112"/>
      <c r="V56" s="112">
        <v>303</v>
      </c>
      <c r="W56" s="112">
        <v>415</v>
      </c>
      <c r="X56" s="112">
        <v>381</v>
      </c>
      <c r="Y56" s="112">
        <v>447</v>
      </c>
      <c r="Z56" s="112">
        <v>453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125</v>
      </c>
      <c r="W57" s="112">
        <v>146</v>
      </c>
      <c r="X57" s="112">
        <v>134</v>
      </c>
      <c r="Y57" s="112">
        <v>148</v>
      </c>
      <c r="Z57" s="112">
        <v>172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72</v>
      </c>
      <c r="W58" s="112">
        <v>79</v>
      </c>
      <c r="X58" s="112">
        <v>60</v>
      </c>
      <c r="Y58" s="112">
        <v>70</v>
      </c>
      <c r="Z58" s="112">
        <v>68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29</v>
      </c>
      <c r="W59" s="112">
        <v>29</v>
      </c>
      <c r="X59" s="112">
        <v>32</v>
      </c>
      <c r="Y59" s="112">
        <v>45</v>
      </c>
      <c r="Z59" s="112">
        <v>46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14</v>
      </c>
      <c r="W60" s="112">
        <v>23</v>
      </c>
      <c r="X60" s="112">
        <v>20</v>
      </c>
      <c r="Y60" s="112">
        <v>17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9779</v>
      </c>
      <c r="W61" s="112">
        <v>10936</v>
      </c>
      <c r="X61" s="112">
        <v>10220</v>
      </c>
      <c r="Y61" s="112">
        <v>10392</v>
      </c>
      <c r="Z61" s="112">
        <v>10921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27</v>
      </c>
      <c r="X63" s="112">
        <v>21</v>
      </c>
      <c r="Y63" s="112">
        <v>44</v>
      </c>
      <c r="Z63" s="112">
        <v>35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316</v>
      </c>
      <c r="W64" s="112">
        <v>365</v>
      </c>
      <c r="X64" s="112">
        <v>373</v>
      </c>
      <c r="Y64" s="112">
        <v>373</v>
      </c>
      <c r="Z64" s="112">
        <v>416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Gambier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677</v>
      </c>
      <c r="W65" s="112">
        <v>731</v>
      </c>
      <c r="X65" s="112">
        <v>712</v>
      </c>
      <c r="Y65" s="112">
        <v>728</v>
      </c>
      <c r="Z65" s="112">
        <v>864</v>
      </c>
    </row>
    <row r="66" spans="1:26" x14ac:dyDescent="0.25">
      <c r="S66" s="115" t="s">
        <v>39</v>
      </c>
      <c r="T66" s="115"/>
      <c r="U66" s="112"/>
      <c r="V66" s="112">
        <v>874</v>
      </c>
      <c r="W66" s="112">
        <v>939</v>
      </c>
      <c r="X66" s="112">
        <v>923</v>
      </c>
      <c r="Y66" s="112">
        <v>936</v>
      </c>
      <c r="Z66" s="112">
        <v>974</v>
      </c>
    </row>
    <row r="67" spans="1:26" x14ac:dyDescent="0.25">
      <c r="S67" s="115" t="s">
        <v>40</v>
      </c>
      <c r="T67" s="115"/>
      <c r="U67" s="112"/>
      <c r="V67" s="112">
        <v>942</v>
      </c>
      <c r="W67" s="112">
        <v>1055</v>
      </c>
      <c r="X67" s="112">
        <v>1062</v>
      </c>
      <c r="Y67" s="112">
        <v>1141</v>
      </c>
      <c r="Z67" s="112">
        <v>1256</v>
      </c>
    </row>
    <row r="68" spans="1:26" x14ac:dyDescent="0.25">
      <c r="S68" s="115" t="s">
        <v>41</v>
      </c>
      <c r="T68" s="115"/>
      <c r="U68" s="112"/>
      <c r="V68" s="112">
        <v>928</v>
      </c>
      <c r="W68" s="112">
        <v>969</v>
      </c>
      <c r="X68" s="112">
        <v>940</v>
      </c>
      <c r="Y68" s="112">
        <v>980</v>
      </c>
      <c r="Z68" s="112">
        <v>1082</v>
      </c>
    </row>
    <row r="69" spans="1:26" x14ac:dyDescent="0.25">
      <c r="S69" s="115" t="s">
        <v>42</v>
      </c>
      <c r="T69" s="115"/>
      <c r="U69" s="112"/>
      <c r="V69" s="112">
        <v>907</v>
      </c>
      <c r="W69" s="112">
        <v>947</v>
      </c>
      <c r="X69" s="112">
        <v>988</v>
      </c>
      <c r="Y69" s="112">
        <v>985</v>
      </c>
      <c r="Z69" s="112">
        <v>1038</v>
      </c>
    </row>
    <row r="70" spans="1:26" x14ac:dyDescent="0.25">
      <c r="S70" s="115" t="s">
        <v>43</v>
      </c>
      <c r="T70" s="115"/>
      <c r="U70" s="112"/>
      <c r="V70" s="112">
        <v>917</v>
      </c>
      <c r="W70" s="112">
        <v>892</v>
      </c>
      <c r="X70" s="112">
        <v>809</v>
      </c>
      <c r="Y70" s="112">
        <v>832</v>
      </c>
      <c r="Z70" s="112">
        <v>925</v>
      </c>
    </row>
    <row r="71" spans="1:26" x14ac:dyDescent="0.25">
      <c r="S71" s="115" t="s">
        <v>44</v>
      </c>
      <c r="T71" s="115"/>
      <c r="U71" s="112"/>
      <c r="V71" s="112">
        <v>1011</v>
      </c>
      <c r="W71" s="112">
        <v>1103</v>
      </c>
      <c r="X71" s="112">
        <v>1005</v>
      </c>
      <c r="Y71" s="112">
        <v>1001</v>
      </c>
      <c r="Z71" s="112">
        <v>984</v>
      </c>
    </row>
    <row r="72" spans="1:26" x14ac:dyDescent="0.25">
      <c r="S72" s="115" t="s">
        <v>45</v>
      </c>
      <c r="T72" s="115"/>
      <c r="U72" s="112"/>
      <c r="V72" s="112">
        <v>934</v>
      </c>
      <c r="W72" s="112">
        <v>1011</v>
      </c>
      <c r="X72" s="112">
        <v>934</v>
      </c>
      <c r="Y72" s="112">
        <v>965</v>
      </c>
      <c r="Z72" s="112">
        <v>1055</v>
      </c>
    </row>
    <row r="73" spans="1:26" x14ac:dyDescent="0.25">
      <c r="S73" s="115" t="s">
        <v>46</v>
      </c>
      <c r="T73" s="115"/>
      <c r="U73" s="112"/>
      <c r="V73" s="112">
        <v>867</v>
      </c>
      <c r="W73" s="112">
        <v>963</v>
      </c>
      <c r="X73" s="112">
        <v>898</v>
      </c>
      <c r="Y73" s="112">
        <v>961</v>
      </c>
      <c r="Z73" s="112">
        <v>955</v>
      </c>
    </row>
    <row r="74" spans="1:26" x14ac:dyDescent="0.25">
      <c r="S74" s="115" t="s">
        <v>47</v>
      </c>
      <c r="T74" s="115"/>
      <c r="U74" s="112"/>
      <c r="V74" s="112">
        <v>584</v>
      </c>
      <c r="W74" s="112">
        <v>616</v>
      </c>
      <c r="X74" s="112">
        <v>579</v>
      </c>
      <c r="Y74" s="112">
        <v>684</v>
      </c>
      <c r="Z74" s="112">
        <v>742</v>
      </c>
    </row>
    <row r="75" spans="1:26" x14ac:dyDescent="0.25">
      <c r="S75" s="115" t="s">
        <v>48</v>
      </c>
      <c r="T75" s="115"/>
      <c r="U75" s="112"/>
      <c r="V75" s="112">
        <v>201</v>
      </c>
      <c r="W75" s="112">
        <v>294</v>
      </c>
      <c r="X75" s="112">
        <v>290</v>
      </c>
      <c r="Y75" s="112">
        <v>325</v>
      </c>
      <c r="Z75" s="112">
        <v>328</v>
      </c>
    </row>
    <row r="76" spans="1:26" x14ac:dyDescent="0.25">
      <c r="S76" s="115" t="s">
        <v>49</v>
      </c>
      <c r="T76" s="115"/>
      <c r="U76" s="112"/>
      <c r="V76" s="112">
        <v>78</v>
      </c>
      <c r="W76" s="112">
        <v>101</v>
      </c>
      <c r="X76" s="112">
        <v>87</v>
      </c>
      <c r="Y76" s="112">
        <v>108</v>
      </c>
      <c r="Z76" s="112">
        <v>126</v>
      </c>
    </row>
    <row r="77" spans="1:26" x14ac:dyDescent="0.25">
      <c r="S77" s="115" t="s">
        <v>50</v>
      </c>
      <c r="T77" s="115"/>
      <c r="U77" s="112"/>
      <c r="V77" s="112">
        <v>39</v>
      </c>
      <c r="W77" s="112">
        <v>54</v>
      </c>
      <c r="X77" s="112">
        <v>52</v>
      </c>
      <c r="Y77" s="112">
        <v>55</v>
      </c>
      <c r="Z77" s="112">
        <v>60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30</v>
      </c>
      <c r="X78" s="112">
        <v>21</v>
      </c>
      <c r="Y78" s="112">
        <v>27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24</v>
      </c>
      <c r="X79" s="112">
        <v>19</v>
      </c>
      <c r="Y79" s="112">
        <v>20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9346</v>
      </c>
      <c r="W80" s="112">
        <v>10110</v>
      </c>
      <c r="X80" s="112">
        <v>9708</v>
      </c>
      <c r="Y80" s="112">
        <v>10151</v>
      </c>
      <c r="Z80" s="112">
        <v>10878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Gambier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540</v>
      </c>
      <c r="W83" s="112">
        <v>588</v>
      </c>
      <c r="X83" s="112">
        <v>587</v>
      </c>
      <c r="Y83" s="112">
        <v>584</v>
      </c>
      <c r="Z83" s="112">
        <v>598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569</v>
      </c>
      <c r="W84" s="112">
        <v>601</v>
      </c>
      <c r="X84" s="112">
        <v>572</v>
      </c>
      <c r="Y84" s="112">
        <v>578</v>
      </c>
      <c r="Z84" s="112">
        <v>567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1305</v>
      </c>
      <c r="W85" s="112">
        <v>1384</v>
      </c>
      <c r="X85" s="112">
        <v>1352</v>
      </c>
      <c r="Y85" s="112">
        <v>1437</v>
      </c>
      <c r="Z85" s="112">
        <v>1491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21,828</v>
      </c>
      <c r="D86" s="94">
        <f t="shared" ref="D86:D91" si="4">AD4</f>
        <v>6.2293167218220757E-2</v>
      </c>
      <c r="E86" s="95">
        <f t="shared" ref="E86:E91" si="5">AD4</f>
        <v>6.2293167218220757E-2</v>
      </c>
      <c r="F86" s="94">
        <f t="shared" ref="F86:F91" si="6">AF4</f>
        <v>0.14133333333333331</v>
      </c>
      <c r="G86" s="95">
        <f t="shared" ref="G86:G91" si="7">AF4</f>
        <v>0.14133333333333331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392</v>
      </c>
      <c r="W86" s="112">
        <v>425</v>
      </c>
      <c r="X86" s="112">
        <v>462</v>
      </c>
      <c r="Y86" s="112">
        <v>458</v>
      </c>
      <c r="Z86" s="112">
        <v>499</v>
      </c>
    </row>
    <row r="87" spans="1:30" ht="15" customHeight="1" x14ac:dyDescent="0.25">
      <c r="A87" s="96" t="s">
        <v>4</v>
      </c>
      <c r="B87" s="49"/>
      <c r="C87" s="97" t="str">
        <f t="shared" si="3"/>
        <v>10,921</v>
      </c>
      <c r="D87" s="94">
        <f t="shared" si="4"/>
        <v>5.0803425382468959E-2</v>
      </c>
      <c r="E87" s="95">
        <f t="shared" si="5"/>
        <v>5.0803425382468959E-2</v>
      </c>
      <c r="F87" s="94">
        <f t="shared" si="6"/>
        <v>0.11678085693833729</v>
      </c>
      <c r="G87" s="95">
        <f t="shared" si="7"/>
        <v>0.11678085693833729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244</v>
      </c>
      <c r="W87" s="112">
        <v>266</v>
      </c>
      <c r="X87" s="112">
        <v>247</v>
      </c>
      <c r="Y87" s="112">
        <v>241</v>
      </c>
      <c r="Z87" s="112">
        <v>235</v>
      </c>
    </row>
    <row r="88" spans="1:30" ht="15" customHeight="1" x14ac:dyDescent="0.25">
      <c r="A88" s="96" t="s">
        <v>5</v>
      </c>
      <c r="B88" s="49"/>
      <c r="C88" s="97" t="str">
        <f t="shared" si="3"/>
        <v>10,878</v>
      </c>
      <c r="D88" s="94">
        <f t="shared" si="4"/>
        <v>7.1196454948301291E-2</v>
      </c>
      <c r="E88" s="95">
        <f t="shared" si="5"/>
        <v>7.1196454948301291E-2</v>
      </c>
      <c r="F88" s="94">
        <f t="shared" si="6"/>
        <v>0.16379587033272713</v>
      </c>
      <c r="G88" s="95">
        <f t="shared" si="7"/>
        <v>0.16379587033272713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432</v>
      </c>
      <c r="W88" s="112">
        <v>492</v>
      </c>
      <c r="X88" s="112">
        <v>468</v>
      </c>
      <c r="Y88" s="112">
        <v>471</v>
      </c>
      <c r="Z88" s="112">
        <v>476</v>
      </c>
    </row>
    <row r="89" spans="1:30" ht="15" customHeight="1" x14ac:dyDescent="0.25">
      <c r="A89" s="49" t="s">
        <v>6</v>
      </c>
      <c r="B89" s="49"/>
      <c r="C89" s="97" t="str">
        <f t="shared" si="3"/>
        <v>15,130</v>
      </c>
      <c r="D89" s="94">
        <f t="shared" si="4"/>
        <v>1.7006116824628714E-2</v>
      </c>
      <c r="E89" s="95">
        <f t="shared" si="5"/>
        <v>1.7006116824628714E-2</v>
      </c>
      <c r="F89" s="94">
        <f t="shared" si="6"/>
        <v>0.11045871559633036</v>
      </c>
      <c r="G89" s="95">
        <f t="shared" si="7"/>
        <v>0.11045871559633036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924</v>
      </c>
      <c r="W89" s="112">
        <v>1012</v>
      </c>
      <c r="X89" s="112">
        <v>972</v>
      </c>
      <c r="Y89" s="112">
        <v>1006</v>
      </c>
      <c r="Z89" s="112">
        <v>1009</v>
      </c>
    </row>
    <row r="90" spans="1:30" ht="15" customHeight="1" x14ac:dyDescent="0.25">
      <c r="A90" s="49" t="s">
        <v>98</v>
      </c>
      <c r="B90" s="49"/>
      <c r="C90" s="97" t="str">
        <f t="shared" si="3"/>
        <v>$41,164</v>
      </c>
      <c r="D90" s="94">
        <f t="shared" si="4"/>
        <v>-1.2623814925118992E-3</v>
      </c>
      <c r="E90" s="95">
        <f t="shared" si="5"/>
        <v>-1.2623814925118992E-3</v>
      </c>
      <c r="F90" s="94">
        <f t="shared" si="6"/>
        <v>7.9222903885480589E-2</v>
      </c>
      <c r="G90" s="95">
        <f t="shared" si="7"/>
        <v>7.9222903885480589E-2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1341</v>
      </c>
      <c r="W90" s="112">
        <v>1522</v>
      </c>
      <c r="X90" s="112">
        <v>1431</v>
      </c>
      <c r="Y90" s="112">
        <v>1496</v>
      </c>
      <c r="Z90" s="112">
        <v>1532</v>
      </c>
    </row>
    <row r="91" spans="1:30" ht="15" customHeight="1" x14ac:dyDescent="0.25">
      <c r="A91" s="49" t="s">
        <v>7</v>
      </c>
      <c r="B91" s="49"/>
      <c r="C91" s="97" t="str">
        <f t="shared" si="3"/>
        <v>$822.4 mil</v>
      </c>
      <c r="D91" s="94">
        <f t="shared" si="4"/>
        <v>4.9458463202110448E-2</v>
      </c>
      <c r="E91" s="95">
        <f t="shared" si="5"/>
        <v>4.9458463202110448E-2</v>
      </c>
      <c r="F91" s="94">
        <f t="shared" si="6"/>
        <v>0.2458035985815108</v>
      </c>
      <c r="G91" s="95">
        <f t="shared" si="7"/>
        <v>0.2458035985815108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7032</v>
      </c>
      <c r="W91" s="112">
        <v>7669</v>
      </c>
      <c r="X91" s="112">
        <v>7275</v>
      </c>
      <c r="Y91" s="112">
        <v>7601</v>
      </c>
      <c r="Z91" s="112">
        <v>7707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354</v>
      </c>
      <c r="W93" s="112">
        <v>396</v>
      </c>
      <c r="X93" s="112">
        <v>396</v>
      </c>
      <c r="Y93" s="112">
        <v>432</v>
      </c>
      <c r="Z93" s="112">
        <v>453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1094</v>
      </c>
      <c r="W94" s="112">
        <v>1182</v>
      </c>
      <c r="X94" s="112">
        <v>1128</v>
      </c>
      <c r="Y94" s="112">
        <v>1189</v>
      </c>
      <c r="Z94" s="112">
        <v>1185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190</v>
      </c>
      <c r="W95" s="112">
        <v>205</v>
      </c>
      <c r="X95" s="112">
        <v>199</v>
      </c>
      <c r="Y95" s="112">
        <v>222</v>
      </c>
      <c r="Z95" s="112">
        <v>223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1204</v>
      </c>
      <c r="W96" s="112">
        <v>1328</v>
      </c>
      <c r="X96" s="112">
        <v>1348</v>
      </c>
      <c r="Y96" s="112">
        <v>1434</v>
      </c>
      <c r="Z96" s="112">
        <v>1484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1098</v>
      </c>
      <c r="W97" s="112">
        <v>1171</v>
      </c>
      <c r="X97" s="112">
        <v>1107</v>
      </c>
      <c r="Y97" s="112">
        <v>1141</v>
      </c>
      <c r="Z97" s="112">
        <v>1162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975</v>
      </c>
      <c r="W98" s="112">
        <v>1032</v>
      </c>
      <c r="X98" s="112">
        <v>999</v>
      </c>
      <c r="Y98" s="112">
        <v>990</v>
      </c>
      <c r="Z98" s="112">
        <v>974</v>
      </c>
    </row>
    <row r="99" spans="1:32" ht="15" customHeight="1" x14ac:dyDescent="0.25">
      <c r="S99" s="115" t="s">
        <v>191</v>
      </c>
      <c r="T99" s="115"/>
      <c r="U99" s="112"/>
      <c r="V99" s="112">
        <v>37</v>
      </c>
      <c r="W99" s="112">
        <v>47</v>
      </c>
      <c r="X99" s="112">
        <v>49</v>
      </c>
      <c r="Y99" s="112">
        <v>52</v>
      </c>
      <c r="Z99" s="112">
        <v>57</v>
      </c>
    </row>
    <row r="100" spans="1:32" ht="15" customHeight="1" x14ac:dyDescent="0.25">
      <c r="S100" s="115" t="s">
        <v>58</v>
      </c>
      <c r="T100" s="115"/>
      <c r="U100" s="112"/>
      <c r="V100" s="112">
        <v>578</v>
      </c>
      <c r="W100" s="112">
        <v>649</v>
      </c>
      <c r="X100" s="112">
        <v>663</v>
      </c>
      <c r="Y100" s="112">
        <v>717</v>
      </c>
      <c r="Z100" s="112">
        <v>766</v>
      </c>
    </row>
    <row r="101" spans="1:32" x14ac:dyDescent="0.25">
      <c r="A101" s="18"/>
      <c r="S101" s="118" t="s">
        <v>53</v>
      </c>
      <c r="T101" s="118"/>
      <c r="U101" s="112"/>
      <c r="V101" s="112">
        <v>6590</v>
      </c>
      <c r="W101" s="112">
        <v>7179</v>
      </c>
      <c r="X101" s="112">
        <v>6874</v>
      </c>
      <c r="Y101" s="112">
        <v>7282</v>
      </c>
      <c r="Z101" s="112">
        <v>7405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14708</v>
      </c>
      <c r="W104" s="112">
        <v>15671</v>
      </c>
      <c r="X104" s="112">
        <v>15308</v>
      </c>
      <c r="Y104" s="112">
        <v>16398</v>
      </c>
      <c r="Z104" s="112">
        <v>16398</v>
      </c>
      <c r="AB104" s="109" t="str">
        <f>TEXT(Z104,"###,###")</f>
        <v>16,398</v>
      </c>
      <c r="AD104" s="130">
        <f>Z104/($Z$4)*100</f>
        <v>75.123694337548102</v>
      </c>
      <c r="AF104" s="109"/>
    </row>
    <row r="105" spans="1:32" x14ac:dyDescent="0.25">
      <c r="S105" s="115" t="s">
        <v>17</v>
      </c>
      <c r="T105" s="115"/>
      <c r="U105" s="112"/>
      <c r="V105" s="112">
        <v>3244</v>
      </c>
      <c r="W105" s="112">
        <v>3405</v>
      </c>
      <c r="X105" s="112">
        <v>3341</v>
      </c>
      <c r="Y105" s="112">
        <v>3414</v>
      </c>
      <c r="Z105" s="112">
        <v>3439</v>
      </c>
      <c r="AB105" s="109" t="str">
        <f>TEXT(Z105,"###,###")</f>
        <v>3,439</v>
      </c>
      <c r="AD105" s="130">
        <f>Z105/($Z$4)*100</f>
        <v>15.754993586219534</v>
      </c>
      <c r="AF105" s="109"/>
    </row>
    <row r="106" spans="1:32" x14ac:dyDescent="0.25">
      <c r="S106" s="118" t="s">
        <v>53</v>
      </c>
      <c r="T106" s="118"/>
      <c r="U106" s="120"/>
      <c r="V106" s="120">
        <v>17952</v>
      </c>
      <c r="W106" s="120">
        <v>19076</v>
      </c>
      <c r="X106" s="120">
        <v>18649</v>
      </c>
      <c r="Y106" s="120">
        <v>19812</v>
      </c>
      <c r="Z106" s="120">
        <v>19837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2638</v>
      </c>
      <c r="W108" s="112">
        <v>2972</v>
      </c>
      <c r="X108" s="112">
        <v>2621</v>
      </c>
      <c r="Y108" s="112">
        <v>2779</v>
      </c>
      <c r="Z108" s="112">
        <v>2738</v>
      </c>
      <c r="AB108" s="109" t="str">
        <f>TEXT(Z108,"###,###")</f>
        <v>2,738</v>
      </c>
      <c r="AD108" s="130">
        <f>Z108/($Z$4)*100</f>
        <v>12.543522081729888</v>
      </c>
      <c r="AF108" s="109"/>
    </row>
    <row r="109" spans="1:32" x14ac:dyDescent="0.25">
      <c r="S109" s="115" t="s">
        <v>20</v>
      </c>
      <c r="T109" s="115"/>
      <c r="U109" s="112"/>
      <c r="V109" s="112">
        <v>3617</v>
      </c>
      <c r="W109" s="112">
        <v>3599</v>
      </c>
      <c r="X109" s="112">
        <v>3230</v>
      </c>
      <c r="Y109" s="112">
        <v>3608</v>
      </c>
      <c r="Z109" s="112">
        <v>3978</v>
      </c>
      <c r="AB109" s="109" t="str">
        <f>TEXT(Z109,"###,###")</f>
        <v>3,978</v>
      </c>
      <c r="AD109" s="130">
        <f>Z109/($Z$4)*100</f>
        <v>18.22429906542056</v>
      </c>
      <c r="AF109" s="109"/>
    </row>
    <row r="110" spans="1:32" x14ac:dyDescent="0.25">
      <c r="S110" s="115" t="s">
        <v>21</v>
      </c>
      <c r="T110" s="115"/>
      <c r="U110" s="112"/>
      <c r="V110" s="112">
        <v>4581</v>
      </c>
      <c r="W110" s="112">
        <v>5066</v>
      </c>
      <c r="X110" s="112">
        <v>4895</v>
      </c>
      <c r="Y110" s="112">
        <v>4936</v>
      </c>
      <c r="Z110" s="112">
        <v>5555</v>
      </c>
      <c r="AB110" s="109" t="str">
        <f>TEXT(Z110,"###,###")</f>
        <v>5,555</v>
      </c>
      <c r="AD110" s="130">
        <f>Z110/($Z$4)*100</f>
        <v>25.448964632582005</v>
      </c>
      <c r="AF110" s="109"/>
    </row>
    <row r="111" spans="1:32" x14ac:dyDescent="0.25">
      <c r="S111" s="115" t="s">
        <v>22</v>
      </c>
      <c r="T111" s="115"/>
      <c r="U111" s="112"/>
      <c r="V111" s="112">
        <v>6938</v>
      </c>
      <c r="W111" s="112">
        <v>7510</v>
      </c>
      <c r="X111" s="112">
        <v>7691</v>
      </c>
      <c r="Y111" s="112">
        <v>7574</v>
      </c>
      <c r="Z111" s="112">
        <v>8065</v>
      </c>
      <c r="AB111" s="109" t="str">
        <f>TEXT(Z111,"###,###")</f>
        <v>8,065</v>
      </c>
      <c r="AD111" s="130">
        <f>Z111/($Z$4)*100</f>
        <v>36.947956752794575</v>
      </c>
      <c r="AF111" s="109"/>
    </row>
    <row r="112" spans="1:32" x14ac:dyDescent="0.25">
      <c r="S112" s="118" t="s">
        <v>53</v>
      </c>
      <c r="T112" s="118"/>
      <c r="U112" s="112"/>
      <c r="V112" s="112">
        <v>19122</v>
      </c>
      <c r="W112" s="112">
        <v>21043</v>
      </c>
      <c r="X112" s="112">
        <v>19927</v>
      </c>
      <c r="Y112" s="112">
        <v>20549</v>
      </c>
      <c r="Z112" s="112">
        <v>21828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41.26</v>
      </c>
      <c r="W118" s="131">
        <v>41.81</v>
      </c>
      <c r="X118" s="131">
        <v>41.16</v>
      </c>
      <c r="Y118" s="131">
        <v>41.87</v>
      </c>
      <c r="Z118" s="131">
        <v>41.57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11953</v>
      </c>
      <c r="W120" s="112">
        <v>12779</v>
      </c>
      <c r="X120" s="112">
        <v>12433</v>
      </c>
      <c r="Y120" s="112">
        <v>12878</v>
      </c>
      <c r="Z120" s="112">
        <v>13107</v>
      </c>
      <c r="AB120" s="109" t="str">
        <f>TEXT(Z120,"###,###")</f>
        <v>13,107</v>
      </c>
    </row>
    <row r="121" spans="19:32" x14ac:dyDescent="0.25">
      <c r="S121" s="101" t="s">
        <v>101</v>
      </c>
      <c r="T121" s="112"/>
      <c r="U121" s="112"/>
      <c r="V121" s="112">
        <v>882</v>
      </c>
      <c r="W121" s="112">
        <v>1151</v>
      </c>
      <c r="X121" s="112">
        <v>881</v>
      </c>
      <c r="Y121" s="112">
        <v>1085</v>
      </c>
      <c r="Z121" s="112">
        <v>1063</v>
      </c>
      <c r="AB121" s="109" t="str">
        <f>TEXT(Z121,"###,###")</f>
        <v>1,063</v>
      </c>
    </row>
    <row r="122" spans="19:32" x14ac:dyDescent="0.25">
      <c r="S122" s="101" t="s">
        <v>102</v>
      </c>
      <c r="T122" s="112"/>
      <c r="U122" s="112"/>
      <c r="V122" s="112">
        <v>789</v>
      </c>
      <c r="W122" s="112">
        <v>917</v>
      </c>
      <c r="X122" s="112">
        <v>833</v>
      </c>
      <c r="Y122" s="112">
        <v>918</v>
      </c>
      <c r="Z122" s="112">
        <v>966</v>
      </c>
      <c r="AB122" s="109" t="str">
        <f>TEXT(Z122,"###,###")</f>
        <v>966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12742</v>
      </c>
      <c r="W124" s="112">
        <v>13696</v>
      </c>
      <c r="X124" s="112">
        <v>13266</v>
      </c>
      <c r="Y124" s="112">
        <v>13796</v>
      </c>
      <c r="Z124" s="112">
        <v>14073</v>
      </c>
      <c r="AB124" s="109" t="str">
        <f>TEXT(Z124,"###,###")</f>
        <v>14,073</v>
      </c>
      <c r="AD124" s="127">
        <f>Z124/$Z$7*100</f>
        <v>93.013879709187037</v>
      </c>
    </row>
    <row r="125" spans="19:32" x14ac:dyDescent="0.25">
      <c r="S125" s="101" t="s">
        <v>104</v>
      </c>
      <c r="T125" s="112"/>
      <c r="U125" s="112"/>
      <c r="V125" s="112">
        <v>1671</v>
      </c>
      <c r="W125" s="112">
        <v>2068</v>
      </c>
      <c r="X125" s="112">
        <v>1714</v>
      </c>
      <c r="Y125" s="112">
        <v>2003</v>
      </c>
      <c r="Z125" s="112">
        <v>2029</v>
      </c>
      <c r="AB125" s="109" t="str">
        <f>TEXT(Z125,"###,###")</f>
        <v>2,029</v>
      </c>
      <c r="AD125" s="127">
        <f>Z125/$Z$7*100</f>
        <v>13.410442828816921</v>
      </c>
    </row>
    <row r="127" spans="19:32" x14ac:dyDescent="0.25">
      <c r="S127" s="101" t="s">
        <v>105</v>
      </c>
      <c r="T127" s="112"/>
      <c r="U127" s="112"/>
      <c r="V127" s="112">
        <v>7029</v>
      </c>
      <c r="W127" s="112">
        <v>7674</v>
      </c>
      <c r="X127" s="112">
        <v>7275</v>
      </c>
      <c r="Y127" s="112">
        <v>7601</v>
      </c>
      <c r="Z127" s="112">
        <v>7704</v>
      </c>
      <c r="AB127" s="109" t="str">
        <f>TEXT(Z127,"###,###")</f>
        <v>7,704</v>
      </c>
      <c r="AD127" s="127">
        <f>Z127/$Z$7*100</f>
        <v>50.918704560475881</v>
      </c>
    </row>
    <row r="128" spans="19:32" x14ac:dyDescent="0.25">
      <c r="S128" s="101" t="s">
        <v>106</v>
      </c>
      <c r="T128" s="112"/>
      <c r="U128" s="112"/>
      <c r="V128" s="112">
        <v>6592</v>
      </c>
      <c r="W128" s="112">
        <v>7178</v>
      </c>
      <c r="X128" s="112">
        <v>6871</v>
      </c>
      <c r="Y128" s="112">
        <v>7277</v>
      </c>
      <c r="Z128" s="112">
        <v>7407</v>
      </c>
      <c r="AB128" s="109" t="str">
        <f>TEXT(Z128,"###,###")</f>
        <v>7,407</v>
      </c>
      <c r="AD128" s="127">
        <f>Z128/$Z$7*100</f>
        <v>48.955717118307994</v>
      </c>
    </row>
    <row r="130" spans="19:20" x14ac:dyDescent="0.25">
      <c r="S130" s="101" t="s">
        <v>264</v>
      </c>
      <c r="T130" s="127">
        <v>86.629213483146074</v>
      </c>
    </row>
    <row r="131" spans="19:20" x14ac:dyDescent="0.25">
      <c r="S131" s="101" t="s">
        <v>265</v>
      </c>
      <c r="T131" s="127">
        <v>7.0257766027759416</v>
      </c>
    </row>
    <row r="132" spans="19:20" x14ac:dyDescent="0.25">
      <c r="S132" s="101" t="s">
        <v>266</v>
      </c>
      <c r="T132" s="127">
        <v>6.3846662260409772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D039A59-BFC2-4479-A632-355C0218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10E5EA-350D-4430-8EF2-33F10C75D0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07DB8F-C7DA-44C5-91D3-9C2F3785B1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A86305E-F17F-4B82-AFE3-C16C64A6C3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CB26-6EB3-45B6-90FC-82C9A7EE7237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10.37 Mount Remarkable,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1643</v>
      </c>
      <c r="W4" s="108">
        <v>2178</v>
      </c>
      <c r="X4" s="108">
        <v>1950</v>
      </c>
      <c r="Y4" s="108">
        <v>2265</v>
      </c>
      <c r="Z4" s="108">
        <v>2312</v>
      </c>
      <c r="AB4" s="109" t="str">
        <f>TEXT(Z4,"###,###")</f>
        <v>2,312</v>
      </c>
      <c r="AD4" s="110">
        <f>Z4/Y4-1</f>
        <v>2.0750551876379753E-2</v>
      </c>
      <c r="AF4" s="110">
        <f>Z4/V4-1</f>
        <v>0.40718198417528906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872</v>
      </c>
      <c r="W5" s="108">
        <v>1180</v>
      </c>
      <c r="X5" s="108">
        <v>1039</v>
      </c>
      <c r="Y5" s="108">
        <v>1198</v>
      </c>
      <c r="Z5" s="108">
        <v>1226</v>
      </c>
      <c r="AB5" s="109" t="str">
        <f>TEXT(Z5,"###,###")</f>
        <v>1,226</v>
      </c>
      <c r="AD5" s="110">
        <f t="shared" ref="AD5:AD9" si="0">Z5/Y5-1</f>
        <v>2.3372287145241977E-2</v>
      </c>
      <c r="AF5" s="110">
        <f t="shared" ref="AF5:AF9" si="1">Z5/V5-1</f>
        <v>0.40596330275229353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770</v>
      </c>
      <c r="W6" s="108">
        <v>994</v>
      </c>
      <c r="X6" s="108">
        <v>914</v>
      </c>
      <c r="Y6" s="108">
        <v>1063</v>
      </c>
      <c r="Z6" s="108">
        <v>1083</v>
      </c>
      <c r="AB6" s="109" t="str">
        <f>TEXT(Z6,"###,###")</f>
        <v>1,083</v>
      </c>
      <c r="AD6" s="110">
        <f t="shared" si="0"/>
        <v>1.8814675446848561E-2</v>
      </c>
      <c r="AF6" s="110">
        <f t="shared" si="1"/>
        <v>0.40649350649350646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1080</v>
      </c>
      <c r="W7" s="108">
        <v>1468</v>
      </c>
      <c r="X7" s="108">
        <v>1246</v>
      </c>
      <c r="Y7" s="108">
        <v>1498</v>
      </c>
      <c r="Z7" s="108">
        <v>1519</v>
      </c>
      <c r="AB7" s="109" t="str">
        <f>TEXT(Z7,"###,###")</f>
        <v>1,519</v>
      </c>
      <c r="AD7" s="110">
        <f t="shared" si="0"/>
        <v>1.4018691588784993E-2</v>
      </c>
      <c r="AF7" s="110">
        <f t="shared" si="1"/>
        <v>0.40648148148148144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2,312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1,519</v>
      </c>
      <c r="P8" s="65"/>
      <c r="S8" s="107" t="s">
        <v>84</v>
      </c>
      <c r="T8" s="108"/>
      <c r="U8" s="108"/>
      <c r="V8" s="108">
        <v>35861.730000000003</v>
      </c>
      <c r="W8" s="108">
        <v>35201.379999999997</v>
      </c>
      <c r="X8" s="108">
        <v>34171</v>
      </c>
      <c r="Y8" s="108">
        <v>34753.78</v>
      </c>
      <c r="Z8" s="108">
        <v>35931</v>
      </c>
      <c r="AB8" s="109" t="str">
        <f>TEXT(Z8,"$###,###")</f>
        <v>$35,931</v>
      </c>
      <c r="AD8" s="110">
        <f t="shared" si="0"/>
        <v>3.3873149913477008E-2</v>
      </c>
      <c r="AF8" s="110">
        <f t="shared" si="1"/>
        <v>1.9315855648904812E-3</v>
      </c>
    </row>
    <row r="9" spans="1:32" x14ac:dyDescent="0.25">
      <c r="A9" s="30" t="s">
        <v>14</v>
      </c>
      <c r="B9" s="69"/>
      <c r="C9" s="70"/>
      <c r="D9" s="71">
        <f>AD104</f>
        <v>54.887543252595158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53.127057274522713</v>
      </c>
      <c r="P9" s="72" t="s">
        <v>85</v>
      </c>
      <c r="S9" s="107" t="s">
        <v>7</v>
      </c>
      <c r="T9" s="108"/>
      <c r="U9" s="108"/>
      <c r="V9" s="108">
        <v>51416512</v>
      </c>
      <c r="W9" s="108">
        <v>66455245</v>
      </c>
      <c r="X9" s="108">
        <v>52289574</v>
      </c>
      <c r="Y9" s="108">
        <v>59210062</v>
      </c>
      <c r="Z9" s="108">
        <v>67765732</v>
      </c>
      <c r="AB9" s="109" t="str">
        <f>TEXT(Z9/1000000,"$#,###.0")&amp;" mil"</f>
        <v>$67.8 mil</v>
      </c>
      <c r="AD9" s="110">
        <f t="shared" si="0"/>
        <v>0.14449689311252545</v>
      </c>
      <c r="AF9" s="110">
        <f t="shared" si="1"/>
        <v>0.3179760618534373</v>
      </c>
    </row>
    <row r="10" spans="1:32" x14ac:dyDescent="0.25">
      <c r="A10" s="30" t="s">
        <v>17</v>
      </c>
      <c r="B10" s="69"/>
      <c r="C10" s="70"/>
      <c r="D10" s="71">
        <f>AD105</f>
        <v>19.333910034602077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47.004608294930875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61.092824226464785</v>
      </c>
      <c r="P11" s="72" t="s">
        <v>85</v>
      </c>
      <c r="S11" s="107" t="s">
        <v>29</v>
      </c>
      <c r="T11" s="112"/>
      <c r="U11" s="112"/>
      <c r="V11" s="112">
        <v>1305</v>
      </c>
      <c r="W11" s="112">
        <v>1605</v>
      </c>
      <c r="X11" s="112">
        <v>1530</v>
      </c>
      <c r="Y11" s="112">
        <v>1693</v>
      </c>
      <c r="Z11" s="112">
        <v>1717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22.646477946017114</v>
      </c>
      <c r="P12" s="72" t="s">
        <v>85</v>
      </c>
      <c r="S12" s="107" t="s">
        <v>30</v>
      </c>
      <c r="T12" s="112"/>
      <c r="U12" s="112"/>
      <c r="V12" s="112">
        <v>343</v>
      </c>
      <c r="W12" s="112">
        <v>571</v>
      </c>
      <c r="X12" s="112">
        <v>422</v>
      </c>
      <c r="Y12" s="112">
        <v>573</v>
      </c>
      <c r="Z12" s="112">
        <v>595</v>
      </c>
    </row>
    <row r="13" spans="1:32" ht="15" customHeight="1" x14ac:dyDescent="0.25">
      <c r="A13" s="30" t="s">
        <v>19</v>
      </c>
      <c r="B13" s="70"/>
      <c r="C13" s="70"/>
      <c r="D13" s="71">
        <f>AD108</f>
        <v>15.916955017301039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16.524028966425281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14.186851211072666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48.4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14.186851211072666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15.979043876882775</v>
      </c>
      <c r="P15" s="72" t="s">
        <v>85</v>
      </c>
      <c r="S15" s="115" t="s">
        <v>61</v>
      </c>
      <c r="T15" s="115"/>
      <c r="U15" s="116"/>
      <c r="V15" s="116">
        <v>222</v>
      </c>
      <c r="W15" s="116">
        <v>326</v>
      </c>
      <c r="X15" s="116">
        <v>308</v>
      </c>
      <c r="Y15" s="112">
        <v>336</v>
      </c>
      <c r="Z15" s="112">
        <v>379</v>
      </c>
      <c r="AB15" s="117">
        <f t="shared" ref="AB15:AB34" si="2">IF(Z15="np",0,Z15/$Z$34)</f>
        <v>0.16392733564013842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30.23356401384083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84.020956123117216</v>
      </c>
      <c r="P16" s="37" t="s">
        <v>85</v>
      </c>
      <c r="S16" s="115" t="s">
        <v>62</v>
      </c>
      <c r="T16" s="115"/>
      <c r="U16" s="116"/>
      <c r="V16" s="116">
        <v>31</v>
      </c>
      <c r="W16" s="116">
        <v>43</v>
      </c>
      <c r="X16" s="116">
        <v>31</v>
      </c>
      <c r="Y16" s="112">
        <v>56</v>
      </c>
      <c r="Z16" s="112">
        <v>47</v>
      </c>
      <c r="AB16" s="117">
        <f t="shared" si="2"/>
        <v>2.032871972318339E-2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62</v>
      </c>
      <c r="W17" s="116">
        <v>122</v>
      </c>
      <c r="X17" s="116">
        <v>99</v>
      </c>
      <c r="Y17" s="112">
        <v>91</v>
      </c>
      <c r="Z17" s="112">
        <v>95</v>
      </c>
      <c r="AB17" s="117">
        <f t="shared" si="2"/>
        <v>4.1089965397923874E-2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11</v>
      </c>
      <c r="W18" s="116">
        <v>14</v>
      </c>
      <c r="X18" s="116">
        <v>10</v>
      </c>
      <c r="Y18" s="112">
        <v>14</v>
      </c>
      <c r="Z18" s="112">
        <v>8</v>
      </c>
      <c r="AB18" s="117">
        <f t="shared" si="2"/>
        <v>3.4602076124567475E-3</v>
      </c>
    </row>
    <row r="19" spans="1:28" x14ac:dyDescent="0.25">
      <c r="A19" s="61" t="str">
        <f>$S$1&amp;" ("&amp;$V$2&amp;" to "&amp;$Z$2&amp;")"</f>
        <v>Mount Remarkable (2016-17 to 2020-21)</v>
      </c>
      <c r="B19" s="61"/>
      <c r="C19" s="61"/>
      <c r="D19" s="61"/>
      <c r="E19" s="61"/>
      <c r="F19" s="61"/>
      <c r="G19" s="61" t="str">
        <f>$S$1&amp;" ("&amp;$V$2&amp;" to "&amp;$Z$2&amp;")"</f>
        <v>Mount Remarkable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68</v>
      </c>
      <c r="W19" s="116">
        <v>112</v>
      </c>
      <c r="X19" s="116">
        <v>102</v>
      </c>
      <c r="Y19" s="112">
        <v>120</v>
      </c>
      <c r="Z19" s="112">
        <v>126</v>
      </c>
      <c r="AB19" s="117">
        <f t="shared" si="2"/>
        <v>5.4498269896193774E-2</v>
      </c>
    </row>
    <row r="20" spans="1:28" x14ac:dyDescent="0.25">
      <c r="S20" s="115" t="s">
        <v>66</v>
      </c>
      <c r="T20" s="115"/>
      <c r="U20" s="116"/>
      <c r="V20" s="116">
        <v>39</v>
      </c>
      <c r="W20" s="116">
        <v>46</v>
      </c>
      <c r="X20" s="116">
        <v>48</v>
      </c>
      <c r="Y20" s="112">
        <v>59</v>
      </c>
      <c r="Z20" s="112">
        <v>68</v>
      </c>
      <c r="AB20" s="117">
        <f t="shared" si="2"/>
        <v>2.9411764705882353E-2</v>
      </c>
    </row>
    <row r="21" spans="1:28" x14ac:dyDescent="0.25">
      <c r="S21" s="115" t="s">
        <v>67</v>
      </c>
      <c r="T21" s="115"/>
      <c r="U21" s="116"/>
      <c r="V21" s="116">
        <v>73</v>
      </c>
      <c r="W21" s="116">
        <v>91</v>
      </c>
      <c r="X21" s="116">
        <v>86</v>
      </c>
      <c r="Y21" s="112">
        <v>87</v>
      </c>
      <c r="Z21" s="112">
        <v>101</v>
      </c>
      <c r="AB21" s="117">
        <f t="shared" si="2"/>
        <v>4.3685121107266439E-2</v>
      </c>
    </row>
    <row r="22" spans="1:28" x14ac:dyDescent="0.25">
      <c r="S22" s="115" t="s">
        <v>68</v>
      </c>
      <c r="T22" s="115"/>
      <c r="U22" s="116"/>
      <c r="V22" s="116">
        <v>91</v>
      </c>
      <c r="W22" s="116">
        <v>97</v>
      </c>
      <c r="X22" s="116">
        <v>107</v>
      </c>
      <c r="Y22" s="112">
        <v>114</v>
      </c>
      <c r="Z22" s="112">
        <v>107</v>
      </c>
      <c r="AB22" s="117">
        <f t="shared" si="2"/>
        <v>4.6280276816608998E-2</v>
      </c>
    </row>
    <row r="23" spans="1:28" x14ac:dyDescent="0.25">
      <c r="S23" s="115" t="s">
        <v>69</v>
      </c>
      <c r="T23" s="115"/>
      <c r="U23" s="116"/>
      <c r="V23" s="116">
        <v>62</v>
      </c>
      <c r="W23" s="116">
        <v>96</v>
      </c>
      <c r="X23" s="116">
        <v>79</v>
      </c>
      <c r="Y23" s="112">
        <v>93</v>
      </c>
      <c r="Z23" s="112">
        <v>87</v>
      </c>
      <c r="AB23" s="117">
        <f t="shared" si="2"/>
        <v>3.7629757785467129E-2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6</v>
      </c>
      <c r="X24" s="116">
        <v>3</v>
      </c>
      <c r="Y24" s="112">
        <v>8</v>
      </c>
      <c r="Z24" s="112">
        <v>14</v>
      </c>
      <c r="AB24" s="117">
        <f t="shared" si="2"/>
        <v>6.0553633217993079E-3</v>
      </c>
    </row>
    <row r="25" spans="1:28" x14ac:dyDescent="0.25">
      <c r="S25" s="115" t="s">
        <v>71</v>
      </c>
      <c r="T25" s="115"/>
      <c r="U25" s="116"/>
      <c r="V25" s="116">
        <v>26</v>
      </c>
      <c r="W25" s="116">
        <v>39</v>
      </c>
      <c r="X25" s="116">
        <v>32</v>
      </c>
      <c r="Y25" s="112">
        <v>45</v>
      </c>
      <c r="Z25" s="112">
        <v>45</v>
      </c>
      <c r="AB25" s="117">
        <f t="shared" si="2"/>
        <v>1.9463667820069204E-2</v>
      </c>
    </row>
    <row r="26" spans="1:28" x14ac:dyDescent="0.25">
      <c r="S26" s="115" t="s">
        <v>72</v>
      </c>
      <c r="T26" s="115"/>
      <c r="U26" s="116"/>
      <c r="V26" s="116">
        <v>9</v>
      </c>
      <c r="W26" s="116">
        <v>21</v>
      </c>
      <c r="X26" s="116">
        <v>21</v>
      </c>
      <c r="Y26" s="112">
        <v>22</v>
      </c>
      <c r="Z26" s="112">
        <v>29</v>
      </c>
      <c r="AB26" s="117">
        <f t="shared" si="2"/>
        <v>1.2543252595155709E-2</v>
      </c>
    </row>
    <row r="27" spans="1:28" x14ac:dyDescent="0.25">
      <c r="S27" s="115" t="s">
        <v>73</v>
      </c>
      <c r="T27" s="115"/>
      <c r="U27" s="116"/>
      <c r="V27" s="116">
        <v>34</v>
      </c>
      <c r="W27" s="116">
        <v>47</v>
      </c>
      <c r="X27" s="116">
        <v>43</v>
      </c>
      <c r="Y27" s="112">
        <v>64</v>
      </c>
      <c r="Z27" s="112">
        <v>63</v>
      </c>
      <c r="AB27" s="117">
        <f t="shared" si="2"/>
        <v>2.7249134948096887E-2</v>
      </c>
    </row>
    <row r="28" spans="1:28" x14ac:dyDescent="0.25">
      <c r="S28" s="115" t="s">
        <v>74</v>
      </c>
      <c r="T28" s="115"/>
      <c r="U28" s="116"/>
      <c r="V28" s="116">
        <v>76</v>
      </c>
      <c r="W28" s="116">
        <v>96</v>
      </c>
      <c r="X28" s="116">
        <v>118</v>
      </c>
      <c r="Y28" s="112">
        <v>114</v>
      </c>
      <c r="Z28" s="112">
        <v>103</v>
      </c>
      <c r="AB28" s="117">
        <f t="shared" si="2"/>
        <v>4.4550173010380625E-2</v>
      </c>
    </row>
    <row r="29" spans="1:28" x14ac:dyDescent="0.25">
      <c r="S29" s="115" t="s">
        <v>75</v>
      </c>
      <c r="T29" s="115"/>
      <c r="U29" s="116"/>
      <c r="V29" s="116">
        <v>150</v>
      </c>
      <c r="W29" s="116">
        <v>111</v>
      </c>
      <c r="X29" s="116">
        <v>147</v>
      </c>
      <c r="Y29" s="112">
        <v>131</v>
      </c>
      <c r="Z29" s="112">
        <v>124</v>
      </c>
      <c r="AB29" s="117">
        <f t="shared" si="2"/>
        <v>5.3633217993079588E-2</v>
      </c>
    </row>
    <row r="30" spans="1:28" x14ac:dyDescent="0.25">
      <c r="S30" s="115" t="s">
        <v>76</v>
      </c>
      <c r="T30" s="115"/>
      <c r="U30" s="116"/>
      <c r="V30" s="116">
        <v>143</v>
      </c>
      <c r="W30" s="116">
        <v>191</v>
      </c>
      <c r="X30" s="116">
        <v>155</v>
      </c>
      <c r="Y30" s="112">
        <v>180</v>
      </c>
      <c r="Z30" s="112">
        <v>191</v>
      </c>
      <c r="AB30" s="117">
        <f t="shared" si="2"/>
        <v>8.2612456747404847E-2</v>
      </c>
    </row>
    <row r="31" spans="1:28" x14ac:dyDescent="0.25">
      <c r="S31" s="115" t="s">
        <v>77</v>
      </c>
      <c r="T31" s="115"/>
      <c r="U31" s="116"/>
      <c r="V31" s="116">
        <v>178</v>
      </c>
      <c r="W31" s="116">
        <v>215</v>
      </c>
      <c r="X31" s="116">
        <v>185</v>
      </c>
      <c r="Y31" s="112">
        <v>240</v>
      </c>
      <c r="Z31" s="112">
        <v>248</v>
      </c>
      <c r="AB31" s="117">
        <f t="shared" si="2"/>
        <v>0.10726643598615918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9</v>
      </c>
      <c r="W32" s="116">
        <v>16</v>
      </c>
      <c r="X32" s="116">
        <v>14</v>
      </c>
      <c r="Y32" s="112">
        <v>20</v>
      </c>
      <c r="Z32" s="112">
        <v>23</v>
      </c>
      <c r="AB32" s="117">
        <f t="shared" si="2"/>
        <v>9.9480968858131485E-3</v>
      </c>
    </row>
    <row r="33" spans="19:32" x14ac:dyDescent="0.25">
      <c r="S33" s="115" t="s">
        <v>79</v>
      </c>
      <c r="T33" s="115"/>
      <c r="U33" s="116"/>
      <c r="V33" s="116">
        <v>51</v>
      </c>
      <c r="W33" s="116">
        <v>87</v>
      </c>
      <c r="X33" s="116">
        <v>80</v>
      </c>
      <c r="Y33" s="112">
        <v>98</v>
      </c>
      <c r="Z33" s="112">
        <v>86</v>
      </c>
      <c r="AB33" s="117">
        <f t="shared" si="2"/>
        <v>3.7197231833910036E-2</v>
      </c>
    </row>
    <row r="34" spans="19:32" x14ac:dyDescent="0.25">
      <c r="S34" s="118" t="s">
        <v>53</v>
      </c>
      <c r="T34" s="118"/>
      <c r="U34" s="119"/>
      <c r="V34" s="119">
        <v>1641</v>
      </c>
      <c r="W34" s="119">
        <v>2181</v>
      </c>
      <c r="X34" s="119">
        <v>1950</v>
      </c>
      <c r="Y34" s="120">
        <v>2263</v>
      </c>
      <c r="Z34" s="120">
        <v>2312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908</v>
      </c>
      <c r="W37" s="112">
        <v>1273</v>
      </c>
      <c r="X37" s="112">
        <v>1038</v>
      </c>
      <c r="Y37" s="112">
        <v>1279</v>
      </c>
      <c r="Z37" s="112">
        <v>1283</v>
      </c>
      <c r="AB37" s="132">
        <f>Z37/Z40*100</f>
        <v>84.020956123117216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170</v>
      </c>
      <c r="W38" s="112">
        <v>194</v>
      </c>
      <c r="X38" s="112">
        <v>205</v>
      </c>
      <c r="Y38" s="112">
        <v>218</v>
      </c>
      <c r="Z38" s="112">
        <v>244</v>
      </c>
      <c r="AB38" s="132">
        <f>Z38/Z40*100</f>
        <v>15.979043876882775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1078</v>
      </c>
      <c r="W40" s="112">
        <v>1467</v>
      </c>
      <c r="X40" s="112">
        <v>1243</v>
      </c>
      <c r="Y40" s="112">
        <v>1497</v>
      </c>
      <c r="Z40" s="112">
        <v>1527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7</v>
      </c>
      <c r="X44" s="112">
        <v>0</v>
      </c>
      <c r="Y44" s="112">
        <v>4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15</v>
      </c>
      <c r="W45" s="112">
        <v>31</v>
      </c>
      <c r="X45" s="112">
        <v>20</v>
      </c>
      <c r="Y45" s="112">
        <v>32</v>
      </c>
      <c r="Z45" s="112">
        <v>30</v>
      </c>
    </row>
    <row r="46" spans="19:32" x14ac:dyDescent="0.25">
      <c r="S46" s="115" t="s">
        <v>38</v>
      </c>
      <c r="T46" s="115"/>
      <c r="U46" s="112"/>
      <c r="V46" s="112">
        <v>65</v>
      </c>
      <c r="W46" s="112">
        <v>60</v>
      </c>
      <c r="X46" s="112">
        <v>60</v>
      </c>
      <c r="Y46" s="112">
        <v>37</v>
      </c>
      <c r="Z46" s="112">
        <v>51</v>
      </c>
    </row>
    <row r="47" spans="19:32" x14ac:dyDescent="0.25">
      <c r="S47" s="115" t="s">
        <v>39</v>
      </c>
      <c r="T47" s="115"/>
      <c r="U47" s="112"/>
      <c r="V47" s="112">
        <v>87</v>
      </c>
      <c r="W47" s="112">
        <v>102</v>
      </c>
      <c r="X47" s="112">
        <v>113</v>
      </c>
      <c r="Y47" s="112">
        <v>71</v>
      </c>
      <c r="Z47" s="112">
        <v>100</v>
      </c>
    </row>
    <row r="48" spans="19:32" x14ac:dyDescent="0.25">
      <c r="S48" s="115" t="s">
        <v>40</v>
      </c>
      <c r="T48" s="115"/>
      <c r="U48" s="112"/>
      <c r="V48" s="112">
        <v>69</v>
      </c>
      <c r="W48" s="112">
        <v>104</v>
      </c>
      <c r="X48" s="112">
        <v>78</v>
      </c>
      <c r="Y48" s="112">
        <v>100</v>
      </c>
      <c r="Z48" s="112">
        <v>91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52</v>
      </c>
      <c r="W49" s="112">
        <v>78</v>
      </c>
      <c r="X49" s="112">
        <v>65</v>
      </c>
      <c r="Y49" s="112">
        <v>87</v>
      </c>
      <c r="Z49" s="112">
        <v>91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Remarkable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64</v>
      </c>
      <c r="W50" s="112">
        <v>54</v>
      </c>
      <c r="X50" s="112">
        <v>57</v>
      </c>
      <c r="Y50" s="112">
        <v>76</v>
      </c>
      <c r="Z50" s="112">
        <v>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</v>
      </c>
      <c r="W51" s="112">
        <v>97</v>
      </c>
      <c r="X51" s="112">
        <v>83</v>
      </c>
      <c r="Y51" s="112">
        <v>81</v>
      </c>
      <c r="Z51" s="112">
        <v>68</v>
      </c>
    </row>
    <row r="52" spans="1:26" ht="15" customHeight="1" x14ac:dyDescent="0.25">
      <c r="S52" s="115" t="s">
        <v>44</v>
      </c>
      <c r="T52" s="115"/>
      <c r="U52" s="112"/>
      <c r="V52" s="112">
        <v>62</v>
      </c>
      <c r="W52" s="112">
        <v>110</v>
      </c>
      <c r="X52" s="112">
        <v>88</v>
      </c>
      <c r="Y52" s="112">
        <v>108</v>
      </c>
      <c r="Z52" s="112">
        <v>103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84</v>
      </c>
      <c r="W53" s="112">
        <v>120</v>
      </c>
      <c r="X53" s="112">
        <v>114</v>
      </c>
      <c r="Y53" s="112">
        <v>140</v>
      </c>
      <c r="Z53" s="112">
        <v>126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130</v>
      </c>
      <c r="W54" s="112">
        <v>166</v>
      </c>
      <c r="X54" s="112">
        <v>134</v>
      </c>
      <c r="Y54" s="112">
        <v>166</v>
      </c>
      <c r="Z54" s="112">
        <v>159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92</v>
      </c>
      <c r="W55" s="112">
        <v>150</v>
      </c>
      <c r="X55" s="112">
        <v>131</v>
      </c>
      <c r="Y55" s="112">
        <v>176</v>
      </c>
      <c r="Z55" s="112">
        <v>189</v>
      </c>
    </row>
    <row r="56" spans="1:26" ht="15" customHeight="1" x14ac:dyDescent="0.25">
      <c r="S56" s="115" t="s">
        <v>48</v>
      </c>
      <c r="T56" s="115"/>
      <c r="U56" s="112"/>
      <c r="V56" s="112">
        <v>36</v>
      </c>
      <c r="W56" s="112">
        <v>49</v>
      </c>
      <c r="X56" s="112">
        <v>48</v>
      </c>
      <c r="Y56" s="112">
        <v>60</v>
      </c>
      <c r="Z56" s="112">
        <v>71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27</v>
      </c>
      <c r="W57" s="112">
        <v>40</v>
      </c>
      <c r="X57" s="112">
        <v>32</v>
      </c>
      <c r="Y57" s="112">
        <v>40</v>
      </c>
      <c r="Z57" s="112">
        <v>40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</v>
      </c>
      <c r="W58" s="112">
        <v>14</v>
      </c>
      <c r="X58" s="112">
        <v>4</v>
      </c>
      <c r="Y58" s="112">
        <v>15</v>
      </c>
      <c r="Z58" s="112">
        <v>20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12</v>
      </c>
      <c r="X59" s="112">
        <v>5</v>
      </c>
      <c r="Y59" s="112">
        <v>9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6</v>
      </c>
      <c r="X60" s="112">
        <v>3</v>
      </c>
      <c r="Y60" s="112">
        <v>10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872</v>
      </c>
      <c r="W61" s="112">
        <v>1180</v>
      </c>
      <c r="X61" s="112">
        <v>1039</v>
      </c>
      <c r="Y61" s="112">
        <v>1203</v>
      </c>
      <c r="Z61" s="112">
        <v>1226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4</v>
      </c>
      <c r="Y63" s="112">
        <v>5</v>
      </c>
      <c r="Z63" s="112">
        <v>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15</v>
      </c>
      <c r="W64" s="112">
        <v>22</v>
      </c>
      <c r="X64" s="112">
        <v>11</v>
      </c>
      <c r="Y64" s="112">
        <v>22</v>
      </c>
      <c r="Z64" s="112">
        <v>22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Remarkable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74</v>
      </c>
      <c r="W65" s="112">
        <v>60</v>
      </c>
      <c r="X65" s="112">
        <v>50</v>
      </c>
      <c r="Y65" s="112">
        <v>37</v>
      </c>
      <c r="Z65" s="112">
        <v>41</v>
      </c>
    </row>
    <row r="66" spans="1:26" x14ac:dyDescent="0.25">
      <c r="S66" s="115" t="s">
        <v>39</v>
      </c>
      <c r="T66" s="115"/>
      <c r="U66" s="112"/>
      <c r="V66" s="112">
        <v>57</v>
      </c>
      <c r="W66" s="112">
        <v>76</v>
      </c>
      <c r="X66" s="112">
        <v>95</v>
      </c>
      <c r="Y66" s="112">
        <v>87</v>
      </c>
      <c r="Z66" s="112">
        <v>75</v>
      </c>
    </row>
    <row r="67" spans="1:26" x14ac:dyDescent="0.25">
      <c r="S67" s="115" t="s">
        <v>40</v>
      </c>
      <c r="T67" s="115"/>
      <c r="U67" s="112"/>
      <c r="V67" s="112">
        <v>50</v>
      </c>
      <c r="W67" s="112">
        <v>44</v>
      </c>
      <c r="X67" s="112">
        <v>65</v>
      </c>
      <c r="Y67" s="112">
        <v>84</v>
      </c>
      <c r="Z67" s="112">
        <v>64</v>
      </c>
    </row>
    <row r="68" spans="1:26" x14ac:dyDescent="0.25">
      <c r="S68" s="115" t="s">
        <v>41</v>
      </c>
      <c r="T68" s="115"/>
      <c r="U68" s="112"/>
      <c r="V68" s="112">
        <v>49</v>
      </c>
      <c r="W68" s="112">
        <v>74</v>
      </c>
      <c r="X68" s="112">
        <v>62</v>
      </c>
      <c r="Y68" s="112">
        <v>67</v>
      </c>
      <c r="Z68" s="112">
        <v>69</v>
      </c>
    </row>
    <row r="69" spans="1:26" x14ac:dyDescent="0.25">
      <c r="S69" s="115" t="s">
        <v>42</v>
      </c>
      <c r="T69" s="115"/>
      <c r="U69" s="112"/>
      <c r="V69" s="112">
        <v>53</v>
      </c>
      <c r="W69" s="112">
        <v>71</v>
      </c>
      <c r="X69" s="112">
        <v>68</v>
      </c>
      <c r="Y69" s="112">
        <v>89</v>
      </c>
      <c r="Z69" s="112">
        <v>93</v>
      </c>
    </row>
    <row r="70" spans="1:26" x14ac:dyDescent="0.25">
      <c r="S70" s="115" t="s">
        <v>43</v>
      </c>
      <c r="T70" s="115"/>
      <c r="U70" s="112"/>
      <c r="V70" s="112">
        <v>39</v>
      </c>
      <c r="W70" s="112">
        <v>43</v>
      </c>
      <c r="X70" s="112">
        <v>54</v>
      </c>
      <c r="Y70" s="112">
        <v>76</v>
      </c>
      <c r="Z70" s="112">
        <v>89</v>
      </c>
    </row>
    <row r="71" spans="1:26" x14ac:dyDescent="0.25">
      <c r="S71" s="115" t="s">
        <v>44</v>
      </c>
      <c r="T71" s="115"/>
      <c r="U71" s="112"/>
      <c r="V71" s="112">
        <v>90</v>
      </c>
      <c r="W71" s="112">
        <v>109</v>
      </c>
      <c r="X71" s="112">
        <v>91</v>
      </c>
      <c r="Y71" s="112">
        <v>88</v>
      </c>
      <c r="Z71" s="112">
        <v>87</v>
      </c>
    </row>
    <row r="72" spans="1:26" x14ac:dyDescent="0.25">
      <c r="S72" s="115" t="s">
        <v>45</v>
      </c>
      <c r="T72" s="115"/>
      <c r="U72" s="112"/>
      <c r="V72" s="112">
        <v>102</v>
      </c>
      <c r="W72" s="112">
        <v>136</v>
      </c>
      <c r="X72" s="112">
        <v>118</v>
      </c>
      <c r="Y72" s="112">
        <v>144</v>
      </c>
      <c r="Z72" s="112">
        <v>118</v>
      </c>
    </row>
    <row r="73" spans="1:26" x14ac:dyDescent="0.25">
      <c r="S73" s="115" t="s">
        <v>46</v>
      </c>
      <c r="T73" s="115"/>
      <c r="U73" s="112"/>
      <c r="V73" s="112">
        <v>124</v>
      </c>
      <c r="W73" s="112">
        <v>156</v>
      </c>
      <c r="X73" s="112">
        <v>143</v>
      </c>
      <c r="Y73" s="112">
        <v>162</v>
      </c>
      <c r="Z73" s="112">
        <v>174</v>
      </c>
    </row>
    <row r="74" spans="1:26" x14ac:dyDescent="0.25">
      <c r="S74" s="115" t="s">
        <v>47</v>
      </c>
      <c r="T74" s="115"/>
      <c r="U74" s="112"/>
      <c r="V74" s="112">
        <v>63</v>
      </c>
      <c r="W74" s="112">
        <v>107</v>
      </c>
      <c r="X74" s="112">
        <v>76</v>
      </c>
      <c r="Y74" s="112">
        <v>109</v>
      </c>
      <c r="Z74" s="112">
        <v>128</v>
      </c>
    </row>
    <row r="75" spans="1:26" x14ac:dyDescent="0.25">
      <c r="S75" s="115" t="s">
        <v>48</v>
      </c>
      <c r="T75" s="115"/>
      <c r="U75" s="112"/>
      <c r="V75" s="112">
        <v>43</v>
      </c>
      <c r="W75" s="112">
        <v>58</v>
      </c>
      <c r="X75" s="112">
        <v>43</v>
      </c>
      <c r="Y75" s="112">
        <v>56</v>
      </c>
      <c r="Z75" s="112">
        <v>70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22</v>
      </c>
      <c r="X76" s="112">
        <v>14</v>
      </c>
      <c r="Y76" s="112">
        <v>21</v>
      </c>
      <c r="Z76" s="112">
        <v>23</v>
      </c>
    </row>
    <row r="77" spans="1:26" x14ac:dyDescent="0.25">
      <c r="S77" s="115" t="s">
        <v>50</v>
      </c>
      <c r="T77" s="115"/>
      <c r="U77" s="112"/>
      <c r="V77" s="112">
        <v>10</v>
      </c>
      <c r="W77" s="112">
        <v>13</v>
      </c>
      <c r="X77" s="112">
        <v>8</v>
      </c>
      <c r="Y77" s="112">
        <v>12</v>
      </c>
      <c r="Z77" s="112">
        <v>12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3</v>
      </c>
      <c r="X78" s="112">
        <v>0</v>
      </c>
      <c r="Y78" s="112">
        <v>4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7</v>
      </c>
      <c r="X79" s="112">
        <v>6</v>
      </c>
      <c r="Y79" s="112">
        <v>8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773</v>
      </c>
      <c r="W80" s="112">
        <v>1000</v>
      </c>
      <c r="X80" s="112">
        <v>914</v>
      </c>
      <c r="Y80" s="112">
        <v>1060</v>
      </c>
      <c r="Z80" s="112">
        <v>1083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Remarkable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31</v>
      </c>
      <c r="W83" s="112">
        <v>46</v>
      </c>
      <c r="X83" s="112">
        <v>49</v>
      </c>
      <c r="Y83" s="112">
        <v>44</v>
      </c>
      <c r="Z83" s="112">
        <v>43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40</v>
      </c>
      <c r="W84" s="112">
        <v>44</v>
      </c>
      <c r="X84" s="112">
        <v>38</v>
      </c>
      <c r="Y84" s="112">
        <v>42</v>
      </c>
      <c r="Z84" s="112">
        <v>45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100</v>
      </c>
      <c r="W85" s="112">
        <v>133</v>
      </c>
      <c r="X85" s="112">
        <v>121</v>
      </c>
      <c r="Y85" s="112">
        <v>151</v>
      </c>
      <c r="Z85" s="112">
        <v>135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2,312</v>
      </c>
      <c r="D86" s="94">
        <f t="shared" ref="D86:D91" si="4">AD4</f>
        <v>2.0750551876379753E-2</v>
      </c>
      <c r="E86" s="95">
        <f t="shared" ref="E86:E91" si="5">AD4</f>
        <v>2.0750551876379753E-2</v>
      </c>
      <c r="F86" s="94">
        <f t="shared" ref="F86:F91" si="6">AF4</f>
        <v>0.40718198417528906</v>
      </c>
      <c r="G86" s="95">
        <f t="shared" ref="G86:G91" si="7">AF4</f>
        <v>0.40718198417528906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25</v>
      </c>
      <c r="W86" s="112">
        <v>32</v>
      </c>
      <c r="X86" s="112">
        <v>26</v>
      </c>
      <c r="Y86" s="112">
        <v>24</v>
      </c>
      <c r="Z86" s="112">
        <v>33</v>
      </c>
    </row>
    <row r="87" spans="1:30" ht="15" customHeight="1" x14ac:dyDescent="0.25">
      <c r="A87" s="96" t="s">
        <v>4</v>
      </c>
      <c r="B87" s="49"/>
      <c r="C87" s="97" t="str">
        <f t="shared" si="3"/>
        <v>1,226</v>
      </c>
      <c r="D87" s="94">
        <f t="shared" si="4"/>
        <v>2.3372287145241977E-2</v>
      </c>
      <c r="E87" s="95">
        <f t="shared" si="5"/>
        <v>2.3372287145241977E-2</v>
      </c>
      <c r="F87" s="94">
        <f t="shared" si="6"/>
        <v>0.40596330275229353</v>
      </c>
      <c r="G87" s="95">
        <f t="shared" si="7"/>
        <v>0.40596330275229353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20</v>
      </c>
      <c r="W87" s="112">
        <v>18</v>
      </c>
      <c r="X87" s="112">
        <v>14</v>
      </c>
      <c r="Y87" s="112">
        <v>12</v>
      </c>
      <c r="Z87" s="112">
        <v>18</v>
      </c>
    </row>
    <row r="88" spans="1:30" ht="15" customHeight="1" x14ac:dyDescent="0.25">
      <c r="A88" s="96" t="s">
        <v>5</v>
      </c>
      <c r="B88" s="49"/>
      <c r="C88" s="97" t="str">
        <f t="shared" si="3"/>
        <v>1,083</v>
      </c>
      <c r="D88" s="94">
        <f t="shared" si="4"/>
        <v>1.8814675446848561E-2</v>
      </c>
      <c r="E88" s="95">
        <f t="shared" si="5"/>
        <v>1.8814675446848561E-2</v>
      </c>
      <c r="F88" s="94">
        <f t="shared" si="6"/>
        <v>0.40649350649350646</v>
      </c>
      <c r="G88" s="95">
        <f t="shared" si="7"/>
        <v>0.40649350649350646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10</v>
      </c>
      <c r="W88" s="112">
        <v>17</v>
      </c>
      <c r="X88" s="112">
        <v>11</v>
      </c>
      <c r="Y88" s="112">
        <v>11</v>
      </c>
      <c r="Z88" s="112">
        <v>10</v>
      </c>
    </row>
    <row r="89" spans="1:30" ht="15" customHeight="1" x14ac:dyDescent="0.25">
      <c r="A89" s="49" t="s">
        <v>6</v>
      </c>
      <c r="B89" s="49"/>
      <c r="C89" s="97" t="str">
        <f t="shared" si="3"/>
        <v>1,519</v>
      </c>
      <c r="D89" s="94">
        <f t="shared" si="4"/>
        <v>1.4018691588784993E-2</v>
      </c>
      <c r="E89" s="95">
        <f t="shared" si="5"/>
        <v>1.4018691588784993E-2</v>
      </c>
      <c r="F89" s="94">
        <f t="shared" si="6"/>
        <v>0.40648148148148144</v>
      </c>
      <c r="G89" s="95">
        <f t="shared" si="7"/>
        <v>0.40648148148148144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65</v>
      </c>
      <c r="W89" s="112">
        <v>88</v>
      </c>
      <c r="X89" s="112">
        <v>79</v>
      </c>
      <c r="Y89" s="112">
        <v>105</v>
      </c>
      <c r="Z89" s="112">
        <v>92</v>
      </c>
    </row>
    <row r="90" spans="1:30" ht="15" customHeight="1" x14ac:dyDescent="0.25">
      <c r="A90" s="49" t="s">
        <v>98</v>
      </c>
      <c r="B90" s="49"/>
      <c r="C90" s="97" t="str">
        <f t="shared" si="3"/>
        <v>$35,931</v>
      </c>
      <c r="D90" s="94">
        <f t="shared" si="4"/>
        <v>3.3873149913477008E-2</v>
      </c>
      <c r="E90" s="95">
        <f t="shared" si="5"/>
        <v>3.3873149913477008E-2</v>
      </c>
      <c r="F90" s="94">
        <f t="shared" si="6"/>
        <v>1.9315855648904812E-3</v>
      </c>
      <c r="G90" s="95">
        <f t="shared" si="7"/>
        <v>1.9315855648904812E-3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111</v>
      </c>
      <c r="W90" s="112">
        <v>143</v>
      </c>
      <c r="X90" s="112">
        <v>120</v>
      </c>
      <c r="Y90" s="112">
        <v>132</v>
      </c>
      <c r="Z90" s="112">
        <v>129</v>
      </c>
    </row>
    <row r="91" spans="1:30" ht="15" customHeight="1" x14ac:dyDescent="0.25">
      <c r="A91" s="49" t="s">
        <v>7</v>
      </c>
      <c r="B91" s="49"/>
      <c r="C91" s="97" t="str">
        <f t="shared" si="3"/>
        <v>$67.8 mil</v>
      </c>
      <c r="D91" s="94">
        <f t="shared" si="4"/>
        <v>0.14449689311252545</v>
      </c>
      <c r="E91" s="95">
        <f t="shared" si="5"/>
        <v>0.14449689311252545</v>
      </c>
      <c r="F91" s="94">
        <f t="shared" si="6"/>
        <v>0.3179760618534373</v>
      </c>
      <c r="G91" s="95">
        <f t="shared" si="7"/>
        <v>0.3179760618534373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558</v>
      </c>
      <c r="W91" s="112">
        <v>787</v>
      </c>
      <c r="X91" s="112">
        <v>640</v>
      </c>
      <c r="Y91" s="112">
        <v>789</v>
      </c>
      <c r="Z91" s="112">
        <v>804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25</v>
      </c>
      <c r="W93" s="112">
        <v>28</v>
      </c>
      <c r="X93" s="112">
        <v>36</v>
      </c>
      <c r="Y93" s="112">
        <v>50</v>
      </c>
      <c r="Z93" s="112">
        <v>45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103</v>
      </c>
      <c r="W94" s="112">
        <v>144</v>
      </c>
      <c r="X94" s="112">
        <v>129</v>
      </c>
      <c r="Y94" s="112">
        <v>144</v>
      </c>
      <c r="Z94" s="112">
        <v>159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21</v>
      </c>
      <c r="W95" s="112">
        <v>22</v>
      </c>
      <c r="X95" s="112">
        <v>27</v>
      </c>
      <c r="Y95" s="112">
        <v>24</v>
      </c>
      <c r="Z95" s="112">
        <v>24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105</v>
      </c>
      <c r="W96" s="112">
        <v>116</v>
      </c>
      <c r="X96" s="112">
        <v>114</v>
      </c>
      <c r="Y96" s="112">
        <v>113</v>
      </c>
      <c r="Z96" s="112">
        <v>111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70</v>
      </c>
      <c r="W97" s="112">
        <v>92</v>
      </c>
      <c r="X97" s="112">
        <v>90</v>
      </c>
      <c r="Y97" s="112">
        <v>90</v>
      </c>
      <c r="Z97" s="112">
        <v>100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25</v>
      </c>
      <c r="W98" s="112">
        <v>32</v>
      </c>
      <c r="X98" s="112">
        <v>31</v>
      </c>
      <c r="Y98" s="112">
        <v>38</v>
      </c>
      <c r="Z98" s="112">
        <v>33</v>
      </c>
    </row>
    <row r="99" spans="1:32" ht="15" customHeight="1" x14ac:dyDescent="0.25">
      <c r="S99" s="115" t="s">
        <v>191</v>
      </c>
      <c r="T99" s="115"/>
      <c r="U99" s="112"/>
      <c r="V99" s="112">
        <v>4</v>
      </c>
      <c r="W99" s="112">
        <v>6</v>
      </c>
      <c r="X99" s="112">
        <v>7</v>
      </c>
      <c r="Y99" s="112">
        <v>11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45</v>
      </c>
      <c r="W100" s="112">
        <v>50</v>
      </c>
      <c r="X100" s="112">
        <v>55</v>
      </c>
      <c r="Y100" s="112">
        <v>55</v>
      </c>
      <c r="Z100" s="112">
        <v>51</v>
      </c>
    </row>
    <row r="101" spans="1:32" x14ac:dyDescent="0.25">
      <c r="A101" s="18"/>
      <c r="S101" s="118" t="s">
        <v>53</v>
      </c>
      <c r="T101" s="118"/>
      <c r="U101" s="112"/>
      <c r="V101" s="112">
        <v>518</v>
      </c>
      <c r="W101" s="112">
        <v>685</v>
      </c>
      <c r="X101" s="112">
        <v>603</v>
      </c>
      <c r="Y101" s="112">
        <v>705</v>
      </c>
      <c r="Z101" s="112">
        <v>711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1048</v>
      </c>
      <c r="W104" s="112">
        <v>1196</v>
      </c>
      <c r="X104" s="112">
        <v>1197</v>
      </c>
      <c r="Y104" s="112">
        <v>1269</v>
      </c>
      <c r="Z104" s="112">
        <v>1269</v>
      </c>
      <c r="AB104" s="109" t="str">
        <f>TEXT(Z104,"###,###")</f>
        <v>1,269</v>
      </c>
      <c r="AD104" s="130">
        <f>Z104/($Z$4)*100</f>
        <v>54.887543252595158</v>
      </c>
      <c r="AF104" s="109"/>
    </row>
    <row r="105" spans="1:32" x14ac:dyDescent="0.25">
      <c r="S105" s="115" t="s">
        <v>17</v>
      </c>
      <c r="T105" s="115"/>
      <c r="U105" s="112"/>
      <c r="V105" s="112">
        <v>404</v>
      </c>
      <c r="W105" s="112">
        <v>407</v>
      </c>
      <c r="X105" s="112">
        <v>385</v>
      </c>
      <c r="Y105" s="112">
        <v>443</v>
      </c>
      <c r="Z105" s="112">
        <v>447</v>
      </c>
      <c r="AB105" s="109" t="str">
        <f>TEXT(Z105,"###,###")</f>
        <v>447</v>
      </c>
      <c r="AD105" s="130">
        <f>Z105/($Z$4)*100</f>
        <v>19.333910034602077</v>
      </c>
      <c r="AF105" s="109"/>
    </row>
    <row r="106" spans="1:32" x14ac:dyDescent="0.25">
      <c r="S106" s="118" t="s">
        <v>53</v>
      </c>
      <c r="T106" s="118"/>
      <c r="U106" s="120"/>
      <c r="V106" s="120">
        <v>1452</v>
      </c>
      <c r="W106" s="120">
        <v>1603</v>
      </c>
      <c r="X106" s="120">
        <v>1582</v>
      </c>
      <c r="Y106" s="120">
        <v>1712</v>
      </c>
      <c r="Z106" s="120">
        <v>1716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257</v>
      </c>
      <c r="W108" s="112">
        <v>333</v>
      </c>
      <c r="X108" s="112">
        <v>274</v>
      </c>
      <c r="Y108" s="112">
        <v>340</v>
      </c>
      <c r="Z108" s="112">
        <v>368</v>
      </c>
      <c r="AB108" s="109" t="str">
        <f>TEXT(Z108,"###,###")</f>
        <v>368</v>
      </c>
      <c r="AD108" s="130">
        <f>Z108/($Z$4)*100</f>
        <v>15.916955017301039</v>
      </c>
      <c r="AF108" s="109"/>
    </row>
    <row r="109" spans="1:32" x14ac:dyDescent="0.25">
      <c r="S109" s="115" t="s">
        <v>20</v>
      </c>
      <c r="T109" s="115"/>
      <c r="U109" s="112"/>
      <c r="V109" s="112">
        <v>208</v>
      </c>
      <c r="W109" s="112">
        <v>273</v>
      </c>
      <c r="X109" s="112">
        <v>264</v>
      </c>
      <c r="Y109" s="112">
        <v>272</v>
      </c>
      <c r="Z109" s="112">
        <v>328</v>
      </c>
      <c r="AB109" s="109" t="str">
        <f>TEXT(Z109,"###,###")</f>
        <v>328</v>
      </c>
      <c r="AD109" s="130">
        <f>Z109/($Z$4)*100</f>
        <v>14.186851211072666</v>
      </c>
      <c r="AF109" s="109"/>
    </row>
    <row r="110" spans="1:32" x14ac:dyDescent="0.25">
      <c r="S110" s="115" t="s">
        <v>21</v>
      </c>
      <c r="T110" s="115"/>
      <c r="U110" s="112"/>
      <c r="V110" s="112">
        <v>315</v>
      </c>
      <c r="W110" s="112">
        <v>310</v>
      </c>
      <c r="X110" s="112">
        <v>353</v>
      </c>
      <c r="Y110" s="112">
        <v>356</v>
      </c>
      <c r="Z110" s="112">
        <v>328</v>
      </c>
      <c r="AB110" s="109" t="str">
        <f>TEXT(Z110,"###,###")</f>
        <v>328</v>
      </c>
      <c r="AD110" s="130">
        <f>Z110/($Z$4)*100</f>
        <v>14.186851211072666</v>
      </c>
      <c r="AF110" s="109"/>
    </row>
    <row r="111" spans="1:32" x14ac:dyDescent="0.25">
      <c r="S111" s="115" t="s">
        <v>22</v>
      </c>
      <c r="T111" s="115"/>
      <c r="U111" s="112"/>
      <c r="V111" s="112">
        <v>553</v>
      </c>
      <c r="W111" s="112">
        <v>673</v>
      </c>
      <c r="X111" s="112">
        <v>638</v>
      </c>
      <c r="Y111" s="112">
        <v>729</v>
      </c>
      <c r="Z111" s="112">
        <v>699</v>
      </c>
      <c r="AB111" s="109" t="str">
        <f>TEXT(Z111,"###,###")</f>
        <v>699</v>
      </c>
      <c r="AD111" s="130">
        <f>Z111/($Z$4)*100</f>
        <v>30.23356401384083</v>
      </c>
      <c r="AF111" s="109"/>
    </row>
    <row r="112" spans="1:32" x14ac:dyDescent="0.25">
      <c r="S112" s="118" t="s">
        <v>53</v>
      </c>
      <c r="T112" s="118"/>
      <c r="U112" s="112"/>
      <c r="V112" s="112">
        <v>1645</v>
      </c>
      <c r="W112" s="112">
        <v>2180</v>
      </c>
      <c r="X112" s="112">
        <v>1953</v>
      </c>
      <c r="Y112" s="112">
        <v>2260</v>
      </c>
      <c r="Z112" s="112">
        <v>2312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45.48</v>
      </c>
      <c r="W118" s="131">
        <v>47.47</v>
      </c>
      <c r="X118" s="131">
        <v>46.27</v>
      </c>
      <c r="Y118" s="131">
        <v>47.95</v>
      </c>
      <c r="Z118" s="131">
        <v>48.36</v>
      </c>
      <c r="AB118" s="109" t="str">
        <f>TEXT(Z118,"##.0")</f>
        <v>48.4</v>
      </c>
    </row>
    <row r="120" spans="19:32" x14ac:dyDescent="0.25">
      <c r="S120" s="101" t="s">
        <v>100</v>
      </c>
      <c r="T120" s="112"/>
      <c r="U120" s="112"/>
      <c r="V120" s="112">
        <v>739</v>
      </c>
      <c r="W120" s="112">
        <v>895</v>
      </c>
      <c r="X120" s="112">
        <v>825</v>
      </c>
      <c r="Y120" s="112">
        <v>924</v>
      </c>
      <c r="Z120" s="112">
        <v>928</v>
      </c>
      <c r="AB120" s="109" t="str">
        <f>TEXT(Z120,"###,###")</f>
        <v>928</v>
      </c>
    </row>
    <row r="121" spans="19:32" x14ac:dyDescent="0.25">
      <c r="S121" s="101" t="s">
        <v>101</v>
      </c>
      <c r="T121" s="112"/>
      <c r="U121" s="112"/>
      <c r="V121" s="112">
        <v>161</v>
      </c>
      <c r="W121" s="112">
        <v>319</v>
      </c>
      <c r="X121" s="112">
        <v>201</v>
      </c>
      <c r="Y121" s="112">
        <v>319</v>
      </c>
      <c r="Z121" s="112">
        <v>344</v>
      </c>
      <c r="AB121" s="109" t="str">
        <f>TEXT(Z121,"###,###")</f>
        <v>344</v>
      </c>
    </row>
    <row r="122" spans="19:32" x14ac:dyDescent="0.25">
      <c r="S122" s="101" t="s">
        <v>102</v>
      </c>
      <c r="T122" s="112"/>
      <c r="U122" s="112"/>
      <c r="V122" s="112">
        <v>183</v>
      </c>
      <c r="W122" s="112">
        <v>253</v>
      </c>
      <c r="X122" s="112">
        <v>213</v>
      </c>
      <c r="Y122" s="112">
        <v>251</v>
      </c>
      <c r="Z122" s="112">
        <v>251</v>
      </c>
      <c r="AB122" s="109" t="str">
        <f>TEXT(Z122,"###,###")</f>
        <v>251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922</v>
      </c>
      <c r="W124" s="112">
        <v>1148</v>
      </c>
      <c r="X124" s="112">
        <v>1038</v>
      </c>
      <c r="Y124" s="112">
        <v>1175</v>
      </c>
      <c r="Z124" s="112">
        <v>1179</v>
      </c>
      <c r="AB124" s="109" t="str">
        <f>TEXT(Z124,"###,###")</f>
        <v>1,179</v>
      </c>
      <c r="AD124" s="127">
        <f>Z124/$Z$7*100</f>
        <v>77.616853192890062</v>
      </c>
    </row>
    <row r="125" spans="19:32" x14ac:dyDescent="0.25">
      <c r="S125" s="101" t="s">
        <v>104</v>
      </c>
      <c r="T125" s="112"/>
      <c r="U125" s="112"/>
      <c r="V125" s="112">
        <v>344</v>
      </c>
      <c r="W125" s="112">
        <v>572</v>
      </c>
      <c r="X125" s="112">
        <v>414</v>
      </c>
      <c r="Y125" s="112">
        <v>570</v>
      </c>
      <c r="Z125" s="112">
        <v>595</v>
      </c>
      <c r="AB125" s="109" t="str">
        <f>TEXT(Z125,"###,###")</f>
        <v>595</v>
      </c>
      <c r="AD125" s="127">
        <f>Z125/$Z$7*100</f>
        <v>39.170506912442399</v>
      </c>
    </row>
    <row r="127" spans="19:32" x14ac:dyDescent="0.25">
      <c r="S127" s="101" t="s">
        <v>105</v>
      </c>
      <c r="T127" s="112"/>
      <c r="U127" s="112"/>
      <c r="V127" s="112">
        <v>558</v>
      </c>
      <c r="W127" s="112">
        <v>785</v>
      </c>
      <c r="X127" s="112">
        <v>643</v>
      </c>
      <c r="Y127" s="112">
        <v>792</v>
      </c>
      <c r="Z127" s="112">
        <v>807</v>
      </c>
      <c r="AB127" s="109" t="str">
        <f>TEXT(Z127,"###,###")</f>
        <v>807</v>
      </c>
      <c r="AD127" s="127">
        <f>Z127/$Z$7*100</f>
        <v>53.127057274522713</v>
      </c>
    </row>
    <row r="128" spans="19:32" x14ac:dyDescent="0.25">
      <c r="S128" s="101" t="s">
        <v>106</v>
      </c>
      <c r="T128" s="112"/>
      <c r="U128" s="112"/>
      <c r="V128" s="112">
        <v>518</v>
      </c>
      <c r="W128" s="112">
        <v>686</v>
      </c>
      <c r="X128" s="112">
        <v>603</v>
      </c>
      <c r="Y128" s="112">
        <v>707</v>
      </c>
      <c r="Z128" s="112">
        <v>714</v>
      </c>
      <c r="AB128" s="109" t="str">
        <f>TEXT(Z128,"###,###")</f>
        <v>714</v>
      </c>
      <c r="AD128" s="127">
        <f>Z128/$Z$7*100</f>
        <v>47.004608294930875</v>
      </c>
    </row>
    <row r="130" spans="19:20" x14ac:dyDescent="0.25">
      <c r="S130" s="101" t="s">
        <v>264</v>
      </c>
      <c r="T130" s="127">
        <v>61.092824226464785</v>
      </c>
    </row>
    <row r="131" spans="19:20" x14ac:dyDescent="0.25">
      <c r="S131" s="101" t="s">
        <v>265</v>
      </c>
      <c r="T131" s="127">
        <v>22.646477946017114</v>
      </c>
    </row>
    <row r="132" spans="19:20" x14ac:dyDescent="0.25">
      <c r="S132" s="101" t="s">
        <v>266</v>
      </c>
      <c r="T132" s="127">
        <v>16.524028966425281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97CDF2-8C3F-499F-A678-7E55106B9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F3E538-B825-4AA2-9A94-7C4A4F73D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439EDEE-43DF-4E70-AC87-71C219FB6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B793EB-7C6A-4D8C-91A7-38BFD25D3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FCB2-1DB2-4485-9152-8090EB9BC01B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147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147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10.38 Murray Bridge,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14604</v>
      </c>
      <c r="W4" s="108">
        <v>15632</v>
      </c>
      <c r="X4" s="108">
        <v>14838</v>
      </c>
      <c r="Y4" s="108">
        <v>14885</v>
      </c>
      <c r="Z4" s="108">
        <v>15858</v>
      </c>
      <c r="AB4" s="109" t="str">
        <f>TEXT(Z4,"###,###")</f>
        <v>15,858</v>
      </c>
      <c r="AD4" s="110">
        <f>Z4/Y4-1</f>
        <v>6.5367819952972805E-2</v>
      </c>
      <c r="AF4" s="110">
        <f>Z4/V4-1</f>
        <v>8.5866885784716462E-2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7686</v>
      </c>
      <c r="W5" s="108">
        <v>8286</v>
      </c>
      <c r="X5" s="108">
        <v>7811</v>
      </c>
      <c r="Y5" s="108">
        <v>7704</v>
      </c>
      <c r="Z5" s="108">
        <v>8207</v>
      </c>
      <c r="AB5" s="109" t="str">
        <f>TEXT(Z5,"###,###")</f>
        <v>8,207</v>
      </c>
      <c r="AD5" s="110">
        <f t="shared" ref="AD5:AD9" si="0">Z5/Y5-1</f>
        <v>6.5290758047767294E-2</v>
      </c>
      <c r="AF5" s="110">
        <f t="shared" ref="AF5:AF9" si="1">Z5/V5-1</f>
        <v>6.7785584179026692E-2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6921</v>
      </c>
      <c r="W6" s="108">
        <v>7350</v>
      </c>
      <c r="X6" s="108">
        <v>7024</v>
      </c>
      <c r="Y6" s="108">
        <v>7182</v>
      </c>
      <c r="Z6" s="108">
        <v>7641</v>
      </c>
      <c r="AB6" s="109" t="str">
        <f>TEXT(Z6,"###,###")</f>
        <v>7,641</v>
      </c>
      <c r="AD6" s="110">
        <f t="shared" si="0"/>
        <v>6.3909774436090139E-2</v>
      </c>
      <c r="AF6" s="110">
        <f t="shared" si="1"/>
        <v>0.10403120936280885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10615</v>
      </c>
      <c r="W7" s="108">
        <v>10743</v>
      </c>
      <c r="X7" s="108">
        <v>10366</v>
      </c>
      <c r="Y7" s="108">
        <v>10509</v>
      </c>
      <c r="Z7" s="108">
        <v>10812</v>
      </c>
      <c r="AB7" s="109" t="str">
        <f>TEXT(Z7,"###,###")</f>
        <v>10,812</v>
      </c>
      <c r="AD7" s="110">
        <f t="shared" si="0"/>
        <v>2.8832429346274724E-2</v>
      </c>
      <c r="AF7" s="110">
        <f t="shared" si="1"/>
        <v>1.8558643429109845E-2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15,858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10,812</v>
      </c>
      <c r="P8" s="65"/>
      <c r="S8" s="107" t="s">
        <v>84</v>
      </c>
      <c r="T8" s="108"/>
      <c r="U8" s="108"/>
      <c r="V8" s="108">
        <v>37997.68</v>
      </c>
      <c r="W8" s="108">
        <v>37508.29</v>
      </c>
      <c r="X8" s="108">
        <v>40043</v>
      </c>
      <c r="Y8" s="108">
        <v>39897.57</v>
      </c>
      <c r="Z8" s="108">
        <v>40857.19</v>
      </c>
      <c r="AB8" s="109" t="str">
        <f>TEXT(Z8,"$###,###")</f>
        <v>$40,857</v>
      </c>
      <c r="AD8" s="110">
        <f t="shared" si="0"/>
        <v>2.405209139303488E-2</v>
      </c>
      <c r="AF8" s="110">
        <f t="shared" si="1"/>
        <v>7.525485766499429E-2</v>
      </c>
    </row>
    <row r="9" spans="1:32" x14ac:dyDescent="0.25">
      <c r="A9" s="30" t="s">
        <v>14</v>
      </c>
      <c r="B9" s="69"/>
      <c r="C9" s="70"/>
      <c r="D9" s="71">
        <f>AD104</f>
        <v>77.285912473199645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51.886792452830186</v>
      </c>
      <c r="P9" s="72" t="s">
        <v>85</v>
      </c>
      <c r="S9" s="107" t="s">
        <v>7</v>
      </c>
      <c r="T9" s="108"/>
      <c r="U9" s="108"/>
      <c r="V9" s="108">
        <v>445730484</v>
      </c>
      <c r="W9" s="108">
        <v>474612403</v>
      </c>
      <c r="X9" s="108">
        <v>467368968</v>
      </c>
      <c r="Y9" s="108">
        <v>495733247</v>
      </c>
      <c r="Z9" s="108">
        <v>526744985</v>
      </c>
      <c r="AB9" s="109" t="str">
        <f>TEXT(Z9/1000000,"$#,###.0")&amp;" mil"</f>
        <v>$526.7 mil</v>
      </c>
      <c r="AD9" s="110">
        <f t="shared" si="0"/>
        <v>6.2557309173173037E-2</v>
      </c>
      <c r="AF9" s="110">
        <f t="shared" si="1"/>
        <v>0.18175669806779471</v>
      </c>
    </row>
    <row r="10" spans="1:32" x14ac:dyDescent="0.25">
      <c r="A10" s="30" t="s">
        <v>17</v>
      </c>
      <c r="B10" s="69"/>
      <c r="C10" s="70"/>
      <c r="D10" s="71">
        <f>AD105</f>
        <v>11.647118173792407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48.066962634110247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82.35294117647058</v>
      </c>
      <c r="P11" s="72" t="s">
        <v>85</v>
      </c>
      <c r="S11" s="107" t="s">
        <v>29</v>
      </c>
      <c r="T11" s="112"/>
      <c r="U11" s="112"/>
      <c r="V11" s="112">
        <v>12879</v>
      </c>
      <c r="W11" s="112">
        <v>13724</v>
      </c>
      <c r="X11" s="112">
        <v>12982</v>
      </c>
      <c r="Y11" s="112">
        <v>13014</v>
      </c>
      <c r="Z11" s="112">
        <v>13949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8.6940436551979285</v>
      </c>
      <c r="P12" s="72" t="s">
        <v>85</v>
      </c>
      <c r="S12" s="107" t="s">
        <v>30</v>
      </c>
      <c r="T12" s="112"/>
      <c r="U12" s="112"/>
      <c r="V12" s="112">
        <v>1725</v>
      </c>
      <c r="W12" s="112">
        <v>1910</v>
      </c>
      <c r="X12" s="112">
        <v>1857</v>
      </c>
      <c r="Y12" s="112">
        <v>1872</v>
      </c>
      <c r="Z12" s="112">
        <v>1909</v>
      </c>
    </row>
    <row r="13" spans="1:32" ht="15" customHeight="1" x14ac:dyDescent="0.25">
      <c r="A13" s="30" t="s">
        <v>19</v>
      </c>
      <c r="B13" s="70"/>
      <c r="C13" s="70"/>
      <c r="D13" s="71">
        <f>AD108</f>
        <v>14.383907176188673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8.9622641509433958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17.032412662378611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41.8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22.398789254634885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18.131359851988897</v>
      </c>
      <c r="P15" s="72" t="s">
        <v>85</v>
      </c>
      <c r="S15" s="115" t="s">
        <v>61</v>
      </c>
      <c r="T15" s="115"/>
      <c r="U15" s="116"/>
      <c r="V15" s="116">
        <v>904</v>
      </c>
      <c r="W15" s="116">
        <v>1000</v>
      </c>
      <c r="X15" s="116">
        <v>1086</v>
      </c>
      <c r="Y15" s="112">
        <v>1091</v>
      </c>
      <c r="Z15" s="112">
        <v>1162</v>
      </c>
      <c r="AB15" s="117">
        <f t="shared" ref="AB15:AB34" si="2">IF(Z15="np",0,Z15/$Z$34)</f>
        <v>7.3275318451254887E-2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36.940345566906288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81.868640148011096</v>
      </c>
      <c r="P16" s="37" t="s">
        <v>85</v>
      </c>
      <c r="S16" s="115" t="s">
        <v>62</v>
      </c>
      <c r="T16" s="115"/>
      <c r="U16" s="116"/>
      <c r="V16" s="116">
        <v>125</v>
      </c>
      <c r="W16" s="116">
        <v>171</v>
      </c>
      <c r="X16" s="116">
        <v>162</v>
      </c>
      <c r="Y16" s="112">
        <v>130</v>
      </c>
      <c r="Z16" s="112">
        <v>140</v>
      </c>
      <c r="AB16" s="117">
        <f t="shared" si="2"/>
        <v>8.8283516206331195E-3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1618</v>
      </c>
      <c r="W17" s="116">
        <v>1940</v>
      </c>
      <c r="X17" s="116">
        <v>1438</v>
      </c>
      <c r="Y17" s="112">
        <v>1236</v>
      </c>
      <c r="Z17" s="112">
        <v>1211</v>
      </c>
      <c r="AB17" s="117">
        <f t="shared" si="2"/>
        <v>7.6365241518476484E-2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116</v>
      </c>
      <c r="W18" s="116">
        <v>116</v>
      </c>
      <c r="X18" s="116">
        <v>117</v>
      </c>
      <c r="Y18" s="112">
        <v>93</v>
      </c>
      <c r="Z18" s="112">
        <v>124</v>
      </c>
      <c r="AB18" s="117">
        <f t="shared" si="2"/>
        <v>7.8193971497036198E-3</v>
      </c>
    </row>
    <row r="19" spans="1:28" x14ac:dyDescent="0.25">
      <c r="A19" s="61" t="str">
        <f>$S$1&amp;" ("&amp;$V$2&amp;" to "&amp;$Z$2&amp;")"</f>
        <v>Murray Bridge (2016-17 to 2020-21)</v>
      </c>
      <c r="B19" s="61"/>
      <c r="C19" s="61"/>
      <c r="D19" s="61"/>
      <c r="E19" s="61"/>
      <c r="F19" s="61"/>
      <c r="G19" s="61" t="str">
        <f>$S$1&amp;" ("&amp;$V$2&amp;" to "&amp;$Z$2&amp;")"</f>
        <v>Murray Bridge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651</v>
      </c>
      <c r="W19" s="116">
        <v>838</v>
      </c>
      <c r="X19" s="116">
        <v>864</v>
      </c>
      <c r="Y19" s="112">
        <v>812</v>
      </c>
      <c r="Z19" s="112">
        <v>952</v>
      </c>
      <c r="AB19" s="117">
        <f t="shared" si="2"/>
        <v>6.0032791020305211E-2</v>
      </c>
    </row>
    <row r="20" spans="1:28" x14ac:dyDescent="0.25">
      <c r="S20" s="115" t="s">
        <v>66</v>
      </c>
      <c r="T20" s="115"/>
      <c r="U20" s="116"/>
      <c r="V20" s="116">
        <v>334</v>
      </c>
      <c r="W20" s="116">
        <v>365</v>
      </c>
      <c r="X20" s="116">
        <v>277</v>
      </c>
      <c r="Y20" s="112">
        <v>277</v>
      </c>
      <c r="Z20" s="112">
        <v>344</v>
      </c>
      <c r="AB20" s="117">
        <f t="shared" si="2"/>
        <v>2.1692521124984234E-2</v>
      </c>
    </row>
    <row r="21" spans="1:28" x14ac:dyDescent="0.25">
      <c r="S21" s="115" t="s">
        <v>67</v>
      </c>
      <c r="T21" s="115"/>
      <c r="U21" s="116"/>
      <c r="V21" s="116">
        <v>1639</v>
      </c>
      <c r="W21" s="116">
        <v>1566</v>
      </c>
      <c r="X21" s="116">
        <v>1494</v>
      </c>
      <c r="Y21" s="112">
        <v>1697</v>
      </c>
      <c r="Z21" s="112">
        <v>1796</v>
      </c>
      <c r="AB21" s="117">
        <f t="shared" si="2"/>
        <v>0.1132551393618363</v>
      </c>
    </row>
    <row r="22" spans="1:28" x14ac:dyDescent="0.25">
      <c r="S22" s="115" t="s">
        <v>68</v>
      </c>
      <c r="T22" s="115"/>
      <c r="U22" s="116"/>
      <c r="V22" s="116">
        <v>759</v>
      </c>
      <c r="W22" s="116">
        <v>690</v>
      </c>
      <c r="X22" s="116">
        <v>786</v>
      </c>
      <c r="Y22" s="112">
        <v>755</v>
      </c>
      <c r="Z22" s="112">
        <v>1053</v>
      </c>
      <c r="AB22" s="117">
        <f t="shared" si="2"/>
        <v>6.6401816118047671E-2</v>
      </c>
    </row>
    <row r="23" spans="1:28" x14ac:dyDescent="0.25">
      <c r="S23" s="115" t="s">
        <v>69</v>
      </c>
      <c r="T23" s="115"/>
      <c r="U23" s="116"/>
      <c r="V23" s="116">
        <v>532</v>
      </c>
      <c r="W23" s="116">
        <v>646</v>
      </c>
      <c r="X23" s="116">
        <v>564</v>
      </c>
      <c r="Y23" s="112">
        <v>592</v>
      </c>
      <c r="Z23" s="112">
        <v>603</v>
      </c>
      <c r="AB23" s="117">
        <f t="shared" si="2"/>
        <v>3.8024971623155504E-2</v>
      </c>
    </row>
    <row r="24" spans="1:28" x14ac:dyDescent="0.25">
      <c r="S24" s="115" t="s">
        <v>70</v>
      </c>
      <c r="T24" s="115"/>
      <c r="U24" s="116"/>
      <c r="V24" s="116">
        <v>84</v>
      </c>
      <c r="W24" s="116">
        <v>100</v>
      </c>
      <c r="X24" s="116">
        <v>89</v>
      </c>
      <c r="Y24" s="112">
        <v>75</v>
      </c>
      <c r="Z24" s="112">
        <v>68</v>
      </c>
      <c r="AB24" s="117">
        <f t="shared" si="2"/>
        <v>4.2880565014503718E-3</v>
      </c>
    </row>
    <row r="25" spans="1:28" x14ac:dyDescent="0.25">
      <c r="S25" s="115" t="s">
        <v>71</v>
      </c>
      <c r="T25" s="115"/>
      <c r="U25" s="116"/>
      <c r="V25" s="116">
        <v>375</v>
      </c>
      <c r="W25" s="116">
        <v>384</v>
      </c>
      <c r="X25" s="116">
        <v>378</v>
      </c>
      <c r="Y25" s="112">
        <v>406</v>
      </c>
      <c r="Z25" s="112">
        <v>402</v>
      </c>
      <c r="AB25" s="117">
        <f t="shared" si="2"/>
        <v>2.5349981082103672E-2</v>
      </c>
    </row>
    <row r="26" spans="1:28" x14ac:dyDescent="0.25">
      <c r="S26" s="115" t="s">
        <v>72</v>
      </c>
      <c r="T26" s="115"/>
      <c r="U26" s="116"/>
      <c r="V26" s="116">
        <v>173</v>
      </c>
      <c r="W26" s="116">
        <v>176</v>
      </c>
      <c r="X26" s="116">
        <v>200</v>
      </c>
      <c r="Y26" s="112">
        <v>239</v>
      </c>
      <c r="Z26" s="112">
        <v>309</v>
      </c>
      <c r="AB26" s="117">
        <f t="shared" si="2"/>
        <v>1.9485433219825956E-2</v>
      </c>
    </row>
    <row r="27" spans="1:28" x14ac:dyDescent="0.25">
      <c r="S27" s="115" t="s">
        <v>73</v>
      </c>
      <c r="T27" s="115"/>
      <c r="U27" s="116"/>
      <c r="V27" s="116">
        <v>446</v>
      </c>
      <c r="W27" s="116">
        <v>477</v>
      </c>
      <c r="X27" s="116">
        <v>531</v>
      </c>
      <c r="Y27" s="112">
        <v>545</v>
      </c>
      <c r="Z27" s="112">
        <v>575</v>
      </c>
      <c r="AB27" s="117">
        <f t="shared" si="2"/>
        <v>3.6259301299028879E-2</v>
      </c>
    </row>
    <row r="28" spans="1:28" x14ac:dyDescent="0.25">
      <c r="S28" s="115" t="s">
        <v>74</v>
      </c>
      <c r="T28" s="115"/>
      <c r="U28" s="116"/>
      <c r="V28" s="116">
        <v>1665</v>
      </c>
      <c r="W28" s="116">
        <v>1804</v>
      </c>
      <c r="X28" s="116">
        <v>1988</v>
      </c>
      <c r="Y28" s="112">
        <v>2029</v>
      </c>
      <c r="Z28" s="112">
        <v>2118</v>
      </c>
      <c r="AB28" s="117">
        <f t="shared" si="2"/>
        <v>0.13356034808929246</v>
      </c>
    </row>
    <row r="29" spans="1:28" x14ac:dyDescent="0.25">
      <c r="S29" s="115" t="s">
        <v>75</v>
      </c>
      <c r="T29" s="115"/>
      <c r="U29" s="116"/>
      <c r="V29" s="116">
        <v>748</v>
      </c>
      <c r="W29" s="116">
        <v>822</v>
      </c>
      <c r="X29" s="116">
        <v>891</v>
      </c>
      <c r="Y29" s="112">
        <v>737</v>
      </c>
      <c r="Z29" s="112">
        <v>712</v>
      </c>
      <c r="AB29" s="117">
        <f t="shared" si="2"/>
        <v>4.4898473956362719E-2</v>
      </c>
    </row>
    <row r="30" spans="1:28" x14ac:dyDescent="0.25">
      <c r="S30" s="115" t="s">
        <v>76</v>
      </c>
      <c r="T30" s="115"/>
      <c r="U30" s="116"/>
      <c r="V30" s="116">
        <v>918</v>
      </c>
      <c r="W30" s="116">
        <v>963</v>
      </c>
      <c r="X30" s="116">
        <v>750</v>
      </c>
      <c r="Y30" s="112">
        <v>798</v>
      </c>
      <c r="Z30" s="112">
        <v>821</v>
      </c>
      <c r="AB30" s="117">
        <f t="shared" si="2"/>
        <v>5.1771976289569935E-2</v>
      </c>
    </row>
    <row r="31" spans="1:28" x14ac:dyDescent="0.25">
      <c r="S31" s="115" t="s">
        <v>77</v>
      </c>
      <c r="T31" s="115"/>
      <c r="U31" s="116"/>
      <c r="V31" s="116">
        <v>1437</v>
      </c>
      <c r="W31" s="116">
        <v>1557</v>
      </c>
      <c r="X31" s="116">
        <v>1556</v>
      </c>
      <c r="Y31" s="112">
        <v>1668</v>
      </c>
      <c r="Z31" s="112">
        <v>1828</v>
      </c>
      <c r="AB31" s="117">
        <f t="shared" si="2"/>
        <v>0.11527304830369529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213</v>
      </c>
      <c r="W32" s="116">
        <v>267</v>
      </c>
      <c r="X32" s="116">
        <v>324</v>
      </c>
      <c r="Y32" s="112">
        <v>392</v>
      </c>
      <c r="Z32" s="112">
        <v>394</v>
      </c>
      <c r="AB32" s="117">
        <f t="shared" si="2"/>
        <v>2.484550384663892E-2</v>
      </c>
    </row>
    <row r="33" spans="19:32" x14ac:dyDescent="0.25">
      <c r="S33" s="115" t="s">
        <v>79</v>
      </c>
      <c r="T33" s="115"/>
      <c r="U33" s="116"/>
      <c r="V33" s="116">
        <v>393</v>
      </c>
      <c r="W33" s="116">
        <v>461</v>
      </c>
      <c r="X33" s="116">
        <v>448</v>
      </c>
      <c r="Y33" s="112">
        <v>498</v>
      </c>
      <c r="Z33" s="112">
        <v>534</v>
      </c>
      <c r="AB33" s="117">
        <f t="shared" si="2"/>
        <v>3.3673855467272036E-2</v>
      </c>
    </row>
    <row r="34" spans="19:32" x14ac:dyDescent="0.25">
      <c r="S34" s="118" t="s">
        <v>53</v>
      </c>
      <c r="T34" s="118"/>
      <c r="U34" s="119"/>
      <c r="V34" s="119">
        <v>14604</v>
      </c>
      <c r="W34" s="119">
        <v>15637</v>
      </c>
      <c r="X34" s="119">
        <v>14838</v>
      </c>
      <c r="Y34" s="120">
        <v>14885</v>
      </c>
      <c r="Z34" s="120">
        <v>15858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9168</v>
      </c>
      <c r="W37" s="112">
        <v>8832</v>
      </c>
      <c r="X37" s="112">
        <v>8717</v>
      </c>
      <c r="Y37" s="112">
        <v>8663</v>
      </c>
      <c r="Z37" s="112">
        <v>8850</v>
      </c>
      <c r="AB37" s="132">
        <f>Z37/Z40*100</f>
        <v>81.868640148011096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1446</v>
      </c>
      <c r="W38" s="112">
        <v>1910</v>
      </c>
      <c r="X38" s="112">
        <v>1645</v>
      </c>
      <c r="Y38" s="112">
        <v>1847</v>
      </c>
      <c r="Z38" s="112">
        <v>1960</v>
      </c>
      <c r="AB38" s="132">
        <f>Z38/Z40*100</f>
        <v>18.131359851988897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10614</v>
      </c>
      <c r="W40" s="112">
        <v>10742</v>
      </c>
      <c r="X40" s="112">
        <v>10362</v>
      </c>
      <c r="Y40" s="112">
        <v>10510</v>
      </c>
      <c r="Z40" s="112">
        <v>10810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13</v>
      </c>
      <c r="X44" s="112">
        <v>26</v>
      </c>
      <c r="Y44" s="112">
        <v>9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166</v>
      </c>
      <c r="W45" s="112">
        <v>134</v>
      </c>
      <c r="X45" s="112">
        <v>166</v>
      </c>
      <c r="Y45" s="112">
        <v>159</v>
      </c>
      <c r="Z45" s="112">
        <v>215</v>
      </c>
    </row>
    <row r="46" spans="19:32" x14ac:dyDescent="0.25">
      <c r="S46" s="115" t="s">
        <v>38</v>
      </c>
      <c r="T46" s="115"/>
      <c r="U46" s="112"/>
      <c r="V46" s="112">
        <v>461</v>
      </c>
      <c r="W46" s="112">
        <v>474</v>
      </c>
      <c r="X46" s="112">
        <v>526</v>
      </c>
      <c r="Y46" s="112">
        <v>474</v>
      </c>
      <c r="Z46" s="112">
        <v>497</v>
      </c>
    </row>
    <row r="47" spans="19:32" x14ac:dyDescent="0.25">
      <c r="S47" s="115" t="s">
        <v>39</v>
      </c>
      <c r="T47" s="115"/>
      <c r="U47" s="112"/>
      <c r="V47" s="112">
        <v>830</v>
      </c>
      <c r="W47" s="112">
        <v>821</v>
      </c>
      <c r="X47" s="112">
        <v>739</v>
      </c>
      <c r="Y47" s="112">
        <v>751</v>
      </c>
      <c r="Z47" s="112">
        <v>798</v>
      </c>
    </row>
    <row r="48" spans="19:32" x14ac:dyDescent="0.25">
      <c r="S48" s="115" t="s">
        <v>40</v>
      </c>
      <c r="T48" s="115"/>
      <c r="U48" s="112"/>
      <c r="V48" s="112">
        <v>1142</v>
      </c>
      <c r="W48" s="112">
        <v>1168</v>
      </c>
      <c r="X48" s="112">
        <v>1037</v>
      </c>
      <c r="Y48" s="112">
        <v>975</v>
      </c>
      <c r="Z48" s="112">
        <v>1049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849</v>
      </c>
      <c r="W49" s="112">
        <v>987</v>
      </c>
      <c r="X49" s="112">
        <v>863</v>
      </c>
      <c r="Y49" s="112">
        <v>843</v>
      </c>
      <c r="Z49" s="112">
        <v>950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Murray Bridge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670</v>
      </c>
      <c r="W50" s="112">
        <v>763</v>
      </c>
      <c r="X50" s="112">
        <v>712</v>
      </c>
      <c r="Y50" s="112">
        <v>725</v>
      </c>
      <c r="Z50" s="112">
        <v>779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641</v>
      </c>
      <c r="W51" s="112">
        <v>675</v>
      </c>
      <c r="X51" s="112">
        <v>692</v>
      </c>
      <c r="Y51" s="112">
        <v>664</v>
      </c>
      <c r="Z51" s="112">
        <v>689</v>
      </c>
    </row>
    <row r="52" spans="1:26" ht="15" customHeight="1" x14ac:dyDescent="0.25">
      <c r="S52" s="115" t="s">
        <v>44</v>
      </c>
      <c r="T52" s="115"/>
      <c r="U52" s="112"/>
      <c r="V52" s="112">
        <v>724</v>
      </c>
      <c r="W52" s="112">
        <v>807</v>
      </c>
      <c r="X52" s="112">
        <v>723</v>
      </c>
      <c r="Y52" s="112">
        <v>672</v>
      </c>
      <c r="Z52" s="112">
        <v>647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662</v>
      </c>
      <c r="W53" s="112">
        <v>757</v>
      </c>
      <c r="X53" s="112">
        <v>713</v>
      </c>
      <c r="Y53" s="112">
        <v>718</v>
      </c>
      <c r="Z53" s="112">
        <v>785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630</v>
      </c>
      <c r="W54" s="112">
        <v>678</v>
      </c>
      <c r="X54" s="112">
        <v>646</v>
      </c>
      <c r="Y54" s="112">
        <v>694</v>
      </c>
      <c r="Z54" s="112">
        <v>698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439</v>
      </c>
      <c r="W55" s="112">
        <v>501</v>
      </c>
      <c r="X55" s="112">
        <v>495</v>
      </c>
      <c r="Y55" s="112">
        <v>533</v>
      </c>
      <c r="Z55" s="112">
        <v>576</v>
      </c>
    </row>
    <row r="56" spans="1:26" ht="15" customHeight="1" x14ac:dyDescent="0.25">
      <c r="S56" s="115" t="s">
        <v>48</v>
      </c>
      <c r="T56" s="115"/>
      <c r="U56" s="112"/>
      <c r="V56" s="112">
        <v>263</v>
      </c>
      <c r="W56" s="112">
        <v>274</v>
      </c>
      <c r="X56" s="112">
        <v>260</v>
      </c>
      <c r="Y56" s="112">
        <v>265</v>
      </c>
      <c r="Z56" s="112">
        <v>269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115</v>
      </c>
      <c r="W57" s="112">
        <v>139</v>
      </c>
      <c r="X57" s="112">
        <v>123</v>
      </c>
      <c r="Y57" s="112">
        <v>137</v>
      </c>
      <c r="Z57" s="112">
        <v>146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52</v>
      </c>
      <c r="W58" s="112">
        <v>54</v>
      </c>
      <c r="X58" s="112">
        <v>51</v>
      </c>
      <c r="Y58" s="112">
        <v>54</v>
      </c>
      <c r="Z58" s="112">
        <v>48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22</v>
      </c>
      <c r="W59" s="112">
        <v>24</v>
      </c>
      <c r="X59" s="112">
        <v>25</v>
      </c>
      <c r="Y59" s="112">
        <v>21</v>
      </c>
      <c r="Z59" s="112">
        <v>24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11</v>
      </c>
      <c r="W60" s="112">
        <v>11</v>
      </c>
      <c r="X60" s="112">
        <v>13</v>
      </c>
      <c r="Y60" s="112">
        <v>18</v>
      </c>
      <c r="Z60" s="112">
        <v>18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7687</v>
      </c>
      <c r="W61" s="112">
        <v>8285</v>
      </c>
      <c r="X61" s="112">
        <v>7807</v>
      </c>
      <c r="Y61" s="112">
        <v>7706</v>
      </c>
      <c r="Z61" s="112">
        <v>8207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5</v>
      </c>
      <c r="X63" s="112">
        <v>13</v>
      </c>
      <c r="Y63" s="112">
        <v>13</v>
      </c>
      <c r="Z63" s="112">
        <v>17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172</v>
      </c>
      <c r="W64" s="112">
        <v>172</v>
      </c>
      <c r="X64" s="112">
        <v>227</v>
      </c>
      <c r="Y64" s="112">
        <v>196</v>
      </c>
      <c r="Z64" s="112">
        <v>272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Murray Bridge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505</v>
      </c>
      <c r="W65" s="112">
        <v>493</v>
      </c>
      <c r="X65" s="112">
        <v>440</v>
      </c>
      <c r="Y65" s="112">
        <v>493</v>
      </c>
      <c r="Z65" s="112">
        <v>580</v>
      </c>
    </row>
    <row r="66" spans="1:26" x14ac:dyDescent="0.25">
      <c r="S66" s="115" t="s">
        <v>39</v>
      </c>
      <c r="T66" s="115"/>
      <c r="U66" s="112"/>
      <c r="V66" s="112">
        <v>742</v>
      </c>
      <c r="W66" s="112">
        <v>786</v>
      </c>
      <c r="X66" s="112">
        <v>643</v>
      </c>
      <c r="Y66" s="112">
        <v>722</v>
      </c>
      <c r="Z66" s="112">
        <v>725</v>
      </c>
    </row>
    <row r="67" spans="1:26" x14ac:dyDescent="0.25">
      <c r="S67" s="115" t="s">
        <v>40</v>
      </c>
      <c r="T67" s="115"/>
      <c r="U67" s="112"/>
      <c r="V67" s="112">
        <v>826</v>
      </c>
      <c r="W67" s="112">
        <v>847</v>
      </c>
      <c r="X67" s="112">
        <v>799</v>
      </c>
      <c r="Y67" s="112">
        <v>775</v>
      </c>
      <c r="Z67" s="112">
        <v>847</v>
      </c>
    </row>
    <row r="68" spans="1:26" x14ac:dyDescent="0.25">
      <c r="S68" s="115" t="s">
        <v>41</v>
      </c>
      <c r="T68" s="115"/>
      <c r="U68" s="112"/>
      <c r="V68" s="112">
        <v>706</v>
      </c>
      <c r="W68" s="112">
        <v>687</v>
      </c>
      <c r="X68" s="112">
        <v>696</v>
      </c>
      <c r="Y68" s="112">
        <v>713</v>
      </c>
      <c r="Z68" s="112">
        <v>767</v>
      </c>
    </row>
    <row r="69" spans="1:26" x14ac:dyDescent="0.25">
      <c r="S69" s="115" t="s">
        <v>42</v>
      </c>
      <c r="T69" s="115"/>
      <c r="U69" s="112"/>
      <c r="V69" s="112">
        <v>549</v>
      </c>
      <c r="W69" s="112">
        <v>601</v>
      </c>
      <c r="X69" s="112">
        <v>599</v>
      </c>
      <c r="Y69" s="112">
        <v>642</v>
      </c>
      <c r="Z69" s="112">
        <v>685</v>
      </c>
    </row>
    <row r="70" spans="1:26" x14ac:dyDescent="0.25">
      <c r="S70" s="115" t="s">
        <v>43</v>
      </c>
      <c r="T70" s="115"/>
      <c r="U70" s="112"/>
      <c r="V70" s="112">
        <v>580</v>
      </c>
      <c r="W70" s="112">
        <v>669</v>
      </c>
      <c r="X70" s="112">
        <v>610</v>
      </c>
      <c r="Y70" s="112">
        <v>582</v>
      </c>
      <c r="Z70" s="112">
        <v>603</v>
      </c>
    </row>
    <row r="71" spans="1:26" x14ac:dyDescent="0.25">
      <c r="S71" s="115" t="s">
        <v>44</v>
      </c>
      <c r="T71" s="115"/>
      <c r="U71" s="112"/>
      <c r="V71" s="112">
        <v>748</v>
      </c>
      <c r="W71" s="112">
        <v>814</v>
      </c>
      <c r="X71" s="112">
        <v>721</v>
      </c>
      <c r="Y71" s="112">
        <v>686</v>
      </c>
      <c r="Z71" s="112">
        <v>670</v>
      </c>
    </row>
    <row r="72" spans="1:26" x14ac:dyDescent="0.25">
      <c r="S72" s="115" t="s">
        <v>45</v>
      </c>
      <c r="T72" s="115"/>
      <c r="U72" s="112"/>
      <c r="V72" s="112">
        <v>704</v>
      </c>
      <c r="W72" s="112">
        <v>721</v>
      </c>
      <c r="X72" s="112">
        <v>735</v>
      </c>
      <c r="Y72" s="112">
        <v>747</v>
      </c>
      <c r="Z72" s="112">
        <v>798</v>
      </c>
    </row>
    <row r="73" spans="1:26" x14ac:dyDescent="0.25">
      <c r="S73" s="115" t="s">
        <v>46</v>
      </c>
      <c r="T73" s="115"/>
      <c r="U73" s="112"/>
      <c r="V73" s="112">
        <v>657</v>
      </c>
      <c r="W73" s="112">
        <v>700</v>
      </c>
      <c r="X73" s="112">
        <v>679</v>
      </c>
      <c r="Y73" s="112">
        <v>700</v>
      </c>
      <c r="Z73" s="112">
        <v>733</v>
      </c>
    </row>
    <row r="74" spans="1:26" x14ac:dyDescent="0.25">
      <c r="S74" s="115" t="s">
        <v>47</v>
      </c>
      <c r="T74" s="115"/>
      <c r="U74" s="112"/>
      <c r="V74" s="112">
        <v>392</v>
      </c>
      <c r="W74" s="112">
        <v>445</v>
      </c>
      <c r="X74" s="112">
        <v>481</v>
      </c>
      <c r="Y74" s="112">
        <v>517</v>
      </c>
      <c r="Z74" s="112">
        <v>533</v>
      </c>
    </row>
    <row r="75" spans="1:26" x14ac:dyDescent="0.25">
      <c r="S75" s="115" t="s">
        <v>48</v>
      </c>
      <c r="T75" s="115"/>
      <c r="U75" s="112"/>
      <c r="V75" s="112">
        <v>166</v>
      </c>
      <c r="W75" s="112">
        <v>210</v>
      </c>
      <c r="X75" s="112">
        <v>209</v>
      </c>
      <c r="Y75" s="112">
        <v>207</v>
      </c>
      <c r="Z75" s="112">
        <v>233</v>
      </c>
    </row>
    <row r="76" spans="1:26" x14ac:dyDescent="0.25">
      <c r="S76" s="115" t="s">
        <v>49</v>
      </c>
      <c r="T76" s="115"/>
      <c r="U76" s="112"/>
      <c r="V76" s="112">
        <v>70</v>
      </c>
      <c r="W76" s="112">
        <v>99</v>
      </c>
      <c r="X76" s="112">
        <v>91</v>
      </c>
      <c r="Y76" s="112">
        <v>96</v>
      </c>
      <c r="Z76" s="112">
        <v>101</v>
      </c>
    </row>
    <row r="77" spans="1:26" x14ac:dyDescent="0.25">
      <c r="S77" s="115" t="s">
        <v>50</v>
      </c>
      <c r="T77" s="115"/>
      <c r="U77" s="112"/>
      <c r="V77" s="112">
        <v>51</v>
      </c>
      <c r="W77" s="112">
        <v>48</v>
      </c>
      <c r="X77" s="112">
        <v>34</v>
      </c>
      <c r="Y77" s="112">
        <v>44</v>
      </c>
      <c r="Z77" s="112">
        <v>37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27</v>
      </c>
      <c r="X78" s="112">
        <v>30</v>
      </c>
      <c r="Y78" s="112">
        <v>37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18</v>
      </c>
      <c r="X79" s="112">
        <v>16</v>
      </c>
      <c r="Y79" s="112">
        <v>10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6919</v>
      </c>
      <c r="W80" s="112">
        <v>7352</v>
      </c>
      <c r="X80" s="112">
        <v>7024</v>
      </c>
      <c r="Y80" s="112">
        <v>7177</v>
      </c>
      <c r="Z80" s="112">
        <v>7641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Murray Bridge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412</v>
      </c>
      <c r="W83" s="112">
        <v>433</v>
      </c>
      <c r="X83" s="112">
        <v>436</v>
      </c>
      <c r="Y83" s="112">
        <v>449</v>
      </c>
      <c r="Z83" s="112">
        <v>487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244</v>
      </c>
      <c r="W84" s="112">
        <v>263</v>
      </c>
      <c r="X84" s="112">
        <v>279</v>
      </c>
      <c r="Y84" s="112">
        <v>276</v>
      </c>
      <c r="Z84" s="112">
        <v>287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794</v>
      </c>
      <c r="W85" s="112">
        <v>847</v>
      </c>
      <c r="X85" s="112">
        <v>831</v>
      </c>
      <c r="Y85" s="112">
        <v>855</v>
      </c>
      <c r="Z85" s="112">
        <v>893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15,858</v>
      </c>
      <c r="D86" s="94">
        <f t="shared" ref="D86:D91" si="4">AD4</f>
        <v>6.5367819952972805E-2</v>
      </c>
      <c r="E86" s="95">
        <f t="shared" ref="E86:E91" si="5">AD4</f>
        <v>6.5367819952972805E-2</v>
      </c>
      <c r="F86" s="94">
        <f t="shared" ref="F86:F91" si="6">AF4</f>
        <v>8.5866885784716462E-2</v>
      </c>
      <c r="G86" s="95">
        <f t="shared" ref="G86:G91" si="7">AF4</f>
        <v>8.5866885784716462E-2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278</v>
      </c>
      <c r="W86" s="112">
        <v>313</v>
      </c>
      <c r="X86" s="112">
        <v>305</v>
      </c>
      <c r="Y86" s="112">
        <v>318</v>
      </c>
      <c r="Z86" s="112">
        <v>336</v>
      </c>
    </row>
    <row r="87" spans="1:30" ht="15" customHeight="1" x14ac:dyDescent="0.25">
      <c r="A87" s="96" t="s">
        <v>4</v>
      </c>
      <c r="B87" s="49"/>
      <c r="C87" s="97" t="str">
        <f t="shared" si="3"/>
        <v>8,207</v>
      </c>
      <c r="D87" s="94">
        <f t="shared" si="4"/>
        <v>6.5290758047767294E-2</v>
      </c>
      <c r="E87" s="95">
        <f t="shared" si="5"/>
        <v>6.5290758047767294E-2</v>
      </c>
      <c r="F87" s="94">
        <f t="shared" si="6"/>
        <v>6.7785584179026692E-2</v>
      </c>
      <c r="G87" s="95">
        <f t="shared" si="7"/>
        <v>6.7785584179026692E-2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139</v>
      </c>
      <c r="W87" s="112">
        <v>142</v>
      </c>
      <c r="X87" s="112">
        <v>143</v>
      </c>
      <c r="Y87" s="112">
        <v>163</v>
      </c>
      <c r="Z87" s="112">
        <v>152</v>
      </c>
    </row>
    <row r="88" spans="1:30" ht="15" customHeight="1" x14ac:dyDescent="0.25">
      <c r="A88" s="96" t="s">
        <v>5</v>
      </c>
      <c r="B88" s="49"/>
      <c r="C88" s="97" t="str">
        <f t="shared" si="3"/>
        <v>7,641</v>
      </c>
      <c r="D88" s="94">
        <f t="shared" si="4"/>
        <v>6.3909774436090139E-2</v>
      </c>
      <c r="E88" s="95">
        <f t="shared" si="5"/>
        <v>6.3909774436090139E-2</v>
      </c>
      <c r="F88" s="94">
        <f t="shared" si="6"/>
        <v>0.10403120936280885</v>
      </c>
      <c r="G88" s="95">
        <f t="shared" si="7"/>
        <v>0.10403120936280885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237</v>
      </c>
      <c r="W88" s="112">
        <v>256</v>
      </c>
      <c r="X88" s="112">
        <v>255</v>
      </c>
      <c r="Y88" s="112">
        <v>257</v>
      </c>
      <c r="Z88" s="112">
        <v>280</v>
      </c>
    </row>
    <row r="89" spans="1:30" ht="15" customHeight="1" x14ac:dyDescent="0.25">
      <c r="A89" s="49" t="s">
        <v>6</v>
      </c>
      <c r="B89" s="49"/>
      <c r="C89" s="97" t="str">
        <f t="shared" si="3"/>
        <v>10,812</v>
      </c>
      <c r="D89" s="94">
        <f t="shared" si="4"/>
        <v>2.8832429346274724E-2</v>
      </c>
      <c r="E89" s="95">
        <f t="shared" si="5"/>
        <v>2.8832429346274724E-2</v>
      </c>
      <c r="F89" s="94">
        <f t="shared" si="6"/>
        <v>1.8558643429109845E-2</v>
      </c>
      <c r="G89" s="95">
        <f t="shared" si="7"/>
        <v>1.8558643429109845E-2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638</v>
      </c>
      <c r="W89" s="112">
        <v>672</v>
      </c>
      <c r="X89" s="112">
        <v>693</v>
      </c>
      <c r="Y89" s="112">
        <v>672</v>
      </c>
      <c r="Z89" s="112">
        <v>690</v>
      </c>
    </row>
    <row r="90" spans="1:30" ht="15" customHeight="1" x14ac:dyDescent="0.25">
      <c r="A90" s="49" t="s">
        <v>98</v>
      </c>
      <c r="B90" s="49"/>
      <c r="C90" s="97" t="str">
        <f t="shared" si="3"/>
        <v>$40,857</v>
      </c>
      <c r="D90" s="94">
        <f t="shared" si="4"/>
        <v>2.405209139303488E-2</v>
      </c>
      <c r="E90" s="95">
        <f t="shared" si="5"/>
        <v>2.405209139303488E-2</v>
      </c>
      <c r="F90" s="94">
        <f t="shared" si="6"/>
        <v>7.525485766499429E-2</v>
      </c>
      <c r="G90" s="95">
        <f t="shared" si="7"/>
        <v>7.525485766499429E-2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1533</v>
      </c>
      <c r="W90" s="112">
        <v>1401</v>
      </c>
      <c r="X90" s="112">
        <v>1332</v>
      </c>
      <c r="Y90" s="112">
        <v>1271</v>
      </c>
      <c r="Z90" s="112">
        <v>1279</v>
      </c>
    </row>
    <row r="91" spans="1:30" ht="15" customHeight="1" x14ac:dyDescent="0.25">
      <c r="A91" s="49" t="s">
        <v>7</v>
      </c>
      <c r="B91" s="49"/>
      <c r="C91" s="97" t="str">
        <f t="shared" si="3"/>
        <v>$526.7 mil</v>
      </c>
      <c r="D91" s="94">
        <f t="shared" si="4"/>
        <v>6.2557309173173037E-2</v>
      </c>
      <c r="E91" s="95">
        <f t="shared" si="5"/>
        <v>6.2557309173173037E-2</v>
      </c>
      <c r="F91" s="94">
        <f t="shared" si="6"/>
        <v>0.18175669806779471</v>
      </c>
      <c r="G91" s="95">
        <f t="shared" si="7"/>
        <v>0.18175669806779471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5624</v>
      </c>
      <c r="W91" s="112">
        <v>5667</v>
      </c>
      <c r="X91" s="112">
        <v>5426</v>
      </c>
      <c r="Y91" s="112">
        <v>5451</v>
      </c>
      <c r="Z91" s="112">
        <v>5607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326</v>
      </c>
      <c r="W93" s="112">
        <v>344</v>
      </c>
      <c r="X93" s="112">
        <v>345</v>
      </c>
      <c r="Y93" s="112">
        <v>358</v>
      </c>
      <c r="Z93" s="112">
        <v>371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526</v>
      </c>
      <c r="W94" s="112">
        <v>567</v>
      </c>
      <c r="X94" s="112">
        <v>575</v>
      </c>
      <c r="Y94" s="112">
        <v>574</v>
      </c>
      <c r="Z94" s="112">
        <v>583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137</v>
      </c>
      <c r="W95" s="112">
        <v>148</v>
      </c>
      <c r="X95" s="112">
        <v>152</v>
      </c>
      <c r="Y95" s="112">
        <v>147</v>
      </c>
      <c r="Z95" s="112">
        <v>156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858</v>
      </c>
      <c r="W96" s="112">
        <v>906</v>
      </c>
      <c r="X96" s="112">
        <v>931</v>
      </c>
      <c r="Y96" s="112">
        <v>980</v>
      </c>
      <c r="Z96" s="112">
        <v>1022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666</v>
      </c>
      <c r="W97" s="112">
        <v>666</v>
      </c>
      <c r="X97" s="112">
        <v>677</v>
      </c>
      <c r="Y97" s="112">
        <v>679</v>
      </c>
      <c r="Z97" s="112">
        <v>664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563</v>
      </c>
      <c r="W98" s="112">
        <v>607</v>
      </c>
      <c r="X98" s="112">
        <v>567</v>
      </c>
      <c r="Y98" s="112">
        <v>583</v>
      </c>
      <c r="Z98" s="112">
        <v>623</v>
      </c>
    </row>
    <row r="99" spans="1:32" ht="15" customHeight="1" x14ac:dyDescent="0.25">
      <c r="S99" s="115" t="s">
        <v>191</v>
      </c>
      <c r="T99" s="115"/>
      <c r="U99" s="112"/>
      <c r="V99" s="112">
        <v>74</v>
      </c>
      <c r="W99" s="112">
        <v>89</v>
      </c>
      <c r="X99" s="112">
        <v>90</v>
      </c>
      <c r="Y99" s="112">
        <v>101</v>
      </c>
      <c r="Z99" s="112">
        <v>103</v>
      </c>
    </row>
    <row r="100" spans="1:32" ht="15" customHeight="1" x14ac:dyDescent="0.25">
      <c r="S100" s="115" t="s">
        <v>58</v>
      </c>
      <c r="T100" s="115"/>
      <c r="U100" s="112"/>
      <c r="V100" s="112">
        <v>926</v>
      </c>
      <c r="W100" s="112">
        <v>851</v>
      </c>
      <c r="X100" s="112">
        <v>780</v>
      </c>
      <c r="Y100" s="112">
        <v>806</v>
      </c>
      <c r="Z100" s="112">
        <v>813</v>
      </c>
    </row>
    <row r="101" spans="1:32" x14ac:dyDescent="0.25">
      <c r="A101" s="18"/>
      <c r="S101" s="118" t="s">
        <v>53</v>
      </c>
      <c r="T101" s="118"/>
      <c r="U101" s="112"/>
      <c r="V101" s="112">
        <v>4989</v>
      </c>
      <c r="W101" s="112">
        <v>5073</v>
      </c>
      <c r="X101" s="112">
        <v>4935</v>
      </c>
      <c r="Y101" s="112">
        <v>5057</v>
      </c>
      <c r="Z101" s="112">
        <v>5196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11376</v>
      </c>
      <c r="W104" s="112">
        <v>12023</v>
      </c>
      <c r="X104" s="112">
        <v>11464</v>
      </c>
      <c r="Y104" s="112">
        <v>12256</v>
      </c>
      <c r="Z104" s="112">
        <v>12256</v>
      </c>
      <c r="AB104" s="109" t="str">
        <f>TEXT(Z104,"###,###")</f>
        <v>12,256</v>
      </c>
      <c r="AD104" s="130">
        <f>Z104/($Z$4)*100</f>
        <v>77.285912473199645</v>
      </c>
      <c r="AF104" s="109"/>
    </row>
    <row r="105" spans="1:32" x14ac:dyDescent="0.25">
      <c r="S105" s="115" t="s">
        <v>17</v>
      </c>
      <c r="T105" s="115"/>
      <c r="U105" s="112"/>
      <c r="V105" s="112">
        <v>1818</v>
      </c>
      <c r="W105" s="112">
        <v>1928</v>
      </c>
      <c r="X105" s="112">
        <v>1942</v>
      </c>
      <c r="Y105" s="112">
        <v>1842</v>
      </c>
      <c r="Z105" s="112">
        <v>1847</v>
      </c>
      <c r="AB105" s="109" t="str">
        <f>TEXT(Z105,"###,###")</f>
        <v>1,847</v>
      </c>
      <c r="AD105" s="130">
        <f>Z105/($Z$4)*100</f>
        <v>11.647118173792407</v>
      </c>
      <c r="AF105" s="109"/>
    </row>
    <row r="106" spans="1:32" x14ac:dyDescent="0.25">
      <c r="S106" s="118" t="s">
        <v>53</v>
      </c>
      <c r="T106" s="118"/>
      <c r="U106" s="120"/>
      <c r="V106" s="120">
        <v>13194</v>
      </c>
      <c r="W106" s="120">
        <v>13951</v>
      </c>
      <c r="X106" s="120">
        <v>13406</v>
      </c>
      <c r="Y106" s="120">
        <v>14098</v>
      </c>
      <c r="Z106" s="120">
        <v>14103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2082</v>
      </c>
      <c r="W108" s="112">
        <v>2475</v>
      </c>
      <c r="X108" s="112">
        <v>2003</v>
      </c>
      <c r="Y108" s="112">
        <v>2204</v>
      </c>
      <c r="Z108" s="112">
        <v>2281</v>
      </c>
      <c r="AB108" s="109" t="str">
        <f>TEXT(Z108,"###,###")</f>
        <v>2,281</v>
      </c>
      <c r="AD108" s="130">
        <f>Z108/($Z$4)*100</f>
        <v>14.383907176188673</v>
      </c>
      <c r="AF108" s="109"/>
    </row>
    <row r="109" spans="1:32" x14ac:dyDescent="0.25">
      <c r="S109" s="115" t="s">
        <v>20</v>
      </c>
      <c r="T109" s="115"/>
      <c r="U109" s="112"/>
      <c r="V109" s="112">
        <v>2165</v>
      </c>
      <c r="W109" s="112">
        <v>2203</v>
      </c>
      <c r="X109" s="112">
        <v>2084</v>
      </c>
      <c r="Y109" s="112">
        <v>2298</v>
      </c>
      <c r="Z109" s="112">
        <v>2701</v>
      </c>
      <c r="AB109" s="109" t="str">
        <f>TEXT(Z109,"###,###")</f>
        <v>2,701</v>
      </c>
      <c r="AD109" s="130">
        <f>Z109/($Z$4)*100</f>
        <v>17.032412662378611</v>
      </c>
      <c r="AF109" s="109"/>
    </row>
    <row r="110" spans="1:32" x14ac:dyDescent="0.25">
      <c r="S110" s="115" t="s">
        <v>21</v>
      </c>
      <c r="T110" s="115"/>
      <c r="U110" s="112"/>
      <c r="V110" s="112">
        <v>3221</v>
      </c>
      <c r="W110" s="112">
        <v>3247</v>
      </c>
      <c r="X110" s="112">
        <v>3501</v>
      </c>
      <c r="Y110" s="112">
        <v>3104</v>
      </c>
      <c r="Z110" s="112">
        <v>3552</v>
      </c>
      <c r="AB110" s="109" t="str">
        <f>TEXT(Z110,"###,###")</f>
        <v>3,552</v>
      </c>
      <c r="AD110" s="130">
        <f>Z110/($Z$4)*100</f>
        <v>22.398789254634885</v>
      </c>
      <c r="AF110" s="109"/>
    </row>
    <row r="111" spans="1:32" x14ac:dyDescent="0.25">
      <c r="S111" s="115" t="s">
        <v>22</v>
      </c>
      <c r="T111" s="115"/>
      <c r="U111" s="112"/>
      <c r="V111" s="112">
        <v>5669</v>
      </c>
      <c r="W111" s="112">
        <v>5936</v>
      </c>
      <c r="X111" s="112">
        <v>5644</v>
      </c>
      <c r="Y111" s="112">
        <v>5712</v>
      </c>
      <c r="Z111" s="112">
        <v>5858</v>
      </c>
      <c r="AB111" s="109" t="str">
        <f>TEXT(Z111,"###,###")</f>
        <v>5,858</v>
      </c>
      <c r="AD111" s="130">
        <f>Z111/($Z$4)*100</f>
        <v>36.940345566906288</v>
      </c>
      <c r="AF111" s="109"/>
    </row>
    <row r="112" spans="1:32" x14ac:dyDescent="0.25">
      <c r="S112" s="118" t="s">
        <v>53</v>
      </c>
      <c r="T112" s="118"/>
      <c r="U112" s="112"/>
      <c r="V112" s="112">
        <v>14603</v>
      </c>
      <c r="W112" s="112">
        <v>15638</v>
      </c>
      <c r="X112" s="112">
        <v>14833</v>
      </c>
      <c r="Y112" s="112">
        <v>14883</v>
      </c>
      <c r="Z112" s="112">
        <v>15858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40.75</v>
      </c>
      <c r="W118" s="131">
        <v>41.63</v>
      </c>
      <c r="X118" s="131">
        <v>41.57</v>
      </c>
      <c r="Y118" s="131">
        <v>42.04</v>
      </c>
      <c r="Z118" s="131">
        <v>41.77</v>
      </c>
      <c r="AB118" s="109" t="str">
        <f>TEXT(Z118,"##.0")</f>
        <v>41.8</v>
      </c>
    </row>
    <row r="120" spans="19:32" x14ac:dyDescent="0.25">
      <c r="S120" s="101" t="s">
        <v>100</v>
      </c>
      <c r="T120" s="112"/>
      <c r="U120" s="112"/>
      <c r="V120" s="112">
        <v>8890</v>
      </c>
      <c r="W120" s="112">
        <v>8831</v>
      </c>
      <c r="X120" s="112">
        <v>8509</v>
      </c>
      <c r="Y120" s="112">
        <v>8634</v>
      </c>
      <c r="Z120" s="112">
        <v>8904</v>
      </c>
      <c r="AB120" s="109" t="str">
        <f>TEXT(Z120,"###,###")</f>
        <v>8,904</v>
      </c>
    </row>
    <row r="121" spans="19:32" x14ac:dyDescent="0.25">
      <c r="S121" s="101" t="s">
        <v>101</v>
      </c>
      <c r="T121" s="112"/>
      <c r="U121" s="112"/>
      <c r="V121" s="112">
        <v>901</v>
      </c>
      <c r="W121" s="112">
        <v>991</v>
      </c>
      <c r="X121" s="112">
        <v>893</v>
      </c>
      <c r="Y121" s="112">
        <v>943</v>
      </c>
      <c r="Z121" s="112">
        <v>940</v>
      </c>
      <c r="AB121" s="109" t="str">
        <f>TEXT(Z121,"###,###")</f>
        <v>940</v>
      </c>
    </row>
    <row r="122" spans="19:32" x14ac:dyDescent="0.25">
      <c r="S122" s="101" t="s">
        <v>102</v>
      </c>
      <c r="T122" s="112"/>
      <c r="U122" s="112"/>
      <c r="V122" s="112">
        <v>830</v>
      </c>
      <c r="W122" s="112">
        <v>921</v>
      </c>
      <c r="X122" s="112">
        <v>966</v>
      </c>
      <c r="Y122" s="112">
        <v>926</v>
      </c>
      <c r="Z122" s="112">
        <v>969</v>
      </c>
      <c r="AB122" s="109" t="str">
        <f>TEXT(Z122,"###,###")</f>
        <v>969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9720</v>
      </c>
      <c r="W124" s="112">
        <v>9752</v>
      </c>
      <c r="X124" s="112">
        <v>9475</v>
      </c>
      <c r="Y124" s="112">
        <v>9560</v>
      </c>
      <c r="Z124" s="112">
        <v>9873</v>
      </c>
      <c r="AB124" s="109" t="str">
        <f>TEXT(Z124,"###,###")</f>
        <v>9,873</v>
      </c>
      <c r="AD124" s="127">
        <f>Z124/$Z$7*100</f>
        <v>91.315205327413977</v>
      </c>
    </row>
    <row r="125" spans="19:32" x14ac:dyDescent="0.25">
      <c r="S125" s="101" t="s">
        <v>104</v>
      </c>
      <c r="T125" s="112"/>
      <c r="U125" s="112"/>
      <c r="V125" s="112">
        <v>1731</v>
      </c>
      <c r="W125" s="112">
        <v>1912</v>
      </c>
      <c r="X125" s="112">
        <v>1859</v>
      </c>
      <c r="Y125" s="112">
        <v>1869</v>
      </c>
      <c r="Z125" s="112">
        <v>1909</v>
      </c>
      <c r="AB125" s="109" t="str">
        <f>TEXT(Z125,"###,###")</f>
        <v>1,909</v>
      </c>
      <c r="AD125" s="127">
        <f>Z125/$Z$7*100</f>
        <v>17.656307806141324</v>
      </c>
    </row>
    <row r="127" spans="19:32" x14ac:dyDescent="0.25">
      <c r="S127" s="101" t="s">
        <v>105</v>
      </c>
      <c r="T127" s="112"/>
      <c r="U127" s="112"/>
      <c r="V127" s="112">
        <v>5625</v>
      </c>
      <c r="W127" s="112">
        <v>5669</v>
      </c>
      <c r="X127" s="112">
        <v>5427</v>
      </c>
      <c r="Y127" s="112">
        <v>5448</v>
      </c>
      <c r="Z127" s="112">
        <v>5610</v>
      </c>
      <c r="AB127" s="109" t="str">
        <f>TEXT(Z127,"###,###")</f>
        <v>5,610</v>
      </c>
      <c r="AD127" s="127">
        <f>Z127/$Z$7*100</f>
        <v>51.886792452830186</v>
      </c>
    </row>
    <row r="128" spans="19:32" x14ac:dyDescent="0.25">
      <c r="S128" s="101" t="s">
        <v>106</v>
      </c>
      <c r="T128" s="112"/>
      <c r="U128" s="112"/>
      <c r="V128" s="112">
        <v>4992</v>
      </c>
      <c r="W128" s="112">
        <v>5070</v>
      </c>
      <c r="X128" s="112">
        <v>4939</v>
      </c>
      <c r="Y128" s="112">
        <v>5055</v>
      </c>
      <c r="Z128" s="112">
        <v>5197</v>
      </c>
      <c r="AB128" s="109" t="str">
        <f>TEXT(Z128,"###,###")</f>
        <v>5,197</v>
      </c>
      <c r="AD128" s="127">
        <f>Z128/$Z$7*100</f>
        <v>48.066962634110247</v>
      </c>
    </row>
    <row r="130" spans="19:20" x14ac:dyDescent="0.25">
      <c r="S130" s="101" t="s">
        <v>264</v>
      </c>
      <c r="T130" s="127">
        <v>82.35294117647058</v>
      </c>
    </row>
    <row r="131" spans="19:20" x14ac:dyDescent="0.25">
      <c r="S131" s="101" t="s">
        <v>265</v>
      </c>
      <c r="T131" s="127">
        <v>8.6940436551979285</v>
      </c>
    </row>
    <row r="132" spans="19:20" x14ac:dyDescent="0.25">
      <c r="S132" s="101" t="s">
        <v>266</v>
      </c>
      <c r="T132" s="127">
        <v>8.9622641509433958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36BCFF8-C8C6-462C-B325-781F2C8978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8B19FEF-41F8-4856-A30E-CEF1D4BDAE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1DF9F5-6851-4FEA-9855-1972C40B67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EE7CD1-9FD1-403B-B33A-7FA9E459A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614FD-15CD-4DC7-BDD9-DA6B8A04E61E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 Adelaide Plains,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6489</v>
      </c>
      <c r="W4" s="108">
        <v>6340</v>
      </c>
      <c r="X4" s="108">
        <v>6791</v>
      </c>
      <c r="Y4" s="108">
        <v>7105</v>
      </c>
      <c r="Z4" s="108">
        <v>7515</v>
      </c>
      <c r="AB4" s="109" t="str">
        <f>TEXT(Z4,"###,###")</f>
        <v>7,515</v>
      </c>
      <c r="AD4" s="110">
        <f>Z4/Y4-1</f>
        <v>5.7705840957072541E-2</v>
      </c>
      <c r="AF4" s="110">
        <f>Z4/V4-1</f>
        <v>0.15811373092926484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3585</v>
      </c>
      <c r="W5" s="108">
        <v>3489</v>
      </c>
      <c r="X5" s="108">
        <v>3671</v>
      </c>
      <c r="Y5" s="108">
        <v>3864</v>
      </c>
      <c r="Z5" s="108">
        <v>4072</v>
      </c>
      <c r="AB5" s="109" t="str">
        <f>TEXT(Z5,"###,###")</f>
        <v>4,072</v>
      </c>
      <c r="AD5" s="110">
        <f t="shared" ref="AD5:AD9" si="0">Z5/Y5-1</f>
        <v>5.3830227743271175E-2</v>
      </c>
      <c r="AF5" s="110">
        <f t="shared" ref="AF5:AF9" si="1">Z5/V5-1</f>
        <v>0.13584379358437926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2908</v>
      </c>
      <c r="W6" s="108">
        <v>2848</v>
      </c>
      <c r="X6" s="108">
        <v>3120</v>
      </c>
      <c r="Y6" s="108">
        <v>3248</v>
      </c>
      <c r="Z6" s="108">
        <v>3438</v>
      </c>
      <c r="AB6" s="109" t="str">
        <f>TEXT(Z6,"###,###")</f>
        <v>3,438</v>
      </c>
      <c r="AD6" s="110">
        <f t="shared" si="0"/>
        <v>5.8497536945812723E-2</v>
      </c>
      <c r="AF6" s="110">
        <f t="shared" si="1"/>
        <v>0.18225584594222832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4889</v>
      </c>
      <c r="W7" s="108">
        <v>4662</v>
      </c>
      <c r="X7" s="108">
        <v>5063</v>
      </c>
      <c r="Y7" s="108">
        <v>5429</v>
      </c>
      <c r="Z7" s="108">
        <v>5557</v>
      </c>
      <c r="AB7" s="109" t="str">
        <f>TEXT(Z7,"###,###")</f>
        <v>5,557</v>
      </c>
      <c r="AD7" s="110">
        <f t="shared" si="0"/>
        <v>2.3577086019524796E-2</v>
      </c>
      <c r="AF7" s="110">
        <f t="shared" si="1"/>
        <v>0.13663325833503781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7,515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5,557</v>
      </c>
      <c r="P8" s="65"/>
      <c r="S8" s="107" t="s">
        <v>84</v>
      </c>
      <c r="T8" s="108"/>
      <c r="U8" s="108"/>
      <c r="V8" s="108">
        <v>43621</v>
      </c>
      <c r="W8" s="108">
        <v>46675</v>
      </c>
      <c r="X8" s="108">
        <v>45345</v>
      </c>
      <c r="Y8" s="108">
        <v>45945.120000000003</v>
      </c>
      <c r="Z8" s="108">
        <v>49883.75</v>
      </c>
      <c r="AB8" s="109" t="str">
        <f>TEXT(Z8,"$###,###")</f>
        <v>$49,884</v>
      </c>
      <c r="AD8" s="110">
        <f t="shared" si="0"/>
        <v>8.5724664556322772E-2</v>
      </c>
      <c r="AF8" s="110">
        <f t="shared" si="1"/>
        <v>0.14357190344100323</v>
      </c>
    </row>
    <row r="9" spans="1:32" x14ac:dyDescent="0.25">
      <c r="A9" s="30" t="s">
        <v>14</v>
      </c>
      <c r="B9" s="69"/>
      <c r="C9" s="70"/>
      <c r="D9" s="71">
        <f>AD104</f>
        <v>76.061210911510315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54.399856037430268</v>
      </c>
      <c r="P9" s="72" t="s">
        <v>85</v>
      </c>
      <c r="S9" s="107" t="s">
        <v>7</v>
      </c>
      <c r="T9" s="108"/>
      <c r="U9" s="108"/>
      <c r="V9" s="108">
        <v>245569642</v>
      </c>
      <c r="W9" s="108">
        <v>249521486</v>
      </c>
      <c r="X9" s="108">
        <v>257586203</v>
      </c>
      <c r="Y9" s="108">
        <v>287459426</v>
      </c>
      <c r="Z9" s="108">
        <v>307788136</v>
      </c>
      <c r="AB9" s="109" t="str">
        <f>TEXT(Z9/1000000,"$#,###.0")&amp;" mil"</f>
        <v>$307.8 mil</v>
      </c>
      <c r="AD9" s="110">
        <f t="shared" si="0"/>
        <v>7.0718536813609401E-2</v>
      </c>
      <c r="AF9" s="110">
        <f t="shared" si="1"/>
        <v>0.25336394797529582</v>
      </c>
    </row>
    <row r="10" spans="1:32" x14ac:dyDescent="0.25">
      <c r="A10" s="30" t="s">
        <v>17</v>
      </c>
      <c r="B10" s="69"/>
      <c r="C10" s="70"/>
      <c r="D10" s="71">
        <f>AD105</f>
        <v>12.81437125748503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45.474176714054352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82.598524383660248</v>
      </c>
      <c r="P11" s="72" t="s">
        <v>85</v>
      </c>
      <c r="S11" s="107" t="s">
        <v>29</v>
      </c>
      <c r="T11" s="112"/>
      <c r="U11" s="112"/>
      <c r="V11" s="112">
        <v>5627</v>
      </c>
      <c r="W11" s="112">
        <v>5407</v>
      </c>
      <c r="X11" s="112">
        <v>5949</v>
      </c>
      <c r="Y11" s="112">
        <v>6165</v>
      </c>
      <c r="Z11" s="112">
        <v>6547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10.293323735828684</v>
      </c>
      <c r="P12" s="72" t="s">
        <v>85</v>
      </c>
      <c r="S12" s="107" t="s">
        <v>30</v>
      </c>
      <c r="T12" s="112"/>
      <c r="U12" s="112"/>
      <c r="V12" s="112">
        <v>864</v>
      </c>
      <c r="W12" s="112">
        <v>930</v>
      </c>
      <c r="X12" s="112">
        <v>839</v>
      </c>
      <c r="Y12" s="112">
        <v>943</v>
      </c>
      <c r="Z12" s="112">
        <v>968</v>
      </c>
    </row>
    <row r="13" spans="1:32" ht="15" customHeight="1" x14ac:dyDescent="0.25">
      <c r="A13" s="30" t="s">
        <v>19</v>
      </c>
      <c r="B13" s="70"/>
      <c r="C13" s="70"/>
      <c r="D13" s="71">
        <f>AD108</f>
        <v>13.466400532268796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7.0901565592945834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14.876912840984696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42.2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22.634730538922156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13.255395683453235</v>
      </c>
      <c r="P15" s="72" t="s">
        <v>85</v>
      </c>
      <c r="S15" s="115" t="s">
        <v>61</v>
      </c>
      <c r="T15" s="115"/>
      <c r="U15" s="116"/>
      <c r="V15" s="116">
        <v>364</v>
      </c>
      <c r="W15" s="116">
        <v>347</v>
      </c>
      <c r="X15" s="116">
        <v>345</v>
      </c>
      <c r="Y15" s="112">
        <v>359</v>
      </c>
      <c r="Z15" s="112">
        <v>370</v>
      </c>
      <c r="AB15" s="117">
        <f t="shared" ref="AB15:AB34" si="2">IF(Z15="np",0,Z15/$Z$34)</f>
        <v>4.9234863606121095E-2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40.106453759148373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86.744604316546756</v>
      </c>
      <c r="P16" s="37" t="s">
        <v>85</v>
      </c>
      <c r="S16" s="115" t="s">
        <v>62</v>
      </c>
      <c r="T16" s="115"/>
      <c r="U16" s="116"/>
      <c r="V16" s="116">
        <v>67</v>
      </c>
      <c r="W16" s="116">
        <v>65</v>
      </c>
      <c r="X16" s="116">
        <v>60</v>
      </c>
      <c r="Y16" s="112">
        <v>65</v>
      </c>
      <c r="Z16" s="112">
        <v>76</v>
      </c>
      <c r="AB16" s="117">
        <f t="shared" si="2"/>
        <v>1.0113107119095143E-2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538</v>
      </c>
      <c r="W17" s="116">
        <v>546</v>
      </c>
      <c r="X17" s="116">
        <v>533</v>
      </c>
      <c r="Y17" s="112">
        <v>579</v>
      </c>
      <c r="Z17" s="112">
        <v>605</v>
      </c>
      <c r="AB17" s="117">
        <f t="shared" si="2"/>
        <v>8.0505655355954761E-2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55</v>
      </c>
      <c r="W18" s="116">
        <v>67</v>
      </c>
      <c r="X18" s="116">
        <v>59</v>
      </c>
      <c r="Y18" s="112">
        <v>47</v>
      </c>
      <c r="Z18" s="112">
        <v>61</v>
      </c>
      <c r="AB18" s="117">
        <f t="shared" si="2"/>
        <v>8.1170991350632063E-3</v>
      </c>
    </row>
    <row r="19" spans="1:28" x14ac:dyDescent="0.25">
      <c r="A19" s="61" t="str">
        <f>$S$1&amp;" ("&amp;$V$2&amp;" to "&amp;$Z$2&amp;")"</f>
        <v>Adelaide Plains (2016-17 to 2020-21)</v>
      </c>
      <c r="B19" s="61"/>
      <c r="C19" s="61"/>
      <c r="D19" s="61"/>
      <c r="E19" s="61"/>
      <c r="F19" s="61"/>
      <c r="G19" s="61" t="str">
        <f>$S$1&amp;" ("&amp;$V$2&amp;" to "&amp;$Z$2&amp;")"</f>
        <v>Adelaide Plains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514</v>
      </c>
      <c r="W19" s="116">
        <v>600</v>
      </c>
      <c r="X19" s="116">
        <v>575</v>
      </c>
      <c r="Y19" s="112">
        <v>674</v>
      </c>
      <c r="Z19" s="112">
        <v>736</v>
      </c>
      <c r="AB19" s="117">
        <f t="shared" si="2"/>
        <v>9.7937458416500339E-2</v>
      </c>
    </row>
    <row r="20" spans="1:28" x14ac:dyDescent="0.25">
      <c r="S20" s="115" t="s">
        <v>66</v>
      </c>
      <c r="T20" s="115"/>
      <c r="U20" s="116"/>
      <c r="V20" s="116">
        <v>305</v>
      </c>
      <c r="W20" s="116">
        <v>333</v>
      </c>
      <c r="X20" s="116">
        <v>341</v>
      </c>
      <c r="Y20" s="112">
        <v>351</v>
      </c>
      <c r="Z20" s="112">
        <v>406</v>
      </c>
      <c r="AB20" s="117">
        <f t="shared" si="2"/>
        <v>5.4025282767797736E-2</v>
      </c>
    </row>
    <row r="21" spans="1:28" x14ac:dyDescent="0.25">
      <c r="S21" s="115" t="s">
        <v>67</v>
      </c>
      <c r="T21" s="115"/>
      <c r="U21" s="116"/>
      <c r="V21" s="116">
        <v>532</v>
      </c>
      <c r="W21" s="116">
        <v>508</v>
      </c>
      <c r="X21" s="116">
        <v>522</v>
      </c>
      <c r="Y21" s="112">
        <v>571</v>
      </c>
      <c r="Z21" s="112">
        <v>649</v>
      </c>
      <c r="AB21" s="117">
        <f t="shared" si="2"/>
        <v>8.6360612109115109E-2</v>
      </c>
    </row>
    <row r="22" spans="1:28" x14ac:dyDescent="0.25">
      <c r="S22" s="115" t="s">
        <v>68</v>
      </c>
      <c r="T22" s="115"/>
      <c r="U22" s="116"/>
      <c r="V22" s="116">
        <v>253</v>
      </c>
      <c r="W22" s="116">
        <v>230</v>
      </c>
      <c r="X22" s="116">
        <v>243</v>
      </c>
      <c r="Y22" s="112">
        <v>264</v>
      </c>
      <c r="Z22" s="112">
        <v>316</v>
      </c>
      <c r="AB22" s="117">
        <f t="shared" si="2"/>
        <v>4.2049234863606122E-2</v>
      </c>
    </row>
    <row r="23" spans="1:28" x14ac:dyDescent="0.25">
      <c r="S23" s="115" t="s">
        <v>69</v>
      </c>
      <c r="T23" s="115"/>
      <c r="U23" s="116"/>
      <c r="V23" s="116">
        <v>456</v>
      </c>
      <c r="W23" s="116">
        <v>509</v>
      </c>
      <c r="X23" s="116">
        <v>524</v>
      </c>
      <c r="Y23" s="112">
        <v>526</v>
      </c>
      <c r="Z23" s="112">
        <v>546</v>
      </c>
      <c r="AB23" s="117">
        <f t="shared" si="2"/>
        <v>7.265469061876248E-2</v>
      </c>
    </row>
    <row r="24" spans="1:28" x14ac:dyDescent="0.25">
      <c r="S24" s="115" t="s">
        <v>70</v>
      </c>
      <c r="T24" s="115"/>
      <c r="U24" s="116"/>
      <c r="V24" s="116">
        <v>33</v>
      </c>
      <c r="W24" s="116">
        <v>18</v>
      </c>
      <c r="X24" s="116">
        <v>22</v>
      </c>
      <c r="Y24" s="112">
        <v>42</v>
      </c>
      <c r="Z24" s="112">
        <v>31</v>
      </c>
      <c r="AB24" s="117">
        <f t="shared" si="2"/>
        <v>4.1250831669993344E-3</v>
      </c>
    </row>
    <row r="25" spans="1:28" x14ac:dyDescent="0.25">
      <c r="S25" s="115" t="s">
        <v>71</v>
      </c>
      <c r="T25" s="115"/>
      <c r="U25" s="116"/>
      <c r="V25" s="116">
        <v>158</v>
      </c>
      <c r="W25" s="116">
        <v>154</v>
      </c>
      <c r="X25" s="116">
        <v>162</v>
      </c>
      <c r="Y25" s="112">
        <v>212</v>
      </c>
      <c r="Z25" s="112">
        <v>225</v>
      </c>
      <c r="AB25" s="117">
        <f t="shared" si="2"/>
        <v>2.9940119760479042E-2</v>
      </c>
    </row>
    <row r="26" spans="1:28" x14ac:dyDescent="0.25">
      <c r="S26" s="115" t="s">
        <v>72</v>
      </c>
      <c r="T26" s="115"/>
      <c r="U26" s="116"/>
      <c r="V26" s="116">
        <v>72</v>
      </c>
      <c r="W26" s="116">
        <v>80</v>
      </c>
      <c r="X26" s="116">
        <v>86</v>
      </c>
      <c r="Y26" s="112">
        <v>100</v>
      </c>
      <c r="Z26" s="112">
        <v>104</v>
      </c>
      <c r="AB26" s="117">
        <f t="shared" si="2"/>
        <v>1.383898868928809E-2</v>
      </c>
    </row>
    <row r="27" spans="1:28" x14ac:dyDescent="0.25">
      <c r="S27" s="115" t="s">
        <v>73</v>
      </c>
      <c r="T27" s="115"/>
      <c r="U27" s="116"/>
      <c r="V27" s="116">
        <v>244</v>
      </c>
      <c r="W27" s="116">
        <v>258</v>
      </c>
      <c r="X27" s="116">
        <v>291</v>
      </c>
      <c r="Y27" s="112">
        <v>293</v>
      </c>
      <c r="Z27" s="112">
        <v>342</v>
      </c>
      <c r="AB27" s="117">
        <f t="shared" si="2"/>
        <v>4.5508982035928146E-2</v>
      </c>
    </row>
    <row r="28" spans="1:28" x14ac:dyDescent="0.25">
      <c r="S28" s="115" t="s">
        <v>74</v>
      </c>
      <c r="T28" s="115"/>
      <c r="U28" s="116"/>
      <c r="V28" s="116">
        <v>740</v>
      </c>
      <c r="W28" s="116">
        <v>534</v>
      </c>
      <c r="X28" s="116">
        <v>848</v>
      </c>
      <c r="Y28" s="112">
        <v>832</v>
      </c>
      <c r="Z28" s="112">
        <v>754</v>
      </c>
      <c r="AB28" s="117">
        <f t="shared" si="2"/>
        <v>0.10033266799733866</v>
      </c>
    </row>
    <row r="29" spans="1:28" x14ac:dyDescent="0.25">
      <c r="S29" s="115" t="s">
        <v>75</v>
      </c>
      <c r="T29" s="115"/>
      <c r="U29" s="116"/>
      <c r="V29" s="116">
        <v>330</v>
      </c>
      <c r="W29" s="116">
        <v>344</v>
      </c>
      <c r="X29" s="116">
        <v>412</v>
      </c>
      <c r="Y29" s="112">
        <v>357</v>
      </c>
      <c r="Z29" s="112">
        <v>349</v>
      </c>
      <c r="AB29" s="117">
        <f t="shared" si="2"/>
        <v>4.6440452428476379E-2</v>
      </c>
    </row>
    <row r="30" spans="1:28" x14ac:dyDescent="0.25">
      <c r="S30" s="115" t="s">
        <v>76</v>
      </c>
      <c r="T30" s="115"/>
      <c r="U30" s="116"/>
      <c r="V30" s="116">
        <v>332</v>
      </c>
      <c r="W30" s="116">
        <v>337</v>
      </c>
      <c r="X30" s="116">
        <v>335</v>
      </c>
      <c r="Y30" s="112">
        <v>372</v>
      </c>
      <c r="Z30" s="112">
        <v>401</v>
      </c>
      <c r="AB30" s="117">
        <f t="shared" si="2"/>
        <v>5.3359946773120427E-2</v>
      </c>
    </row>
    <row r="31" spans="1:28" x14ac:dyDescent="0.25">
      <c r="S31" s="115" t="s">
        <v>77</v>
      </c>
      <c r="T31" s="115"/>
      <c r="U31" s="116"/>
      <c r="V31" s="116">
        <v>548</v>
      </c>
      <c r="W31" s="116">
        <v>570</v>
      </c>
      <c r="X31" s="116">
        <v>652</v>
      </c>
      <c r="Y31" s="112">
        <v>695</v>
      </c>
      <c r="Z31" s="112">
        <v>774</v>
      </c>
      <c r="AB31" s="117">
        <f t="shared" si="2"/>
        <v>0.10299401197604791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76</v>
      </c>
      <c r="W32" s="116">
        <v>74</v>
      </c>
      <c r="X32" s="116">
        <v>86</v>
      </c>
      <c r="Y32" s="112">
        <v>96</v>
      </c>
      <c r="Z32" s="112">
        <v>110</v>
      </c>
      <c r="AB32" s="117">
        <f t="shared" si="2"/>
        <v>1.4637391882900865E-2</v>
      </c>
    </row>
    <row r="33" spans="19:32" x14ac:dyDescent="0.25">
      <c r="S33" s="115" t="s">
        <v>79</v>
      </c>
      <c r="T33" s="115"/>
      <c r="U33" s="116"/>
      <c r="V33" s="116">
        <v>184</v>
      </c>
      <c r="W33" s="116">
        <v>208</v>
      </c>
      <c r="X33" s="116">
        <v>243</v>
      </c>
      <c r="Y33" s="112">
        <v>246</v>
      </c>
      <c r="Z33" s="112">
        <v>256</v>
      </c>
      <c r="AB33" s="117">
        <f t="shared" si="2"/>
        <v>3.4065202927478375E-2</v>
      </c>
    </row>
    <row r="34" spans="19:32" x14ac:dyDescent="0.25">
      <c r="S34" s="118" t="s">
        <v>53</v>
      </c>
      <c r="T34" s="118"/>
      <c r="U34" s="119"/>
      <c r="V34" s="119">
        <v>6494</v>
      </c>
      <c r="W34" s="119">
        <v>6339</v>
      </c>
      <c r="X34" s="119">
        <v>6790</v>
      </c>
      <c r="Y34" s="120">
        <v>7106</v>
      </c>
      <c r="Z34" s="120">
        <v>7515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4343</v>
      </c>
      <c r="W37" s="112">
        <v>4082</v>
      </c>
      <c r="X37" s="112">
        <v>4402</v>
      </c>
      <c r="Y37" s="112">
        <v>4726</v>
      </c>
      <c r="Z37" s="112">
        <v>4823</v>
      </c>
      <c r="AB37" s="132">
        <f>Z37/Z40*100</f>
        <v>86.744604316546756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547</v>
      </c>
      <c r="W38" s="112">
        <v>585</v>
      </c>
      <c r="X38" s="112">
        <v>656</v>
      </c>
      <c r="Y38" s="112">
        <v>697</v>
      </c>
      <c r="Z38" s="112">
        <v>737</v>
      </c>
      <c r="AB38" s="132">
        <f>Z38/Z40*100</f>
        <v>13.255395683453235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4890</v>
      </c>
      <c r="W40" s="112">
        <v>4667</v>
      </c>
      <c r="X40" s="112">
        <v>5058</v>
      </c>
      <c r="Y40" s="112">
        <v>5423</v>
      </c>
      <c r="Z40" s="112">
        <v>5560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8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47</v>
      </c>
      <c r="W45" s="112">
        <v>38</v>
      </c>
      <c r="X45" s="112">
        <v>73</v>
      </c>
      <c r="Y45" s="112">
        <v>66</v>
      </c>
      <c r="Z45" s="112">
        <v>77</v>
      </c>
    </row>
    <row r="46" spans="19:32" x14ac:dyDescent="0.25">
      <c r="S46" s="115" t="s">
        <v>38</v>
      </c>
      <c r="T46" s="115"/>
      <c r="U46" s="112"/>
      <c r="V46" s="112">
        <v>187</v>
      </c>
      <c r="W46" s="112">
        <v>175</v>
      </c>
      <c r="X46" s="112">
        <v>188</v>
      </c>
      <c r="Y46" s="112">
        <v>192</v>
      </c>
      <c r="Z46" s="112">
        <v>254</v>
      </c>
    </row>
    <row r="47" spans="19:32" x14ac:dyDescent="0.25">
      <c r="S47" s="115" t="s">
        <v>39</v>
      </c>
      <c r="T47" s="115"/>
      <c r="U47" s="112"/>
      <c r="V47" s="112">
        <v>347</v>
      </c>
      <c r="W47" s="112">
        <v>322</v>
      </c>
      <c r="X47" s="112">
        <v>347</v>
      </c>
      <c r="Y47" s="112">
        <v>286</v>
      </c>
      <c r="Z47" s="112">
        <v>313</v>
      </c>
    </row>
    <row r="48" spans="19:32" x14ac:dyDescent="0.25">
      <c r="S48" s="115" t="s">
        <v>40</v>
      </c>
      <c r="T48" s="115"/>
      <c r="U48" s="112"/>
      <c r="V48" s="112">
        <v>358</v>
      </c>
      <c r="W48" s="112">
        <v>337</v>
      </c>
      <c r="X48" s="112">
        <v>408</v>
      </c>
      <c r="Y48" s="112">
        <v>474</v>
      </c>
      <c r="Z48" s="112">
        <v>459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366</v>
      </c>
      <c r="W49" s="112">
        <v>302</v>
      </c>
      <c r="X49" s="112">
        <v>355</v>
      </c>
      <c r="Y49" s="112">
        <v>404</v>
      </c>
      <c r="Z49" s="112">
        <v>437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Plains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361</v>
      </c>
      <c r="W50" s="112">
        <v>312</v>
      </c>
      <c r="X50" s="112">
        <v>333</v>
      </c>
      <c r="Y50" s="112">
        <v>357</v>
      </c>
      <c r="Z50" s="112">
        <v>392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342</v>
      </c>
      <c r="W51" s="112">
        <v>317</v>
      </c>
      <c r="X51" s="112">
        <v>324</v>
      </c>
      <c r="Y51" s="112">
        <v>327</v>
      </c>
      <c r="Z51" s="112">
        <v>347</v>
      </c>
    </row>
    <row r="52" spans="1:26" ht="15" customHeight="1" x14ac:dyDescent="0.25">
      <c r="S52" s="115" t="s">
        <v>44</v>
      </c>
      <c r="T52" s="115"/>
      <c r="U52" s="112"/>
      <c r="V52" s="112">
        <v>415</v>
      </c>
      <c r="W52" s="112">
        <v>394</v>
      </c>
      <c r="X52" s="112">
        <v>378</v>
      </c>
      <c r="Y52" s="112">
        <v>420</v>
      </c>
      <c r="Z52" s="112">
        <v>416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399</v>
      </c>
      <c r="W53" s="112">
        <v>471</v>
      </c>
      <c r="X53" s="112">
        <v>445</v>
      </c>
      <c r="Y53" s="112">
        <v>429</v>
      </c>
      <c r="Z53" s="112">
        <v>428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363</v>
      </c>
      <c r="W54" s="112">
        <v>360</v>
      </c>
      <c r="X54" s="112">
        <v>371</v>
      </c>
      <c r="Y54" s="112">
        <v>395</v>
      </c>
      <c r="Z54" s="112">
        <v>412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214</v>
      </c>
      <c r="W55" s="112">
        <v>251</v>
      </c>
      <c r="X55" s="112">
        <v>256</v>
      </c>
      <c r="Y55" s="112">
        <v>289</v>
      </c>
      <c r="Z55" s="112">
        <v>316</v>
      </c>
    </row>
    <row r="56" spans="1:26" ht="15" customHeight="1" x14ac:dyDescent="0.25">
      <c r="S56" s="115" t="s">
        <v>48</v>
      </c>
      <c r="T56" s="115"/>
      <c r="U56" s="112"/>
      <c r="V56" s="112">
        <v>103</v>
      </c>
      <c r="W56" s="112">
        <v>119</v>
      </c>
      <c r="X56" s="112">
        <v>115</v>
      </c>
      <c r="Y56" s="112">
        <v>118</v>
      </c>
      <c r="Z56" s="112">
        <v>129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47</v>
      </c>
      <c r="W57" s="112">
        <v>53</v>
      </c>
      <c r="X57" s="112">
        <v>53</v>
      </c>
      <c r="Y57" s="112">
        <v>69</v>
      </c>
      <c r="Z57" s="112">
        <v>60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</v>
      </c>
      <c r="W58" s="112">
        <v>15</v>
      </c>
      <c r="X58" s="112">
        <v>8</v>
      </c>
      <c r="Y58" s="112">
        <v>16</v>
      </c>
      <c r="Z58" s="112">
        <v>13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9</v>
      </c>
      <c r="W59" s="112">
        <v>10</v>
      </c>
      <c r="X59" s="112">
        <v>13</v>
      </c>
      <c r="Y59" s="112">
        <v>10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7</v>
      </c>
      <c r="X60" s="112">
        <v>3</v>
      </c>
      <c r="Y60" s="112">
        <v>3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3583</v>
      </c>
      <c r="W61" s="112">
        <v>3487</v>
      </c>
      <c r="X61" s="112">
        <v>3673</v>
      </c>
      <c r="Y61" s="112">
        <v>3860</v>
      </c>
      <c r="Z61" s="112">
        <v>4072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0</v>
      </c>
      <c r="X63" s="112">
        <v>3</v>
      </c>
      <c r="Y63" s="112">
        <v>4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62</v>
      </c>
      <c r="W64" s="112">
        <v>48</v>
      </c>
      <c r="X64" s="112">
        <v>76</v>
      </c>
      <c r="Y64" s="112">
        <v>69</v>
      </c>
      <c r="Z64" s="112">
        <v>90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Plains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190</v>
      </c>
      <c r="W65" s="112">
        <v>205</v>
      </c>
      <c r="X65" s="112">
        <v>257</v>
      </c>
      <c r="Y65" s="112">
        <v>232</v>
      </c>
      <c r="Z65" s="112">
        <v>234</v>
      </c>
    </row>
    <row r="66" spans="1:26" x14ac:dyDescent="0.25">
      <c r="S66" s="115" t="s">
        <v>39</v>
      </c>
      <c r="T66" s="115"/>
      <c r="U66" s="112"/>
      <c r="V66" s="112">
        <v>252</v>
      </c>
      <c r="W66" s="112">
        <v>251</v>
      </c>
      <c r="X66" s="112">
        <v>263</v>
      </c>
      <c r="Y66" s="112">
        <v>292</v>
      </c>
      <c r="Z66" s="112">
        <v>333</v>
      </c>
    </row>
    <row r="67" spans="1:26" x14ac:dyDescent="0.25">
      <c r="S67" s="115" t="s">
        <v>40</v>
      </c>
      <c r="T67" s="115"/>
      <c r="U67" s="112"/>
      <c r="V67" s="112">
        <v>263</v>
      </c>
      <c r="W67" s="112">
        <v>222</v>
      </c>
      <c r="X67" s="112">
        <v>292</v>
      </c>
      <c r="Y67" s="112">
        <v>291</v>
      </c>
      <c r="Z67" s="112">
        <v>324</v>
      </c>
    </row>
    <row r="68" spans="1:26" x14ac:dyDescent="0.25">
      <c r="S68" s="115" t="s">
        <v>41</v>
      </c>
      <c r="T68" s="115"/>
      <c r="U68" s="112"/>
      <c r="V68" s="112">
        <v>289</v>
      </c>
      <c r="W68" s="112">
        <v>255</v>
      </c>
      <c r="X68" s="112">
        <v>310</v>
      </c>
      <c r="Y68" s="112">
        <v>308</v>
      </c>
      <c r="Z68" s="112">
        <v>330</v>
      </c>
    </row>
    <row r="69" spans="1:26" x14ac:dyDescent="0.25">
      <c r="S69" s="115" t="s">
        <v>42</v>
      </c>
      <c r="T69" s="115"/>
      <c r="U69" s="112"/>
      <c r="V69" s="112">
        <v>256</v>
      </c>
      <c r="W69" s="112">
        <v>251</v>
      </c>
      <c r="X69" s="112">
        <v>275</v>
      </c>
      <c r="Y69" s="112">
        <v>304</v>
      </c>
      <c r="Z69" s="112">
        <v>334</v>
      </c>
    </row>
    <row r="70" spans="1:26" x14ac:dyDescent="0.25">
      <c r="S70" s="115" t="s">
        <v>43</v>
      </c>
      <c r="T70" s="115"/>
      <c r="U70" s="112"/>
      <c r="V70" s="112">
        <v>302</v>
      </c>
      <c r="W70" s="112">
        <v>302</v>
      </c>
      <c r="X70" s="112">
        <v>285</v>
      </c>
      <c r="Y70" s="112">
        <v>301</v>
      </c>
      <c r="Z70" s="112">
        <v>290</v>
      </c>
    </row>
    <row r="71" spans="1:26" x14ac:dyDescent="0.25">
      <c r="S71" s="115" t="s">
        <v>44</v>
      </c>
      <c r="T71" s="115"/>
      <c r="U71" s="112"/>
      <c r="V71" s="112">
        <v>376</v>
      </c>
      <c r="W71" s="112">
        <v>359</v>
      </c>
      <c r="X71" s="112">
        <v>387</v>
      </c>
      <c r="Y71" s="112">
        <v>377</v>
      </c>
      <c r="Z71" s="112">
        <v>369</v>
      </c>
    </row>
    <row r="72" spans="1:26" x14ac:dyDescent="0.25">
      <c r="S72" s="115" t="s">
        <v>45</v>
      </c>
      <c r="T72" s="115"/>
      <c r="U72" s="112"/>
      <c r="V72" s="112">
        <v>363</v>
      </c>
      <c r="W72" s="112">
        <v>353</v>
      </c>
      <c r="X72" s="112">
        <v>347</v>
      </c>
      <c r="Y72" s="112">
        <v>381</v>
      </c>
      <c r="Z72" s="112">
        <v>392</v>
      </c>
    </row>
    <row r="73" spans="1:26" x14ac:dyDescent="0.25">
      <c r="S73" s="115" t="s">
        <v>46</v>
      </c>
      <c r="T73" s="115"/>
      <c r="U73" s="112"/>
      <c r="V73" s="112">
        <v>274</v>
      </c>
      <c r="W73" s="112">
        <v>304</v>
      </c>
      <c r="X73" s="112">
        <v>324</v>
      </c>
      <c r="Y73" s="112">
        <v>323</v>
      </c>
      <c r="Z73" s="112">
        <v>361</v>
      </c>
    </row>
    <row r="74" spans="1:26" x14ac:dyDescent="0.25">
      <c r="S74" s="115" t="s">
        <v>47</v>
      </c>
      <c r="T74" s="115"/>
      <c r="U74" s="112"/>
      <c r="V74" s="112">
        <v>160</v>
      </c>
      <c r="W74" s="112">
        <v>164</v>
      </c>
      <c r="X74" s="112">
        <v>187</v>
      </c>
      <c r="Y74" s="112">
        <v>223</v>
      </c>
      <c r="Z74" s="112">
        <v>234</v>
      </c>
    </row>
    <row r="75" spans="1:26" x14ac:dyDescent="0.25">
      <c r="S75" s="115" t="s">
        <v>48</v>
      </c>
      <c r="T75" s="115"/>
      <c r="U75" s="112"/>
      <c r="V75" s="112">
        <v>67</v>
      </c>
      <c r="W75" s="112">
        <v>77</v>
      </c>
      <c r="X75" s="112">
        <v>74</v>
      </c>
      <c r="Y75" s="112">
        <v>88</v>
      </c>
      <c r="Z75" s="112">
        <v>94</v>
      </c>
    </row>
    <row r="76" spans="1:26" x14ac:dyDescent="0.25">
      <c r="S76" s="115" t="s">
        <v>49</v>
      </c>
      <c r="T76" s="115"/>
      <c r="U76" s="112"/>
      <c r="V76" s="112">
        <v>20</v>
      </c>
      <c r="W76" s="112">
        <v>30</v>
      </c>
      <c r="X76" s="112">
        <v>21</v>
      </c>
      <c r="Y76" s="112">
        <v>34</v>
      </c>
      <c r="Z76" s="112">
        <v>29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10</v>
      </c>
      <c r="X77" s="112">
        <v>10</v>
      </c>
      <c r="Y77" s="112">
        <v>14</v>
      </c>
      <c r="Z77" s="112">
        <v>10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5</v>
      </c>
      <c r="X78" s="112">
        <v>6</v>
      </c>
      <c r="Y78" s="112">
        <v>12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7</v>
      </c>
      <c r="X79" s="112">
        <v>5</v>
      </c>
      <c r="Y79" s="112">
        <v>6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2906</v>
      </c>
      <c r="W80" s="112">
        <v>2854</v>
      </c>
      <c r="X80" s="112">
        <v>3124</v>
      </c>
      <c r="Y80" s="112">
        <v>3244</v>
      </c>
      <c r="Z80" s="112">
        <v>3438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 Plains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221</v>
      </c>
      <c r="W83" s="112">
        <v>240</v>
      </c>
      <c r="X83" s="112">
        <v>258</v>
      </c>
      <c r="Y83" s="112">
        <v>275</v>
      </c>
      <c r="Z83" s="112">
        <v>283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138</v>
      </c>
      <c r="W84" s="112">
        <v>120</v>
      </c>
      <c r="X84" s="112">
        <v>118</v>
      </c>
      <c r="Y84" s="112">
        <v>118</v>
      </c>
      <c r="Z84" s="112">
        <v>132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506</v>
      </c>
      <c r="W85" s="112">
        <v>540</v>
      </c>
      <c r="X85" s="112">
        <v>530</v>
      </c>
      <c r="Y85" s="112">
        <v>592</v>
      </c>
      <c r="Z85" s="112">
        <v>643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7,515</v>
      </c>
      <c r="D86" s="94">
        <f t="shared" ref="D86:D91" si="4">AD4</f>
        <v>5.7705840957072541E-2</v>
      </c>
      <c r="E86" s="95">
        <f t="shared" ref="E86:E91" si="5">AD4</f>
        <v>5.7705840957072541E-2</v>
      </c>
      <c r="F86" s="94">
        <f t="shared" ref="F86:F91" si="6">AF4</f>
        <v>0.15811373092926484</v>
      </c>
      <c r="G86" s="95">
        <f t="shared" ref="G86:G91" si="7">AF4</f>
        <v>0.15811373092926484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91</v>
      </c>
      <c r="W86" s="112">
        <v>90</v>
      </c>
      <c r="X86" s="112">
        <v>88</v>
      </c>
      <c r="Y86" s="112">
        <v>100</v>
      </c>
      <c r="Z86" s="112">
        <v>104</v>
      </c>
    </row>
    <row r="87" spans="1:30" ht="15" customHeight="1" x14ac:dyDescent="0.25">
      <c r="A87" s="96" t="s">
        <v>4</v>
      </c>
      <c r="B87" s="49"/>
      <c r="C87" s="97" t="str">
        <f t="shared" si="3"/>
        <v>4,072</v>
      </c>
      <c r="D87" s="94">
        <f t="shared" si="4"/>
        <v>5.3830227743271175E-2</v>
      </c>
      <c r="E87" s="95">
        <f t="shared" si="5"/>
        <v>5.3830227743271175E-2</v>
      </c>
      <c r="F87" s="94">
        <f t="shared" si="6"/>
        <v>0.13584379358437926</v>
      </c>
      <c r="G87" s="95">
        <f t="shared" si="7"/>
        <v>0.13584379358437926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101</v>
      </c>
      <c r="W87" s="112">
        <v>93</v>
      </c>
      <c r="X87" s="112">
        <v>102</v>
      </c>
      <c r="Y87" s="112">
        <v>95</v>
      </c>
      <c r="Z87" s="112">
        <v>102</v>
      </c>
    </row>
    <row r="88" spans="1:30" ht="15" customHeight="1" x14ac:dyDescent="0.25">
      <c r="A88" s="96" t="s">
        <v>5</v>
      </c>
      <c r="B88" s="49"/>
      <c r="C88" s="97" t="str">
        <f t="shared" si="3"/>
        <v>3,438</v>
      </c>
      <c r="D88" s="94">
        <f t="shared" si="4"/>
        <v>5.8497536945812723E-2</v>
      </c>
      <c r="E88" s="95">
        <f t="shared" si="5"/>
        <v>5.8497536945812723E-2</v>
      </c>
      <c r="F88" s="94">
        <f t="shared" si="6"/>
        <v>0.18225584594222832</v>
      </c>
      <c r="G88" s="95">
        <f t="shared" si="7"/>
        <v>0.18225584594222832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94</v>
      </c>
      <c r="W88" s="112">
        <v>103</v>
      </c>
      <c r="X88" s="112">
        <v>84</v>
      </c>
      <c r="Y88" s="112">
        <v>92</v>
      </c>
      <c r="Z88" s="112">
        <v>110</v>
      </c>
    </row>
    <row r="89" spans="1:30" ht="15" customHeight="1" x14ac:dyDescent="0.25">
      <c r="A89" s="49" t="s">
        <v>6</v>
      </c>
      <c r="B89" s="49"/>
      <c r="C89" s="97" t="str">
        <f t="shared" si="3"/>
        <v>5,557</v>
      </c>
      <c r="D89" s="94">
        <f t="shared" si="4"/>
        <v>2.3577086019524796E-2</v>
      </c>
      <c r="E89" s="95">
        <f t="shared" si="5"/>
        <v>2.3577086019524796E-2</v>
      </c>
      <c r="F89" s="94">
        <f t="shared" si="6"/>
        <v>0.13663325833503781</v>
      </c>
      <c r="G89" s="95">
        <f t="shared" si="7"/>
        <v>0.13663325833503781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396</v>
      </c>
      <c r="W89" s="112">
        <v>446</v>
      </c>
      <c r="X89" s="112">
        <v>458</v>
      </c>
      <c r="Y89" s="112">
        <v>482</v>
      </c>
      <c r="Z89" s="112">
        <v>484</v>
      </c>
    </row>
    <row r="90" spans="1:30" ht="15" customHeight="1" x14ac:dyDescent="0.25">
      <c r="A90" s="49" t="s">
        <v>98</v>
      </c>
      <c r="B90" s="49"/>
      <c r="C90" s="97" t="str">
        <f t="shared" si="3"/>
        <v>$49,884</v>
      </c>
      <c r="D90" s="94">
        <f t="shared" si="4"/>
        <v>8.5724664556322772E-2</v>
      </c>
      <c r="E90" s="95">
        <f t="shared" si="5"/>
        <v>8.5724664556322772E-2</v>
      </c>
      <c r="F90" s="94">
        <f t="shared" si="6"/>
        <v>0.14357190344100323</v>
      </c>
      <c r="G90" s="95">
        <f t="shared" si="7"/>
        <v>0.14357190344100323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420</v>
      </c>
      <c r="W90" s="112">
        <v>449</v>
      </c>
      <c r="X90" s="112">
        <v>459</v>
      </c>
      <c r="Y90" s="112">
        <v>489</v>
      </c>
      <c r="Z90" s="112">
        <v>545</v>
      </c>
    </row>
    <row r="91" spans="1:30" ht="15" customHeight="1" x14ac:dyDescent="0.25">
      <c r="A91" s="49" t="s">
        <v>7</v>
      </c>
      <c r="B91" s="49"/>
      <c r="C91" s="97" t="str">
        <f t="shared" si="3"/>
        <v>$307.8 mil</v>
      </c>
      <c r="D91" s="94">
        <f t="shared" si="4"/>
        <v>7.0718536813609401E-2</v>
      </c>
      <c r="E91" s="95">
        <f t="shared" si="5"/>
        <v>7.0718536813609401E-2</v>
      </c>
      <c r="F91" s="94">
        <f t="shared" si="6"/>
        <v>0.25336394797529582</v>
      </c>
      <c r="G91" s="95">
        <f t="shared" si="7"/>
        <v>0.25336394797529582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2701</v>
      </c>
      <c r="W91" s="112">
        <v>2550</v>
      </c>
      <c r="X91" s="112">
        <v>2773</v>
      </c>
      <c r="Y91" s="112">
        <v>2980</v>
      </c>
      <c r="Z91" s="112">
        <v>3023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167</v>
      </c>
      <c r="W93" s="112">
        <v>181</v>
      </c>
      <c r="X93" s="112">
        <v>167</v>
      </c>
      <c r="Y93" s="112">
        <v>194</v>
      </c>
      <c r="Z93" s="112">
        <v>189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274</v>
      </c>
      <c r="W94" s="112">
        <v>264</v>
      </c>
      <c r="X94" s="112">
        <v>266</v>
      </c>
      <c r="Y94" s="112">
        <v>298</v>
      </c>
      <c r="Z94" s="112">
        <v>309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94</v>
      </c>
      <c r="W95" s="112">
        <v>99</v>
      </c>
      <c r="X95" s="112">
        <v>116</v>
      </c>
      <c r="Y95" s="112">
        <v>131</v>
      </c>
      <c r="Z95" s="112">
        <v>128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356</v>
      </c>
      <c r="W96" s="112">
        <v>371</v>
      </c>
      <c r="X96" s="112">
        <v>395</v>
      </c>
      <c r="Y96" s="112">
        <v>424</v>
      </c>
      <c r="Z96" s="112">
        <v>429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416</v>
      </c>
      <c r="W97" s="112">
        <v>409</v>
      </c>
      <c r="X97" s="112">
        <v>405</v>
      </c>
      <c r="Y97" s="112">
        <v>425</v>
      </c>
      <c r="Z97" s="112">
        <v>476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228</v>
      </c>
      <c r="W98" s="112">
        <v>247</v>
      </c>
      <c r="X98" s="112">
        <v>256</v>
      </c>
      <c r="Y98" s="112">
        <v>261</v>
      </c>
      <c r="Z98" s="112">
        <v>282</v>
      </c>
    </row>
    <row r="99" spans="1:32" ht="15" customHeight="1" x14ac:dyDescent="0.25">
      <c r="S99" s="115" t="s">
        <v>191</v>
      </c>
      <c r="T99" s="115"/>
      <c r="U99" s="112"/>
      <c r="V99" s="112">
        <v>27</v>
      </c>
      <c r="W99" s="112">
        <v>34</v>
      </c>
      <c r="X99" s="112">
        <v>38</v>
      </c>
      <c r="Y99" s="112">
        <v>36</v>
      </c>
      <c r="Z99" s="112">
        <v>40</v>
      </c>
    </row>
    <row r="100" spans="1:32" ht="15" customHeight="1" x14ac:dyDescent="0.25">
      <c r="S100" s="115" t="s">
        <v>58</v>
      </c>
      <c r="T100" s="115"/>
      <c r="U100" s="112"/>
      <c r="V100" s="112">
        <v>224</v>
      </c>
      <c r="W100" s="112">
        <v>237</v>
      </c>
      <c r="X100" s="112">
        <v>234</v>
      </c>
      <c r="Y100" s="112">
        <v>247</v>
      </c>
      <c r="Z100" s="112">
        <v>272</v>
      </c>
    </row>
    <row r="101" spans="1:32" x14ac:dyDescent="0.25">
      <c r="A101" s="18"/>
      <c r="S101" s="118" t="s">
        <v>53</v>
      </c>
      <c r="T101" s="118"/>
      <c r="U101" s="112"/>
      <c r="V101" s="112">
        <v>2190</v>
      </c>
      <c r="W101" s="112">
        <v>2113</v>
      </c>
      <c r="X101" s="112">
        <v>2291</v>
      </c>
      <c r="Y101" s="112">
        <v>2448</v>
      </c>
      <c r="Z101" s="112">
        <v>2526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5012</v>
      </c>
      <c r="W104" s="112">
        <v>4806</v>
      </c>
      <c r="X104" s="112">
        <v>5270</v>
      </c>
      <c r="Y104" s="112">
        <v>5716</v>
      </c>
      <c r="Z104" s="112">
        <v>5716</v>
      </c>
      <c r="AB104" s="109" t="str">
        <f>TEXT(Z104,"###,###")</f>
        <v>5,716</v>
      </c>
      <c r="AD104" s="130">
        <f>Z104/($Z$4)*100</f>
        <v>76.061210911510315</v>
      </c>
      <c r="AF104" s="109"/>
    </row>
    <row r="105" spans="1:32" x14ac:dyDescent="0.25">
      <c r="S105" s="115" t="s">
        <v>17</v>
      </c>
      <c r="T105" s="115"/>
      <c r="U105" s="112"/>
      <c r="V105" s="112">
        <v>864</v>
      </c>
      <c r="W105" s="112">
        <v>870</v>
      </c>
      <c r="X105" s="112">
        <v>947</v>
      </c>
      <c r="Y105" s="112">
        <v>921</v>
      </c>
      <c r="Z105" s="112">
        <v>963</v>
      </c>
      <c r="AB105" s="109" t="str">
        <f>TEXT(Z105,"###,###")</f>
        <v>963</v>
      </c>
      <c r="AD105" s="130">
        <f>Z105/($Z$4)*100</f>
        <v>12.81437125748503</v>
      </c>
      <c r="AF105" s="109"/>
    </row>
    <row r="106" spans="1:32" x14ac:dyDescent="0.25">
      <c r="S106" s="118" t="s">
        <v>53</v>
      </c>
      <c r="T106" s="118"/>
      <c r="U106" s="120"/>
      <c r="V106" s="120">
        <v>5876</v>
      </c>
      <c r="W106" s="120">
        <v>5676</v>
      </c>
      <c r="X106" s="120">
        <v>6217</v>
      </c>
      <c r="Y106" s="120">
        <v>6637</v>
      </c>
      <c r="Z106" s="120">
        <v>6679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877</v>
      </c>
      <c r="W108" s="112">
        <v>936</v>
      </c>
      <c r="X108" s="112">
        <v>854</v>
      </c>
      <c r="Y108" s="112">
        <v>967</v>
      </c>
      <c r="Z108" s="112">
        <v>1012</v>
      </c>
      <c r="AB108" s="109" t="str">
        <f>TEXT(Z108,"###,###")</f>
        <v>1,012</v>
      </c>
      <c r="AD108" s="130">
        <f>Z108/($Z$4)*100</f>
        <v>13.466400532268796</v>
      </c>
      <c r="AF108" s="109"/>
    </row>
    <row r="109" spans="1:32" x14ac:dyDescent="0.25">
      <c r="S109" s="115" t="s">
        <v>20</v>
      </c>
      <c r="T109" s="115"/>
      <c r="U109" s="112"/>
      <c r="V109" s="112">
        <v>963</v>
      </c>
      <c r="W109" s="112">
        <v>986</v>
      </c>
      <c r="X109" s="112">
        <v>950</v>
      </c>
      <c r="Y109" s="112">
        <v>972</v>
      </c>
      <c r="Z109" s="112">
        <v>1118</v>
      </c>
      <c r="AB109" s="109" t="str">
        <f>TEXT(Z109,"###,###")</f>
        <v>1,118</v>
      </c>
      <c r="AD109" s="130">
        <f>Z109/($Z$4)*100</f>
        <v>14.876912840984696</v>
      </c>
      <c r="AF109" s="109"/>
    </row>
    <row r="110" spans="1:32" x14ac:dyDescent="0.25">
      <c r="S110" s="115" t="s">
        <v>21</v>
      </c>
      <c r="T110" s="115"/>
      <c r="U110" s="112"/>
      <c r="V110" s="112">
        <v>1310</v>
      </c>
      <c r="W110" s="112">
        <v>1277</v>
      </c>
      <c r="X110" s="112">
        <v>1456</v>
      </c>
      <c r="Y110" s="112">
        <v>1504</v>
      </c>
      <c r="Z110" s="112">
        <v>1701</v>
      </c>
      <c r="AB110" s="109" t="str">
        <f>TEXT(Z110,"###,###")</f>
        <v>1,701</v>
      </c>
      <c r="AD110" s="130">
        <f>Z110/($Z$4)*100</f>
        <v>22.634730538922156</v>
      </c>
      <c r="AF110" s="109"/>
    </row>
    <row r="111" spans="1:32" x14ac:dyDescent="0.25">
      <c r="S111" s="115" t="s">
        <v>22</v>
      </c>
      <c r="T111" s="115"/>
      <c r="U111" s="112"/>
      <c r="V111" s="112">
        <v>2671</v>
      </c>
      <c r="W111" s="112">
        <v>2381</v>
      </c>
      <c r="X111" s="112">
        <v>2875</v>
      </c>
      <c r="Y111" s="112">
        <v>2969</v>
      </c>
      <c r="Z111" s="112">
        <v>3014</v>
      </c>
      <c r="AB111" s="109" t="str">
        <f>TEXT(Z111,"###,###")</f>
        <v>3,014</v>
      </c>
      <c r="AD111" s="130">
        <f>Z111/($Z$4)*100</f>
        <v>40.106453759148373</v>
      </c>
      <c r="AF111" s="109"/>
    </row>
    <row r="112" spans="1:32" x14ac:dyDescent="0.25">
      <c r="S112" s="118" t="s">
        <v>53</v>
      </c>
      <c r="T112" s="118"/>
      <c r="U112" s="112"/>
      <c r="V112" s="112">
        <v>6489</v>
      </c>
      <c r="W112" s="112">
        <v>6340</v>
      </c>
      <c r="X112" s="112">
        <v>6790</v>
      </c>
      <c r="Y112" s="112">
        <v>7105</v>
      </c>
      <c r="Z112" s="112">
        <v>7515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41.77</v>
      </c>
      <c r="W118" s="131">
        <v>43.06</v>
      </c>
      <c r="X118" s="131">
        <v>42.01</v>
      </c>
      <c r="Y118" s="131">
        <v>42.32</v>
      </c>
      <c r="Z118" s="131">
        <v>42.2</v>
      </c>
      <c r="AB118" s="109" t="str">
        <f>TEXT(Z118,"##.0")</f>
        <v>42.2</v>
      </c>
    </row>
    <row r="120" spans="19:32" x14ac:dyDescent="0.25">
      <c r="S120" s="101" t="s">
        <v>100</v>
      </c>
      <c r="T120" s="112"/>
      <c r="U120" s="112"/>
      <c r="V120" s="112">
        <v>4027</v>
      </c>
      <c r="W120" s="112">
        <v>3737</v>
      </c>
      <c r="X120" s="112">
        <v>4224</v>
      </c>
      <c r="Y120" s="112">
        <v>4487</v>
      </c>
      <c r="Z120" s="112">
        <v>4590</v>
      </c>
      <c r="AB120" s="109" t="str">
        <f>TEXT(Z120,"###,###")</f>
        <v>4,590</v>
      </c>
    </row>
    <row r="121" spans="19:32" x14ac:dyDescent="0.25">
      <c r="S121" s="101" t="s">
        <v>101</v>
      </c>
      <c r="T121" s="112"/>
      <c r="U121" s="112"/>
      <c r="V121" s="112">
        <v>513</v>
      </c>
      <c r="W121" s="112">
        <v>561</v>
      </c>
      <c r="X121" s="112">
        <v>495</v>
      </c>
      <c r="Y121" s="112">
        <v>569</v>
      </c>
      <c r="Z121" s="112">
        <v>572</v>
      </c>
      <c r="AB121" s="109" t="str">
        <f>TEXT(Z121,"###,###")</f>
        <v>572</v>
      </c>
    </row>
    <row r="122" spans="19:32" x14ac:dyDescent="0.25">
      <c r="S122" s="101" t="s">
        <v>102</v>
      </c>
      <c r="T122" s="112"/>
      <c r="U122" s="112"/>
      <c r="V122" s="112">
        <v>348</v>
      </c>
      <c r="W122" s="112">
        <v>363</v>
      </c>
      <c r="X122" s="112">
        <v>348</v>
      </c>
      <c r="Y122" s="112">
        <v>374</v>
      </c>
      <c r="Z122" s="112">
        <v>394</v>
      </c>
      <c r="AB122" s="109" t="str">
        <f>TEXT(Z122,"###,###")</f>
        <v>394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4375</v>
      </c>
      <c r="W124" s="112">
        <v>4100</v>
      </c>
      <c r="X124" s="112">
        <v>4572</v>
      </c>
      <c r="Y124" s="112">
        <v>4861</v>
      </c>
      <c r="Z124" s="112">
        <v>4984</v>
      </c>
      <c r="AB124" s="109" t="str">
        <f>TEXT(Z124,"###,###")</f>
        <v>4,984</v>
      </c>
      <c r="AD124" s="127">
        <f>Z124/$Z$7*100</f>
        <v>89.688680942954832</v>
      </c>
    </row>
    <row r="125" spans="19:32" x14ac:dyDescent="0.25">
      <c r="S125" s="101" t="s">
        <v>104</v>
      </c>
      <c r="T125" s="112"/>
      <c r="U125" s="112"/>
      <c r="V125" s="112">
        <v>861</v>
      </c>
      <c r="W125" s="112">
        <v>924</v>
      </c>
      <c r="X125" s="112">
        <v>843</v>
      </c>
      <c r="Y125" s="112">
        <v>943</v>
      </c>
      <c r="Z125" s="112">
        <v>966</v>
      </c>
      <c r="AB125" s="109" t="str">
        <f>TEXT(Z125,"###,###")</f>
        <v>966</v>
      </c>
      <c r="AD125" s="127">
        <f>Z125/$Z$7*100</f>
        <v>17.38348029512327</v>
      </c>
    </row>
    <row r="127" spans="19:32" x14ac:dyDescent="0.25">
      <c r="S127" s="101" t="s">
        <v>105</v>
      </c>
      <c r="T127" s="112"/>
      <c r="U127" s="112"/>
      <c r="V127" s="112">
        <v>2702</v>
      </c>
      <c r="W127" s="112">
        <v>2552</v>
      </c>
      <c r="X127" s="112">
        <v>2769</v>
      </c>
      <c r="Y127" s="112">
        <v>2983</v>
      </c>
      <c r="Z127" s="112">
        <v>3023</v>
      </c>
      <c r="AB127" s="109" t="str">
        <f>TEXT(Z127,"###,###")</f>
        <v>3,023</v>
      </c>
      <c r="AD127" s="127">
        <f>Z127/$Z$7*100</f>
        <v>54.399856037430268</v>
      </c>
    </row>
    <row r="128" spans="19:32" x14ac:dyDescent="0.25">
      <c r="S128" s="101" t="s">
        <v>106</v>
      </c>
      <c r="T128" s="112"/>
      <c r="U128" s="112"/>
      <c r="V128" s="112">
        <v>2194</v>
      </c>
      <c r="W128" s="112">
        <v>2114</v>
      </c>
      <c r="X128" s="112">
        <v>2292</v>
      </c>
      <c r="Y128" s="112">
        <v>2445</v>
      </c>
      <c r="Z128" s="112">
        <v>2527</v>
      </c>
      <c r="AB128" s="109" t="str">
        <f>TEXT(Z128,"###,###")</f>
        <v>2,527</v>
      </c>
      <c r="AD128" s="127">
        <f>Z128/$Z$7*100</f>
        <v>45.474176714054352</v>
      </c>
    </row>
    <row r="130" spans="19:20" x14ac:dyDescent="0.25">
      <c r="S130" s="101" t="s">
        <v>264</v>
      </c>
      <c r="T130" s="127">
        <v>82.598524383660248</v>
      </c>
    </row>
    <row r="131" spans="19:20" x14ac:dyDescent="0.25">
      <c r="S131" s="101" t="s">
        <v>265</v>
      </c>
      <c r="T131" s="127">
        <v>10.293323735828684</v>
      </c>
    </row>
    <row r="132" spans="19:20" x14ac:dyDescent="0.25">
      <c r="S132" s="101" t="s">
        <v>266</v>
      </c>
      <c r="T132" s="127">
        <v>7.0901565592945834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AB7F33-E5D4-4C4E-A4F1-2193BF3F46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BE5E6E-2831-4B31-B9E8-1515EFB29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71FF2D8-D3AB-41FB-952A-CD2AA89225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0E7BF13-9AD0-462D-B955-0F361381D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4C66-9054-4460-99C2-0171B7042305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148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148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10.39 Naracoorte and Lucindale,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7563</v>
      </c>
      <c r="W4" s="108">
        <v>8828</v>
      </c>
      <c r="X4" s="108">
        <v>8082</v>
      </c>
      <c r="Y4" s="108">
        <v>8622</v>
      </c>
      <c r="Z4" s="108">
        <v>8812</v>
      </c>
      <c r="AB4" s="109" t="str">
        <f>TEXT(Z4,"###,###")</f>
        <v>8,812</v>
      </c>
      <c r="AD4" s="110">
        <f>Z4/Y4-1</f>
        <v>2.2036650429134719E-2</v>
      </c>
      <c r="AF4" s="110">
        <f>Z4/V4-1</f>
        <v>0.16514610604257562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4172</v>
      </c>
      <c r="W5" s="108">
        <v>4881</v>
      </c>
      <c r="X5" s="108">
        <v>4423</v>
      </c>
      <c r="Y5" s="108">
        <v>4716</v>
      </c>
      <c r="Z5" s="108">
        <v>4765</v>
      </c>
      <c r="AB5" s="109" t="str">
        <f>TEXT(Z5,"###,###")</f>
        <v>4,765</v>
      </c>
      <c r="AD5" s="110">
        <f t="shared" ref="AD5:AD9" si="0">Z5/Y5-1</f>
        <v>1.0390161153519983E-2</v>
      </c>
      <c r="AF5" s="110">
        <f t="shared" ref="AF5:AF9" si="1">Z5/V5-1</f>
        <v>0.1421380632790028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3388</v>
      </c>
      <c r="W6" s="108">
        <v>3941</v>
      </c>
      <c r="X6" s="108">
        <v>3661</v>
      </c>
      <c r="Y6" s="108">
        <v>3909</v>
      </c>
      <c r="Z6" s="108">
        <v>4034</v>
      </c>
      <c r="AB6" s="109" t="str">
        <f>TEXT(Z6,"###,###")</f>
        <v>4,034</v>
      </c>
      <c r="AD6" s="110">
        <f t="shared" si="0"/>
        <v>3.1977487848554587E-2</v>
      </c>
      <c r="AF6" s="110">
        <f t="shared" si="1"/>
        <v>0.19067296340023621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4776</v>
      </c>
      <c r="W7" s="108">
        <v>5445</v>
      </c>
      <c r="X7" s="108">
        <v>5045</v>
      </c>
      <c r="Y7" s="108">
        <v>5510</v>
      </c>
      <c r="Z7" s="108">
        <v>5454</v>
      </c>
      <c r="AB7" s="109" t="str">
        <f>TEXT(Z7,"###,###")</f>
        <v>5,454</v>
      </c>
      <c r="AD7" s="110">
        <f t="shared" si="0"/>
        <v>-1.0163339382940118E-2</v>
      </c>
      <c r="AF7" s="110">
        <f t="shared" si="1"/>
        <v>0.1419597989949748</v>
      </c>
    </row>
    <row r="8" spans="1:32" ht="17.25" customHeight="1" x14ac:dyDescent="0.25">
      <c r="A8" s="62" t="s">
        <v>12</v>
      </c>
      <c r="B8" s="63"/>
      <c r="C8" s="29"/>
      <c r="D8" s="64" t="str">
        <f>AB4</f>
        <v>8,812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5,454</v>
      </c>
      <c r="P8" s="65"/>
      <c r="S8" s="107" t="s">
        <v>84</v>
      </c>
      <c r="T8" s="108"/>
      <c r="U8" s="108"/>
      <c r="V8" s="108">
        <v>26707</v>
      </c>
      <c r="W8" s="108">
        <v>29683.26</v>
      </c>
      <c r="X8" s="108">
        <v>31363.93</v>
      </c>
      <c r="Y8" s="108">
        <v>30461.8</v>
      </c>
      <c r="Z8" s="108">
        <v>31850</v>
      </c>
      <c r="AB8" s="109" t="str">
        <f>TEXT(Z8,"$###,###")</f>
        <v>$31,850</v>
      </c>
      <c r="AD8" s="110">
        <f t="shared" si="0"/>
        <v>4.557183094892614E-2</v>
      </c>
      <c r="AF8" s="110">
        <f t="shared" si="1"/>
        <v>0.1925712360055416</v>
      </c>
    </row>
    <row r="9" spans="1:32" x14ac:dyDescent="0.25">
      <c r="A9" s="30" t="s">
        <v>14</v>
      </c>
      <c r="B9" s="69"/>
      <c r="C9" s="70"/>
      <c r="D9" s="71">
        <f>AD104</f>
        <v>69.893327280980472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54.528786211954525</v>
      </c>
      <c r="P9" s="72" t="s">
        <v>85</v>
      </c>
      <c r="S9" s="107" t="s">
        <v>7</v>
      </c>
      <c r="T9" s="108"/>
      <c r="U9" s="108"/>
      <c r="V9" s="108">
        <v>206684780</v>
      </c>
      <c r="W9" s="108">
        <v>248508322</v>
      </c>
      <c r="X9" s="108">
        <v>254073971</v>
      </c>
      <c r="Y9" s="108">
        <v>273519517</v>
      </c>
      <c r="Z9" s="108">
        <v>278985235</v>
      </c>
      <c r="AB9" s="109" t="str">
        <f>TEXT(Z9/1000000,"$#,###.0")&amp;" mil"</f>
        <v>$279.0 mil</v>
      </c>
      <c r="AD9" s="110">
        <f t="shared" si="0"/>
        <v>1.9982917708939896E-2</v>
      </c>
      <c r="AF9" s="110">
        <f t="shared" si="1"/>
        <v>0.3498102521143549</v>
      </c>
    </row>
    <row r="10" spans="1:32" x14ac:dyDescent="0.25">
      <c r="A10" s="30" t="s">
        <v>17</v>
      </c>
      <c r="B10" s="69"/>
      <c r="C10" s="70"/>
      <c r="D10" s="71">
        <f>AD105</f>
        <v>9.7480708125283702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45.361202786945363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70.865419875320868</v>
      </c>
      <c r="P11" s="72" t="s">
        <v>85</v>
      </c>
      <c r="S11" s="107" t="s">
        <v>29</v>
      </c>
      <c r="T11" s="112"/>
      <c r="U11" s="112"/>
      <c r="V11" s="112">
        <v>6357</v>
      </c>
      <c r="W11" s="112">
        <v>7289</v>
      </c>
      <c r="X11" s="112">
        <v>6813</v>
      </c>
      <c r="Y11" s="112">
        <v>7117</v>
      </c>
      <c r="Z11" s="112">
        <v>7217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16.079941327466081</v>
      </c>
      <c r="P12" s="72" t="s">
        <v>85</v>
      </c>
      <c r="S12" s="107" t="s">
        <v>30</v>
      </c>
      <c r="T12" s="112"/>
      <c r="U12" s="112"/>
      <c r="V12" s="112">
        <v>1206</v>
      </c>
      <c r="W12" s="112">
        <v>1538</v>
      </c>
      <c r="X12" s="112">
        <v>1275</v>
      </c>
      <c r="Y12" s="112">
        <v>1502</v>
      </c>
      <c r="Z12" s="112">
        <v>1595</v>
      </c>
    </row>
    <row r="13" spans="1:32" ht="15" customHeight="1" x14ac:dyDescent="0.25">
      <c r="A13" s="30" t="s">
        <v>19</v>
      </c>
      <c r="B13" s="70"/>
      <c r="C13" s="70"/>
      <c r="D13" s="71">
        <f>AD108</f>
        <v>14.832047208352247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13.21965529886322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22.684975034044484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18.951429868361323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19.871794871794872</v>
      </c>
      <c r="P15" s="72" t="s">
        <v>85</v>
      </c>
      <c r="S15" s="115" t="s">
        <v>61</v>
      </c>
      <c r="T15" s="115"/>
      <c r="U15" s="116"/>
      <c r="V15" s="116">
        <v>1914</v>
      </c>
      <c r="W15" s="116">
        <v>2062</v>
      </c>
      <c r="X15" s="116">
        <v>1975</v>
      </c>
      <c r="Y15" s="112">
        <v>2204</v>
      </c>
      <c r="Z15" s="112">
        <v>2176</v>
      </c>
      <c r="AB15" s="117">
        <f t="shared" ref="AB15:AB34" si="2">IF(Z15="np",0,Z15/$Z$34)</f>
        <v>0.24693599636858829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24.409895596913302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80.128205128205138</v>
      </c>
      <c r="P16" s="37" t="s">
        <v>85</v>
      </c>
      <c r="S16" s="115" t="s">
        <v>62</v>
      </c>
      <c r="T16" s="115"/>
      <c r="U16" s="116"/>
      <c r="V16" s="116">
        <v>26</v>
      </c>
      <c r="W16" s="116">
        <v>26</v>
      </c>
      <c r="X16" s="116">
        <v>25</v>
      </c>
      <c r="Y16" s="112">
        <v>29</v>
      </c>
      <c r="Z16" s="112">
        <v>38</v>
      </c>
      <c r="AB16" s="117">
        <f t="shared" si="2"/>
        <v>4.3123014071720384E-3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629</v>
      </c>
      <c r="W17" s="116">
        <v>847</v>
      </c>
      <c r="X17" s="116">
        <v>804</v>
      </c>
      <c r="Y17" s="112">
        <v>835</v>
      </c>
      <c r="Z17" s="112">
        <v>769</v>
      </c>
      <c r="AB17" s="117">
        <f t="shared" si="2"/>
        <v>8.7267362687244665E-2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56</v>
      </c>
      <c r="W18" s="116">
        <v>51</v>
      </c>
      <c r="X18" s="116">
        <v>40</v>
      </c>
      <c r="Y18" s="112">
        <v>21</v>
      </c>
      <c r="Z18" s="112">
        <v>38</v>
      </c>
      <c r="AB18" s="117">
        <f t="shared" si="2"/>
        <v>4.3123014071720384E-3</v>
      </c>
    </row>
    <row r="19" spans="1:28" x14ac:dyDescent="0.25">
      <c r="A19" s="61" t="str">
        <f>$S$1&amp;" ("&amp;$V$2&amp;" to "&amp;$Z$2&amp;")"</f>
        <v>Naracoorte and Lucindale (2016-17 to 2020-21)</v>
      </c>
      <c r="B19" s="61"/>
      <c r="C19" s="61"/>
      <c r="D19" s="61"/>
      <c r="E19" s="61"/>
      <c r="F19" s="61"/>
      <c r="G19" s="61" t="str">
        <f>$S$1&amp;" ("&amp;$V$2&amp;" to "&amp;$Z$2&amp;")"</f>
        <v>Naracoorte and Lucindale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208</v>
      </c>
      <c r="W19" s="116">
        <v>262</v>
      </c>
      <c r="X19" s="116">
        <v>301</v>
      </c>
      <c r="Y19" s="112">
        <v>308</v>
      </c>
      <c r="Z19" s="112">
        <v>327</v>
      </c>
      <c r="AB19" s="117">
        <f t="shared" si="2"/>
        <v>3.7108488424875172E-2</v>
      </c>
    </row>
    <row r="20" spans="1:28" x14ac:dyDescent="0.25">
      <c r="S20" s="115" t="s">
        <v>66</v>
      </c>
      <c r="T20" s="115"/>
      <c r="U20" s="116"/>
      <c r="V20" s="116">
        <v>192</v>
      </c>
      <c r="W20" s="116">
        <v>249</v>
      </c>
      <c r="X20" s="116">
        <v>226</v>
      </c>
      <c r="Y20" s="112">
        <v>237</v>
      </c>
      <c r="Z20" s="112">
        <v>259</v>
      </c>
      <c r="AB20" s="117">
        <f t="shared" si="2"/>
        <v>2.9391738538356787E-2</v>
      </c>
    </row>
    <row r="21" spans="1:28" x14ac:dyDescent="0.25">
      <c r="S21" s="115" t="s">
        <v>67</v>
      </c>
      <c r="T21" s="115"/>
      <c r="U21" s="116"/>
      <c r="V21" s="116">
        <v>535</v>
      </c>
      <c r="W21" s="116">
        <v>591</v>
      </c>
      <c r="X21" s="116">
        <v>661</v>
      </c>
      <c r="Y21" s="112">
        <v>735</v>
      </c>
      <c r="Z21" s="112">
        <v>707</v>
      </c>
      <c r="AB21" s="117">
        <f t="shared" si="2"/>
        <v>8.0231502496595553E-2</v>
      </c>
    </row>
    <row r="22" spans="1:28" x14ac:dyDescent="0.25">
      <c r="S22" s="115" t="s">
        <v>68</v>
      </c>
      <c r="T22" s="115"/>
      <c r="U22" s="116"/>
      <c r="V22" s="116">
        <v>418</v>
      </c>
      <c r="W22" s="116">
        <v>450</v>
      </c>
      <c r="X22" s="116">
        <v>367</v>
      </c>
      <c r="Y22" s="112">
        <v>338</v>
      </c>
      <c r="Z22" s="112">
        <v>421</v>
      </c>
      <c r="AB22" s="117">
        <f t="shared" si="2"/>
        <v>4.7775760326827052E-2</v>
      </c>
    </row>
    <row r="23" spans="1:28" x14ac:dyDescent="0.25">
      <c r="S23" s="115" t="s">
        <v>69</v>
      </c>
      <c r="T23" s="115"/>
      <c r="U23" s="116"/>
      <c r="V23" s="116">
        <v>238</v>
      </c>
      <c r="W23" s="116">
        <v>282</v>
      </c>
      <c r="X23" s="116">
        <v>217</v>
      </c>
      <c r="Y23" s="112">
        <v>275</v>
      </c>
      <c r="Z23" s="112">
        <v>272</v>
      </c>
      <c r="AB23" s="117">
        <f t="shared" si="2"/>
        <v>3.0866999546073536E-2</v>
      </c>
    </row>
    <row r="24" spans="1:28" x14ac:dyDescent="0.25">
      <c r="S24" s="115" t="s">
        <v>70</v>
      </c>
      <c r="T24" s="115"/>
      <c r="U24" s="116"/>
      <c r="V24" s="116">
        <v>13</v>
      </c>
      <c r="W24" s="116">
        <v>25</v>
      </c>
      <c r="X24" s="116">
        <v>17</v>
      </c>
      <c r="Y24" s="112">
        <v>7</v>
      </c>
      <c r="Z24" s="112">
        <v>17</v>
      </c>
      <c r="AB24" s="117">
        <f t="shared" si="2"/>
        <v>1.929187471629596E-3</v>
      </c>
    </row>
    <row r="25" spans="1:28" x14ac:dyDescent="0.25">
      <c r="S25" s="115" t="s">
        <v>71</v>
      </c>
      <c r="T25" s="115"/>
      <c r="U25" s="116"/>
      <c r="V25" s="116">
        <v>124</v>
      </c>
      <c r="W25" s="116">
        <v>136</v>
      </c>
      <c r="X25" s="116">
        <v>121</v>
      </c>
      <c r="Y25" s="112">
        <v>107</v>
      </c>
      <c r="Z25" s="112">
        <v>110</v>
      </c>
      <c r="AB25" s="117">
        <f t="shared" si="2"/>
        <v>1.2482977757603268E-2</v>
      </c>
    </row>
    <row r="26" spans="1:28" x14ac:dyDescent="0.25">
      <c r="S26" s="115" t="s">
        <v>72</v>
      </c>
      <c r="T26" s="115"/>
      <c r="U26" s="116"/>
      <c r="V26" s="116">
        <v>112</v>
      </c>
      <c r="W26" s="116">
        <v>102</v>
      </c>
      <c r="X26" s="116">
        <v>76</v>
      </c>
      <c r="Y26" s="112">
        <v>74</v>
      </c>
      <c r="Z26" s="112">
        <v>74</v>
      </c>
      <c r="AB26" s="117">
        <f t="shared" si="2"/>
        <v>8.3976395823876539E-3</v>
      </c>
    </row>
    <row r="27" spans="1:28" x14ac:dyDescent="0.25">
      <c r="S27" s="115" t="s">
        <v>73</v>
      </c>
      <c r="T27" s="115"/>
      <c r="U27" s="116"/>
      <c r="V27" s="116">
        <v>195</v>
      </c>
      <c r="W27" s="116">
        <v>277</v>
      </c>
      <c r="X27" s="116">
        <v>272</v>
      </c>
      <c r="Y27" s="112">
        <v>294</v>
      </c>
      <c r="Z27" s="112">
        <v>341</v>
      </c>
      <c r="AB27" s="117">
        <f t="shared" si="2"/>
        <v>3.8697231048570133E-2</v>
      </c>
    </row>
    <row r="28" spans="1:28" x14ac:dyDescent="0.25">
      <c r="S28" s="115" t="s">
        <v>74</v>
      </c>
      <c r="T28" s="115"/>
      <c r="U28" s="116"/>
      <c r="V28" s="116">
        <v>510</v>
      </c>
      <c r="W28" s="116">
        <v>625</v>
      </c>
      <c r="X28" s="116">
        <v>635</v>
      </c>
      <c r="Y28" s="112">
        <v>672</v>
      </c>
      <c r="Z28" s="112">
        <v>707</v>
      </c>
      <c r="AB28" s="117">
        <f t="shared" si="2"/>
        <v>8.0231502496595553E-2</v>
      </c>
    </row>
    <row r="29" spans="1:28" x14ac:dyDescent="0.25">
      <c r="S29" s="115" t="s">
        <v>75</v>
      </c>
      <c r="T29" s="115"/>
      <c r="U29" s="116"/>
      <c r="V29" s="116">
        <v>215</v>
      </c>
      <c r="W29" s="116">
        <v>265</v>
      </c>
      <c r="X29" s="116">
        <v>269</v>
      </c>
      <c r="Y29" s="112">
        <v>231</v>
      </c>
      <c r="Z29" s="112">
        <v>213</v>
      </c>
      <c r="AB29" s="117">
        <f t="shared" si="2"/>
        <v>2.4171584203359055E-2</v>
      </c>
    </row>
    <row r="30" spans="1:28" x14ac:dyDescent="0.25">
      <c r="S30" s="115" t="s">
        <v>76</v>
      </c>
      <c r="T30" s="115"/>
      <c r="U30" s="116"/>
      <c r="V30" s="116">
        <v>331</v>
      </c>
      <c r="W30" s="116">
        <v>384</v>
      </c>
      <c r="X30" s="116">
        <v>347</v>
      </c>
      <c r="Y30" s="112">
        <v>383</v>
      </c>
      <c r="Z30" s="112">
        <v>391</v>
      </c>
      <c r="AB30" s="117">
        <f t="shared" si="2"/>
        <v>4.4371311847480707E-2</v>
      </c>
    </row>
    <row r="31" spans="1:28" x14ac:dyDescent="0.25">
      <c r="S31" s="115" t="s">
        <v>77</v>
      </c>
      <c r="T31" s="115"/>
      <c r="U31" s="116"/>
      <c r="V31" s="116">
        <v>492</v>
      </c>
      <c r="W31" s="116">
        <v>597</v>
      </c>
      <c r="X31" s="116">
        <v>524</v>
      </c>
      <c r="Y31" s="112">
        <v>580</v>
      </c>
      <c r="Z31" s="112">
        <v>629</v>
      </c>
      <c r="AB31" s="117">
        <f t="shared" si="2"/>
        <v>7.1379936450295056E-2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44</v>
      </c>
      <c r="W32" s="116">
        <v>56</v>
      </c>
      <c r="X32" s="116">
        <v>43</v>
      </c>
      <c r="Y32" s="112">
        <v>58</v>
      </c>
      <c r="Z32" s="112">
        <v>56</v>
      </c>
      <c r="AB32" s="117">
        <f t="shared" si="2"/>
        <v>6.3549704947798453E-3</v>
      </c>
    </row>
    <row r="33" spans="19:32" x14ac:dyDescent="0.25">
      <c r="S33" s="115" t="s">
        <v>79</v>
      </c>
      <c r="T33" s="115"/>
      <c r="U33" s="116"/>
      <c r="V33" s="116">
        <v>152</v>
      </c>
      <c r="W33" s="116">
        <v>209</v>
      </c>
      <c r="X33" s="116">
        <v>171</v>
      </c>
      <c r="Y33" s="112">
        <v>209</v>
      </c>
      <c r="Z33" s="112">
        <v>235</v>
      </c>
      <c r="AB33" s="117">
        <f t="shared" si="2"/>
        <v>2.6668179754879711E-2</v>
      </c>
    </row>
    <row r="34" spans="19:32" x14ac:dyDescent="0.25">
      <c r="S34" s="118" t="s">
        <v>53</v>
      </c>
      <c r="T34" s="118"/>
      <c r="U34" s="119"/>
      <c r="V34" s="119">
        <v>7562</v>
      </c>
      <c r="W34" s="119">
        <v>8829</v>
      </c>
      <c r="X34" s="119">
        <v>8086</v>
      </c>
      <c r="Y34" s="120">
        <v>8623</v>
      </c>
      <c r="Z34" s="120">
        <v>8812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3800</v>
      </c>
      <c r="W37" s="112">
        <v>4389</v>
      </c>
      <c r="X37" s="112">
        <v>4059</v>
      </c>
      <c r="Y37" s="112">
        <v>4416</v>
      </c>
      <c r="Z37" s="112">
        <v>4375</v>
      </c>
      <c r="AB37" s="132">
        <f>Z37/Z40*100</f>
        <v>80.128205128205138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976</v>
      </c>
      <c r="W38" s="112">
        <v>1060</v>
      </c>
      <c r="X38" s="112">
        <v>986</v>
      </c>
      <c r="Y38" s="112">
        <v>1089</v>
      </c>
      <c r="Z38" s="112">
        <v>1085</v>
      </c>
      <c r="AB38" s="132">
        <f>Z38/Z40*100</f>
        <v>19.871794871794872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4776</v>
      </c>
      <c r="W40" s="112">
        <v>5449</v>
      </c>
      <c r="X40" s="112">
        <v>5045</v>
      </c>
      <c r="Y40" s="112">
        <v>5505</v>
      </c>
      <c r="Z40" s="112">
        <v>5460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13</v>
      </c>
      <c r="X44" s="112">
        <v>22</v>
      </c>
      <c r="Y44" s="112">
        <v>14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116</v>
      </c>
      <c r="W45" s="112">
        <v>117</v>
      </c>
      <c r="X45" s="112">
        <v>104</v>
      </c>
      <c r="Y45" s="112">
        <v>126</v>
      </c>
      <c r="Z45" s="112">
        <v>158</v>
      </c>
    </row>
    <row r="46" spans="19:32" x14ac:dyDescent="0.25">
      <c r="S46" s="115" t="s">
        <v>38</v>
      </c>
      <c r="T46" s="115"/>
      <c r="U46" s="112"/>
      <c r="V46" s="112">
        <v>289</v>
      </c>
      <c r="W46" s="112">
        <v>386</v>
      </c>
      <c r="X46" s="112">
        <v>358</v>
      </c>
      <c r="Y46" s="112">
        <v>264</v>
      </c>
      <c r="Z46" s="112">
        <v>252</v>
      </c>
    </row>
    <row r="47" spans="19:32" x14ac:dyDescent="0.25">
      <c r="S47" s="115" t="s">
        <v>39</v>
      </c>
      <c r="T47" s="115"/>
      <c r="U47" s="112"/>
      <c r="V47" s="112">
        <v>394</v>
      </c>
      <c r="W47" s="112">
        <v>444</v>
      </c>
      <c r="X47" s="112">
        <v>438</v>
      </c>
      <c r="Y47" s="112">
        <v>448</v>
      </c>
      <c r="Z47" s="112">
        <v>414</v>
      </c>
    </row>
    <row r="48" spans="19:32" x14ac:dyDescent="0.25">
      <c r="S48" s="115" t="s">
        <v>40</v>
      </c>
      <c r="T48" s="115"/>
      <c r="U48" s="112"/>
      <c r="V48" s="112">
        <v>542</v>
      </c>
      <c r="W48" s="112">
        <v>605</v>
      </c>
      <c r="X48" s="112">
        <v>552</v>
      </c>
      <c r="Y48" s="112">
        <v>562</v>
      </c>
      <c r="Z48" s="112">
        <v>543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432</v>
      </c>
      <c r="W49" s="112">
        <v>464</v>
      </c>
      <c r="X49" s="112">
        <v>460</v>
      </c>
      <c r="Y49" s="112">
        <v>521</v>
      </c>
      <c r="Z49" s="112">
        <v>535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Naracoorte and Lucindale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396</v>
      </c>
      <c r="W50" s="112">
        <v>443</v>
      </c>
      <c r="X50" s="112">
        <v>431</v>
      </c>
      <c r="Y50" s="112">
        <v>457</v>
      </c>
      <c r="Z50" s="112">
        <v>423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349</v>
      </c>
      <c r="W51" s="112">
        <v>405</v>
      </c>
      <c r="X51" s="112">
        <v>360</v>
      </c>
      <c r="Y51" s="112">
        <v>411</v>
      </c>
      <c r="Z51" s="112">
        <v>408</v>
      </c>
    </row>
    <row r="52" spans="1:26" ht="15" customHeight="1" x14ac:dyDescent="0.25">
      <c r="S52" s="115" t="s">
        <v>44</v>
      </c>
      <c r="T52" s="115"/>
      <c r="U52" s="112"/>
      <c r="V52" s="112">
        <v>408</v>
      </c>
      <c r="W52" s="112">
        <v>397</v>
      </c>
      <c r="X52" s="112">
        <v>334</v>
      </c>
      <c r="Y52" s="112">
        <v>360</v>
      </c>
      <c r="Z52" s="112">
        <v>364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326</v>
      </c>
      <c r="W53" s="112">
        <v>391</v>
      </c>
      <c r="X53" s="112">
        <v>343</v>
      </c>
      <c r="Y53" s="112">
        <v>374</v>
      </c>
      <c r="Z53" s="112">
        <v>449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343</v>
      </c>
      <c r="W54" s="112">
        <v>459</v>
      </c>
      <c r="X54" s="112">
        <v>374</v>
      </c>
      <c r="Y54" s="112">
        <v>409</v>
      </c>
      <c r="Z54" s="112">
        <v>379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277</v>
      </c>
      <c r="W55" s="112">
        <v>353</v>
      </c>
      <c r="X55" s="112">
        <v>297</v>
      </c>
      <c r="Y55" s="112">
        <v>335</v>
      </c>
      <c r="Z55" s="112">
        <v>382</v>
      </c>
    </row>
    <row r="56" spans="1:26" ht="15" customHeight="1" x14ac:dyDescent="0.25">
      <c r="S56" s="115" t="s">
        <v>48</v>
      </c>
      <c r="T56" s="115"/>
      <c r="U56" s="112"/>
      <c r="V56" s="112">
        <v>136</v>
      </c>
      <c r="W56" s="112">
        <v>195</v>
      </c>
      <c r="X56" s="112">
        <v>184</v>
      </c>
      <c r="Y56" s="112">
        <v>218</v>
      </c>
      <c r="Z56" s="112">
        <v>216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89</v>
      </c>
      <c r="W57" s="112">
        <v>118</v>
      </c>
      <c r="X57" s="112">
        <v>88</v>
      </c>
      <c r="Y57" s="112">
        <v>112</v>
      </c>
      <c r="Z57" s="112">
        <v>117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39</v>
      </c>
      <c r="W58" s="112">
        <v>59</v>
      </c>
      <c r="X58" s="112">
        <v>44</v>
      </c>
      <c r="Y58" s="112">
        <v>64</v>
      </c>
      <c r="Z58" s="112">
        <v>61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18</v>
      </c>
      <c r="W59" s="112">
        <v>18</v>
      </c>
      <c r="X59" s="112">
        <v>15</v>
      </c>
      <c r="Y59" s="112">
        <v>21</v>
      </c>
      <c r="Z59" s="112">
        <v>31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11</v>
      </c>
      <c r="X60" s="112">
        <v>12</v>
      </c>
      <c r="Y60" s="112">
        <v>10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4170</v>
      </c>
      <c r="W61" s="112">
        <v>4883</v>
      </c>
      <c r="X61" s="112">
        <v>4419</v>
      </c>
      <c r="Y61" s="112">
        <v>4716</v>
      </c>
      <c r="Z61" s="112">
        <v>4765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13</v>
      </c>
      <c r="X63" s="112">
        <v>17</v>
      </c>
      <c r="Y63" s="112">
        <v>9</v>
      </c>
      <c r="Z63" s="112">
        <v>17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97</v>
      </c>
      <c r="W64" s="112">
        <v>115</v>
      </c>
      <c r="X64" s="112">
        <v>91</v>
      </c>
      <c r="Y64" s="112">
        <v>119</v>
      </c>
      <c r="Z64" s="112">
        <v>126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Naracoorte and Lucindale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263</v>
      </c>
      <c r="W65" s="112">
        <v>301</v>
      </c>
      <c r="X65" s="112">
        <v>296</v>
      </c>
      <c r="Y65" s="112">
        <v>284</v>
      </c>
      <c r="Z65" s="112">
        <v>266</v>
      </c>
    </row>
    <row r="66" spans="1:26" x14ac:dyDescent="0.25">
      <c r="S66" s="115" t="s">
        <v>39</v>
      </c>
      <c r="T66" s="115"/>
      <c r="U66" s="112"/>
      <c r="V66" s="112">
        <v>304</v>
      </c>
      <c r="W66" s="112">
        <v>342</v>
      </c>
      <c r="X66" s="112">
        <v>311</v>
      </c>
      <c r="Y66" s="112">
        <v>371</v>
      </c>
      <c r="Z66" s="112">
        <v>389</v>
      </c>
    </row>
    <row r="67" spans="1:26" x14ac:dyDescent="0.25">
      <c r="S67" s="115" t="s">
        <v>40</v>
      </c>
      <c r="T67" s="115"/>
      <c r="U67" s="112"/>
      <c r="V67" s="112">
        <v>383</v>
      </c>
      <c r="W67" s="112">
        <v>430</v>
      </c>
      <c r="X67" s="112">
        <v>412</v>
      </c>
      <c r="Y67" s="112">
        <v>405</v>
      </c>
      <c r="Z67" s="112">
        <v>404</v>
      </c>
    </row>
    <row r="68" spans="1:26" x14ac:dyDescent="0.25">
      <c r="S68" s="115" t="s">
        <v>41</v>
      </c>
      <c r="T68" s="115"/>
      <c r="U68" s="112"/>
      <c r="V68" s="112">
        <v>332</v>
      </c>
      <c r="W68" s="112">
        <v>359</v>
      </c>
      <c r="X68" s="112">
        <v>363</v>
      </c>
      <c r="Y68" s="112">
        <v>367</v>
      </c>
      <c r="Z68" s="112">
        <v>347</v>
      </c>
    </row>
    <row r="69" spans="1:26" x14ac:dyDescent="0.25">
      <c r="S69" s="115" t="s">
        <v>42</v>
      </c>
      <c r="T69" s="115"/>
      <c r="U69" s="112"/>
      <c r="V69" s="112">
        <v>369</v>
      </c>
      <c r="W69" s="112">
        <v>413</v>
      </c>
      <c r="X69" s="112">
        <v>369</v>
      </c>
      <c r="Y69" s="112">
        <v>413</v>
      </c>
      <c r="Z69" s="112">
        <v>390</v>
      </c>
    </row>
    <row r="70" spans="1:26" x14ac:dyDescent="0.25">
      <c r="S70" s="115" t="s">
        <v>43</v>
      </c>
      <c r="T70" s="115"/>
      <c r="U70" s="112"/>
      <c r="V70" s="112">
        <v>293</v>
      </c>
      <c r="W70" s="112">
        <v>361</v>
      </c>
      <c r="X70" s="112">
        <v>342</v>
      </c>
      <c r="Y70" s="112">
        <v>332</v>
      </c>
      <c r="Z70" s="112">
        <v>396</v>
      </c>
    </row>
    <row r="71" spans="1:26" x14ac:dyDescent="0.25">
      <c r="S71" s="115" t="s">
        <v>44</v>
      </c>
      <c r="T71" s="115"/>
      <c r="U71" s="112"/>
      <c r="V71" s="112">
        <v>358</v>
      </c>
      <c r="W71" s="112">
        <v>385</v>
      </c>
      <c r="X71" s="112">
        <v>362</v>
      </c>
      <c r="Y71" s="112">
        <v>346</v>
      </c>
      <c r="Z71" s="112">
        <v>366</v>
      </c>
    </row>
    <row r="72" spans="1:26" x14ac:dyDescent="0.25">
      <c r="S72" s="115" t="s">
        <v>45</v>
      </c>
      <c r="T72" s="115"/>
      <c r="U72" s="112"/>
      <c r="V72" s="112">
        <v>274</v>
      </c>
      <c r="W72" s="112">
        <v>300</v>
      </c>
      <c r="X72" s="112">
        <v>298</v>
      </c>
      <c r="Y72" s="112">
        <v>362</v>
      </c>
      <c r="Z72" s="112">
        <v>396</v>
      </c>
    </row>
    <row r="73" spans="1:26" x14ac:dyDescent="0.25">
      <c r="S73" s="115" t="s">
        <v>46</v>
      </c>
      <c r="T73" s="115"/>
      <c r="U73" s="112"/>
      <c r="V73" s="112">
        <v>280</v>
      </c>
      <c r="W73" s="112">
        <v>393</v>
      </c>
      <c r="X73" s="112">
        <v>328</v>
      </c>
      <c r="Y73" s="112">
        <v>333</v>
      </c>
      <c r="Z73" s="112">
        <v>316</v>
      </c>
    </row>
    <row r="74" spans="1:26" x14ac:dyDescent="0.25">
      <c r="S74" s="115" t="s">
        <v>47</v>
      </c>
      <c r="T74" s="115"/>
      <c r="U74" s="112"/>
      <c r="V74" s="112">
        <v>211</v>
      </c>
      <c r="W74" s="112">
        <v>234</v>
      </c>
      <c r="X74" s="112">
        <v>219</v>
      </c>
      <c r="Y74" s="112">
        <v>286</v>
      </c>
      <c r="Z74" s="112">
        <v>312</v>
      </c>
    </row>
    <row r="75" spans="1:26" x14ac:dyDescent="0.25">
      <c r="S75" s="115" t="s">
        <v>48</v>
      </c>
      <c r="T75" s="115"/>
      <c r="U75" s="112"/>
      <c r="V75" s="112">
        <v>106</v>
      </c>
      <c r="W75" s="112">
        <v>160</v>
      </c>
      <c r="X75" s="112">
        <v>143</v>
      </c>
      <c r="Y75" s="112">
        <v>140</v>
      </c>
      <c r="Z75" s="112">
        <v>169</v>
      </c>
    </row>
    <row r="76" spans="1:26" x14ac:dyDescent="0.25">
      <c r="S76" s="115" t="s">
        <v>49</v>
      </c>
      <c r="T76" s="115"/>
      <c r="U76" s="112"/>
      <c r="V76" s="112">
        <v>49</v>
      </c>
      <c r="W76" s="112">
        <v>70</v>
      </c>
      <c r="X76" s="112">
        <v>65</v>
      </c>
      <c r="Y76" s="112">
        <v>69</v>
      </c>
      <c r="Z76" s="112">
        <v>68</v>
      </c>
    </row>
    <row r="77" spans="1:26" x14ac:dyDescent="0.25">
      <c r="S77" s="115" t="s">
        <v>50</v>
      </c>
      <c r="T77" s="115"/>
      <c r="U77" s="112"/>
      <c r="V77" s="112">
        <v>25</v>
      </c>
      <c r="W77" s="112">
        <v>37</v>
      </c>
      <c r="X77" s="112">
        <v>31</v>
      </c>
      <c r="Y77" s="112">
        <v>41</v>
      </c>
      <c r="Z77" s="112">
        <v>45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11</v>
      </c>
      <c r="X78" s="112">
        <v>11</v>
      </c>
      <c r="Y78" s="112">
        <v>10</v>
      </c>
      <c r="Z78" s="112">
        <v>16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14</v>
      </c>
      <c r="X79" s="112">
        <v>9</v>
      </c>
      <c r="Y79" s="112">
        <v>6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3390</v>
      </c>
      <c r="W80" s="112">
        <v>3943</v>
      </c>
      <c r="X80" s="112">
        <v>3664</v>
      </c>
      <c r="Y80" s="112">
        <v>3909</v>
      </c>
      <c r="Z80" s="112">
        <v>4034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Naracoorte and Lucindale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263</v>
      </c>
      <c r="W83" s="112">
        <v>314</v>
      </c>
      <c r="X83" s="112">
        <v>271</v>
      </c>
      <c r="Y83" s="112">
        <v>310</v>
      </c>
      <c r="Z83" s="112">
        <v>313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134</v>
      </c>
      <c r="W84" s="112">
        <v>131</v>
      </c>
      <c r="X84" s="112">
        <v>121</v>
      </c>
      <c r="Y84" s="112">
        <v>127</v>
      </c>
      <c r="Z84" s="112">
        <v>121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412</v>
      </c>
      <c r="W85" s="112">
        <v>435</v>
      </c>
      <c r="X85" s="112">
        <v>451</v>
      </c>
      <c r="Y85" s="112">
        <v>481</v>
      </c>
      <c r="Z85" s="112">
        <v>466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8,812</v>
      </c>
      <c r="D86" s="94">
        <f t="shared" ref="D86:D91" si="4">AD4</f>
        <v>2.2036650429134719E-2</v>
      </c>
      <c r="E86" s="95">
        <f t="shared" ref="E86:E91" si="5">AD4</f>
        <v>2.2036650429134719E-2</v>
      </c>
      <c r="F86" s="94">
        <f t="shared" ref="F86:F91" si="6">AF4</f>
        <v>0.16514610604257562</v>
      </c>
      <c r="G86" s="95">
        <f t="shared" ref="G86:G91" si="7">AF4</f>
        <v>0.16514610604257562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51</v>
      </c>
      <c r="W86" s="112">
        <v>70</v>
      </c>
      <c r="X86" s="112">
        <v>69</v>
      </c>
      <c r="Y86" s="112">
        <v>69</v>
      </c>
      <c r="Z86" s="112">
        <v>65</v>
      </c>
    </row>
    <row r="87" spans="1:30" ht="15" customHeight="1" x14ac:dyDescent="0.25">
      <c r="A87" s="96" t="s">
        <v>4</v>
      </c>
      <c r="B87" s="49"/>
      <c r="C87" s="97" t="str">
        <f t="shared" si="3"/>
        <v>4,765</v>
      </c>
      <c r="D87" s="94">
        <f t="shared" si="4"/>
        <v>1.0390161153519983E-2</v>
      </c>
      <c r="E87" s="95">
        <f t="shared" si="5"/>
        <v>1.0390161153519983E-2</v>
      </c>
      <c r="F87" s="94">
        <f t="shared" si="6"/>
        <v>0.1421380632790028</v>
      </c>
      <c r="G87" s="95">
        <f t="shared" si="7"/>
        <v>0.1421380632790028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44</v>
      </c>
      <c r="W87" s="112">
        <v>51</v>
      </c>
      <c r="X87" s="112">
        <v>48</v>
      </c>
      <c r="Y87" s="112">
        <v>43</v>
      </c>
      <c r="Z87" s="112">
        <v>40</v>
      </c>
    </row>
    <row r="88" spans="1:30" ht="15" customHeight="1" x14ac:dyDescent="0.25">
      <c r="A88" s="96" t="s">
        <v>5</v>
      </c>
      <c r="B88" s="49"/>
      <c r="C88" s="97" t="str">
        <f t="shared" si="3"/>
        <v>4,034</v>
      </c>
      <c r="D88" s="94">
        <f t="shared" si="4"/>
        <v>3.1977487848554587E-2</v>
      </c>
      <c r="E88" s="95">
        <f t="shared" si="5"/>
        <v>3.1977487848554587E-2</v>
      </c>
      <c r="F88" s="94">
        <f t="shared" si="6"/>
        <v>0.19067296340023621</v>
      </c>
      <c r="G88" s="95">
        <f t="shared" si="7"/>
        <v>0.19067296340023621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107</v>
      </c>
      <c r="W88" s="112">
        <v>126</v>
      </c>
      <c r="X88" s="112">
        <v>116</v>
      </c>
      <c r="Y88" s="112">
        <v>126</v>
      </c>
      <c r="Z88" s="112">
        <v>115</v>
      </c>
    </row>
    <row r="89" spans="1:30" ht="15" customHeight="1" x14ac:dyDescent="0.25">
      <c r="A89" s="49" t="s">
        <v>6</v>
      </c>
      <c r="B89" s="49"/>
      <c r="C89" s="97" t="str">
        <f t="shared" si="3"/>
        <v>5,454</v>
      </c>
      <c r="D89" s="94">
        <f t="shared" si="4"/>
        <v>-1.0163339382940118E-2</v>
      </c>
      <c r="E89" s="95">
        <f t="shared" si="5"/>
        <v>-1.0163339382940118E-2</v>
      </c>
      <c r="F89" s="94">
        <f t="shared" si="6"/>
        <v>0.1419597989949748</v>
      </c>
      <c r="G89" s="95">
        <f t="shared" si="7"/>
        <v>0.1419597989949748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206</v>
      </c>
      <c r="W89" s="112">
        <v>223</v>
      </c>
      <c r="X89" s="112">
        <v>210</v>
      </c>
      <c r="Y89" s="112">
        <v>239</v>
      </c>
      <c r="Z89" s="112">
        <v>229</v>
      </c>
    </row>
    <row r="90" spans="1:30" ht="15" customHeight="1" x14ac:dyDescent="0.25">
      <c r="A90" s="49" t="s">
        <v>98</v>
      </c>
      <c r="B90" s="49"/>
      <c r="C90" s="97" t="str">
        <f t="shared" si="3"/>
        <v>$31,850</v>
      </c>
      <c r="D90" s="94">
        <f t="shared" si="4"/>
        <v>4.557183094892614E-2</v>
      </c>
      <c r="E90" s="95">
        <f t="shared" si="5"/>
        <v>4.557183094892614E-2</v>
      </c>
      <c r="F90" s="94">
        <f t="shared" si="6"/>
        <v>0.1925712360055416</v>
      </c>
      <c r="G90" s="95">
        <f t="shared" si="7"/>
        <v>0.1925712360055416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711</v>
      </c>
      <c r="W90" s="112">
        <v>805</v>
      </c>
      <c r="X90" s="112">
        <v>801</v>
      </c>
      <c r="Y90" s="112">
        <v>810</v>
      </c>
      <c r="Z90" s="112">
        <v>811</v>
      </c>
    </row>
    <row r="91" spans="1:30" ht="15" customHeight="1" x14ac:dyDescent="0.25">
      <c r="A91" s="49" t="s">
        <v>7</v>
      </c>
      <c r="B91" s="49"/>
      <c r="C91" s="97" t="str">
        <f t="shared" si="3"/>
        <v>$279.0 mil</v>
      </c>
      <c r="D91" s="94">
        <f t="shared" si="4"/>
        <v>1.9982917708939896E-2</v>
      </c>
      <c r="E91" s="95">
        <f t="shared" si="5"/>
        <v>1.9982917708939896E-2</v>
      </c>
      <c r="F91" s="94">
        <f t="shared" si="6"/>
        <v>0.3498102521143549</v>
      </c>
      <c r="G91" s="95">
        <f t="shared" si="7"/>
        <v>0.3498102521143549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2618</v>
      </c>
      <c r="W91" s="112">
        <v>3006</v>
      </c>
      <c r="X91" s="112">
        <v>2756</v>
      </c>
      <c r="Y91" s="112">
        <v>3042</v>
      </c>
      <c r="Z91" s="112">
        <v>2977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119</v>
      </c>
      <c r="W93" s="112">
        <v>148</v>
      </c>
      <c r="X93" s="112">
        <v>133</v>
      </c>
      <c r="Y93" s="112">
        <v>143</v>
      </c>
      <c r="Z93" s="112">
        <v>137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299</v>
      </c>
      <c r="W94" s="112">
        <v>329</v>
      </c>
      <c r="X94" s="112">
        <v>320</v>
      </c>
      <c r="Y94" s="112">
        <v>321</v>
      </c>
      <c r="Z94" s="112">
        <v>341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67</v>
      </c>
      <c r="W95" s="112">
        <v>85</v>
      </c>
      <c r="X95" s="112">
        <v>74</v>
      </c>
      <c r="Y95" s="112">
        <v>72</v>
      </c>
      <c r="Z95" s="112">
        <v>70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280</v>
      </c>
      <c r="W96" s="112">
        <v>313</v>
      </c>
      <c r="X96" s="112">
        <v>315</v>
      </c>
      <c r="Y96" s="112">
        <v>325</v>
      </c>
      <c r="Z96" s="112">
        <v>336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282</v>
      </c>
      <c r="W97" s="112">
        <v>329</v>
      </c>
      <c r="X97" s="112">
        <v>300</v>
      </c>
      <c r="Y97" s="112">
        <v>312</v>
      </c>
      <c r="Z97" s="112">
        <v>314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220</v>
      </c>
      <c r="W98" s="112">
        <v>239</v>
      </c>
      <c r="X98" s="112">
        <v>249</v>
      </c>
      <c r="Y98" s="112">
        <v>263</v>
      </c>
      <c r="Z98" s="112">
        <v>264</v>
      </c>
    </row>
    <row r="99" spans="1:32" ht="15" customHeight="1" x14ac:dyDescent="0.25">
      <c r="S99" s="115" t="s">
        <v>191</v>
      </c>
      <c r="T99" s="115"/>
      <c r="U99" s="112"/>
      <c r="V99" s="112">
        <v>23</v>
      </c>
      <c r="W99" s="112">
        <v>26</v>
      </c>
      <c r="X99" s="112">
        <v>21</v>
      </c>
      <c r="Y99" s="112">
        <v>14</v>
      </c>
      <c r="Z99" s="112">
        <v>15</v>
      </c>
    </row>
    <row r="100" spans="1:32" ht="15" customHeight="1" x14ac:dyDescent="0.25">
      <c r="S100" s="115" t="s">
        <v>58</v>
      </c>
      <c r="T100" s="115"/>
      <c r="U100" s="112"/>
      <c r="V100" s="112">
        <v>363</v>
      </c>
      <c r="W100" s="112">
        <v>413</v>
      </c>
      <c r="X100" s="112">
        <v>434</v>
      </c>
      <c r="Y100" s="112">
        <v>449</v>
      </c>
      <c r="Z100" s="112">
        <v>452</v>
      </c>
    </row>
    <row r="101" spans="1:32" x14ac:dyDescent="0.25">
      <c r="A101" s="18"/>
      <c r="S101" s="118" t="s">
        <v>53</v>
      </c>
      <c r="T101" s="118"/>
      <c r="U101" s="112"/>
      <c r="V101" s="112">
        <v>2160</v>
      </c>
      <c r="W101" s="112">
        <v>2445</v>
      </c>
      <c r="X101" s="112">
        <v>2287</v>
      </c>
      <c r="Y101" s="112">
        <v>2462</v>
      </c>
      <c r="Z101" s="112">
        <v>2471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5646</v>
      </c>
      <c r="W104" s="112">
        <v>5966</v>
      </c>
      <c r="X104" s="112">
        <v>5790</v>
      </c>
      <c r="Y104" s="112">
        <v>6159</v>
      </c>
      <c r="Z104" s="112">
        <v>6159</v>
      </c>
      <c r="AB104" s="109" t="str">
        <f>TEXT(Z104,"###,###")</f>
        <v>6,159</v>
      </c>
      <c r="AD104" s="130">
        <f>Z104/($Z$4)*100</f>
        <v>69.893327280980472</v>
      </c>
      <c r="AF104" s="109"/>
    </row>
    <row r="105" spans="1:32" x14ac:dyDescent="0.25">
      <c r="S105" s="115" t="s">
        <v>17</v>
      </c>
      <c r="T105" s="115"/>
      <c r="U105" s="112"/>
      <c r="V105" s="112">
        <v>800</v>
      </c>
      <c r="W105" s="112">
        <v>901</v>
      </c>
      <c r="X105" s="112">
        <v>842</v>
      </c>
      <c r="Y105" s="112">
        <v>860</v>
      </c>
      <c r="Z105" s="112">
        <v>859</v>
      </c>
      <c r="AB105" s="109" t="str">
        <f>TEXT(Z105,"###,###")</f>
        <v>859</v>
      </c>
      <c r="AD105" s="130">
        <f>Z105/($Z$4)*100</f>
        <v>9.7480708125283702</v>
      </c>
      <c r="AF105" s="109"/>
    </row>
    <row r="106" spans="1:32" x14ac:dyDescent="0.25">
      <c r="S106" s="118" t="s">
        <v>53</v>
      </c>
      <c r="T106" s="118"/>
      <c r="U106" s="120"/>
      <c r="V106" s="120">
        <v>6446</v>
      </c>
      <c r="W106" s="120">
        <v>6867</v>
      </c>
      <c r="X106" s="120">
        <v>6632</v>
      </c>
      <c r="Y106" s="120">
        <v>7019</v>
      </c>
      <c r="Z106" s="120">
        <v>7018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1411</v>
      </c>
      <c r="W108" s="112">
        <v>1803</v>
      </c>
      <c r="X108" s="112">
        <v>1174</v>
      </c>
      <c r="Y108" s="112">
        <v>1399</v>
      </c>
      <c r="Z108" s="112">
        <v>1307</v>
      </c>
      <c r="AB108" s="109" t="str">
        <f>TEXT(Z108,"###,###")</f>
        <v>1,307</v>
      </c>
      <c r="AD108" s="130">
        <f>Z108/($Z$4)*100</f>
        <v>14.832047208352247</v>
      </c>
      <c r="AF108" s="109"/>
    </row>
    <row r="109" spans="1:32" x14ac:dyDescent="0.25">
      <c r="S109" s="115" t="s">
        <v>20</v>
      </c>
      <c r="T109" s="115"/>
      <c r="U109" s="112"/>
      <c r="V109" s="112">
        <v>1678</v>
      </c>
      <c r="W109" s="112">
        <v>1736</v>
      </c>
      <c r="X109" s="112">
        <v>1605</v>
      </c>
      <c r="Y109" s="112">
        <v>1822</v>
      </c>
      <c r="Z109" s="112">
        <v>1999</v>
      </c>
      <c r="AB109" s="109" t="str">
        <f>TEXT(Z109,"###,###")</f>
        <v>1,999</v>
      </c>
      <c r="AD109" s="130">
        <f>Z109/($Z$4)*100</f>
        <v>22.684975034044484</v>
      </c>
      <c r="AF109" s="109"/>
    </row>
    <row r="110" spans="1:32" x14ac:dyDescent="0.25">
      <c r="S110" s="115" t="s">
        <v>21</v>
      </c>
      <c r="T110" s="115"/>
      <c r="U110" s="112"/>
      <c r="V110" s="112">
        <v>1532</v>
      </c>
      <c r="W110" s="112">
        <v>1467</v>
      </c>
      <c r="X110" s="112">
        <v>1576</v>
      </c>
      <c r="Y110" s="112">
        <v>1579</v>
      </c>
      <c r="Z110" s="112">
        <v>1670</v>
      </c>
      <c r="AB110" s="109" t="str">
        <f>TEXT(Z110,"###,###")</f>
        <v>1,670</v>
      </c>
      <c r="AD110" s="130">
        <f>Z110/($Z$4)*100</f>
        <v>18.951429868361323</v>
      </c>
      <c r="AF110" s="109"/>
    </row>
    <row r="111" spans="1:32" x14ac:dyDescent="0.25">
      <c r="S111" s="115" t="s">
        <v>22</v>
      </c>
      <c r="T111" s="115"/>
      <c r="U111" s="112"/>
      <c r="V111" s="112">
        <v>1641</v>
      </c>
      <c r="W111" s="112">
        <v>1837</v>
      </c>
      <c r="X111" s="112">
        <v>2092</v>
      </c>
      <c r="Y111" s="112">
        <v>2144</v>
      </c>
      <c r="Z111" s="112">
        <v>2151</v>
      </c>
      <c r="AB111" s="109" t="str">
        <f>TEXT(Z111,"###,###")</f>
        <v>2,151</v>
      </c>
      <c r="AD111" s="130">
        <f>Z111/($Z$4)*100</f>
        <v>24.409895596913302</v>
      </c>
      <c r="AF111" s="109"/>
    </row>
    <row r="112" spans="1:32" x14ac:dyDescent="0.25">
      <c r="S112" s="118" t="s">
        <v>53</v>
      </c>
      <c r="T112" s="118"/>
      <c r="U112" s="112"/>
      <c r="V112" s="112">
        <v>7560</v>
      </c>
      <c r="W112" s="112">
        <v>8828</v>
      </c>
      <c r="X112" s="112">
        <v>8086</v>
      </c>
      <c r="Y112" s="112">
        <v>8620</v>
      </c>
      <c r="Z112" s="112">
        <v>8812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41.84</v>
      </c>
      <c r="W118" s="131">
        <v>42.75</v>
      </c>
      <c r="X118" s="131">
        <v>41.91</v>
      </c>
      <c r="Y118" s="131">
        <v>42.6</v>
      </c>
      <c r="Z118" s="131">
        <v>43.28</v>
      </c>
      <c r="AB118" s="109" t="str">
        <f>TEXT(Z118,"##.0")</f>
        <v>43.3</v>
      </c>
    </row>
    <row r="120" spans="19:32" x14ac:dyDescent="0.25">
      <c r="S120" s="101" t="s">
        <v>100</v>
      </c>
      <c r="T120" s="112"/>
      <c r="U120" s="112"/>
      <c r="V120" s="112">
        <v>3572</v>
      </c>
      <c r="W120" s="112">
        <v>3911</v>
      </c>
      <c r="X120" s="112">
        <v>3771</v>
      </c>
      <c r="Y120" s="112">
        <v>4007</v>
      </c>
      <c r="Z120" s="112">
        <v>3865</v>
      </c>
      <c r="AB120" s="109" t="str">
        <f>TEXT(Z120,"###,###")</f>
        <v>3,865</v>
      </c>
    </row>
    <row r="121" spans="19:32" x14ac:dyDescent="0.25">
      <c r="S121" s="101" t="s">
        <v>101</v>
      </c>
      <c r="T121" s="112"/>
      <c r="U121" s="112"/>
      <c r="V121" s="112">
        <v>651</v>
      </c>
      <c r="W121" s="112">
        <v>859</v>
      </c>
      <c r="X121" s="112">
        <v>684</v>
      </c>
      <c r="Y121" s="112">
        <v>834</v>
      </c>
      <c r="Z121" s="112">
        <v>877</v>
      </c>
      <c r="AB121" s="109" t="str">
        <f>TEXT(Z121,"###,###")</f>
        <v>877</v>
      </c>
    </row>
    <row r="122" spans="19:32" x14ac:dyDescent="0.25">
      <c r="S122" s="101" t="s">
        <v>102</v>
      </c>
      <c r="T122" s="112"/>
      <c r="U122" s="112"/>
      <c r="V122" s="112">
        <v>556</v>
      </c>
      <c r="W122" s="112">
        <v>677</v>
      </c>
      <c r="X122" s="112">
        <v>591</v>
      </c>
      <c r="Y122" s="112">
        <v>667</v>
      </c>
      <c r="Z122" s="112">
        <v>721</v>
      </c>
      <c r="AB122" s="109" t="str">
        <f>TEXT(Z122,"###,###")</f>
        <v>721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4128</v>
      </c>
      <c r="W124" s="112">
        <v>4588</v>
      </c>
      <c r="X124" s="112">
        <v>4362</v>
      </c>
      <c r="Y124" s="112">
        <v>4674</v>
      </c>
      <c r="Z124" s="112">
        <v>4586</v>
      </c>
      <c r="AB124" s="109" t="str">
        <f>TEXT(Z124,"###,###")</f>
        <v>4,586</v>
      </c>
      <c r="AD124" s="127">
        <f>Z124/$Z$7*100</f>
        <v>84.085075174184084</v>
      </c>
    </row>
    <row r="125" spans="19:32" x14ac:dyDescent="0.25">
      <c r="S125" s="101" t="s">
        <v>104</v>
      </c>
      <c r="T125" s="112"/>
      <c r="U125" s="112"/>
      <c r="V125" s="112">
        <v>1207</v>
      </c>
      <c r="W125" s="112">
        <v>1536</v>
      </c>
      <c r="X125" s="112">
        <v>1275</v>
      </c>
      <c r="Y125" s="112">
        <v>1501</v>
      </c>
      <c r="Z125" s="112">
        <v>1598</v>
      </c>
      <c r="AB125" s="109" t="str">
        <f>TEXT(Z125,"###,###")</f>
        <v>1,598</v>
      </c>
      <c r="AD125" s="127">
        <f>Z125/$Z$7*100</f>
        <v>29.299596626329301</v>
      </c>
    </row>
    <row r="127" spans="19:32" x14ac:dyDescent="0.25">
      <c r="S127" s="101" t="s">
        <v>105</v>
      </c>
      <c r="T127" s="112"/>
      <c r="U127" s="112"/>
      <c r="V127" s="112">
        <v>2617</v>
      </c>
      <c r="W127" s="112">
        <v>3009</v>
      </c>
      <c r="X127" s="112">
        <v>2753</v>
      </c>
      <c r="Y127" s="112">
        <v>3041</v>
      </c>
      <c r="Z127" s="112">
        <v>2974</v>
      </c>
      <c r="AB127" s="109" t="str">
        <f>TEXT(Z127,"###,###")</f>
        <v>2,974</v>
      </c>
      <c r="AD127" s="127">
        <f>Z127/$Z$7*100</f>
        <v>54.528786211954525</v>
      </c>
    </row>
    <row r="128" spans="19:32" x14ac:dyDescent="0.25">
      <c r="S128" s="101" t="s">
        <v>106</v>
      </c>
      <c r="T128" s="112"/>
      <c r="U128" s="112"/>
      <c r="V128" s="112">
        <v>2163</v>
      </c>
      <c r="W128" s="112">
        <v>2444</v>
      </c>
      <c r="X128" s="112">
        <v>2291</v>
      </c>
      <c r="Y128" s="112">
        <v>2466</v>
      </c>
      <c r="Z128" s="112">
        <v>2474</v>
      </c>
      <c r="AB128" s="109" t="str">
        <f>TEXT(Z128,"###,###")</f>
        <v>2,474</v>
      </c>
      <c r="AD128" s="127">
        <f>Z128/$Z$7*100</f>
        <v>45.361202786945363</v>
      </c>
    </row>
    <row r="130" spans="19:20" x14ac:dyDescent="0.25">
      <c r="S130" s="101" t="s">
        <v>264</v>
      </c>
      <c r="T130" s="127">
        <v>70.865419875320868</v>
      </c>
    </row>
    <row r="131" spans="19:20" x14ac:dyDescent="0.25">
      <c r="S131" s="101" t="s">
        <v>265</v>
      </c>
      <c r="T131" s="127">
        <v>16.079941327466081</v>
      </c>
    </row>
    <row r="132" spans="19:20" x14ac:dyDescent="0.25">
      <c r="S132" s="101" t="s">
        <v>266</v>
      </c>
      <c r="T132" s="127">
        <v>13.21965529886322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D9DB7-69E7-4AA7-9E12-1154225DA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AFEE94B-A003-4E79-B0B9-3BD2C9D063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1F7F39-F16A-443D-B7A1-8A557B5498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0A77FA-52C9-4A48-A35D-8AFAB0DF2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59B1B-A5CD-4737-95D0-A5EB3AEB23FC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150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150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10.40 Northern Areas,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3201</v>
      </c>
      <c r="W4" s="108">
        <v>3717</v>
      </c>
      <c r="X4" s="108">
        <v>3381</v>
      </c>
      <c r="Y4" s="108">
        <v>3597</v>
      </c>
      <c r="Z4" s="108">
        <v>3852</v>
      </c>
      <c r="AB4" s="109" t="str">
        <f>TEXT(Z4,"###,###")</f>
        <v>3,852</v>
      </c>
      <c r="AD4" s="110">
        <f>Z4/Y4-1</f>
        <v>7.0892410341951706E-2</v>
      </c>
      <c r="AF4" s="110">
        <f>Z4/V4-1</f>
        <v>0.20337394564198696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1731</v>
      </c>
      <c r="W5" s="108">
        <v>2001</v>
      </c>
      <c r="X5" s="108">
        <v>1799</v>
      </c>
      <c r="Y5" s="108">
        <v>1947</v>
      </c>
      <c r="Z5" s="108">
        <v>2065</v>
      </c>
      <c r="AB5" s="109" t="str">
        <f>TEXT(Z5,"###,###")</f>
        <v>2,065</v>
      </c>
      <c r="AD5" s="110">
        <f t="shared" ref="AD5:AD9" si="0">Z5/Y5-1</f>
        <v>6.0606060606060552E-2</v>
      </c>
      <c r="AF5" s="110">
        <f t="shared" ref="AF5:AF9" si="1">Z5/V5-1</f>
        <v>0.19295205083766609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1472</v>
      </c>
      <c r="W6" s="108">
        <v>1719</v>
      </c>
      <c r="X6" s="108">
        <v>1582</v>
      </c>
      <c r="Y6" s="108">
        <v>1649</v>
      </c>
      <c r="Z6" s="108">
        <v>1783</v>
      </c>
      <c r="AB6" s="109" t="str">
        <f>TEXT(Z6,"###,###")</f>
        <v>1,783</v>
      </c>
      <c r="AD6" s="110">
        <f t="shared" si="0"/>
        <v>8.1261370527592414E-2</v>
      </c>
      <c r="AF6" s="110">
        <f t="shared" si="1"/>
        <v>0.21127717391304346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2159</v>
      </c>
      <c r="W7" s="108">
        <v>2459</v>
      </c>
      <c r="X7" s="108">
        <v>2273</v>
      </c>
      <c r="Y7" s="108">
        <v>2409</v>
      </c>
      <c r="Z7" s="108">
        <v>2475</v>
      </c>
      <c r="AB7" s="109" t="str">
        <f>TEXT(Z7,"###,###")</f>
        <v>2,475</v>
      </c>
      <c r="AD7" s="110">
        <f t="shared" si="0"/>
        <v>2.7397260273972712E-2</v>
      </c>
      <c r="AF7" s="110">
        <f t="shared" si="1"/>
        <v>0.14636405743399727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3,852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2,475</v>
      </c>
      <c r="P8" s="65"/>
      <c r="S8" s="107" t="s">
        <v>84</v>
      </c>
      <c r="T8" s="108"/>
      <c r="U8" s="108"/>
      <c r="V8" s="108">
        <v>32829</v>
      </c>
      <c r="W8" s="108">
        <v>31930</v>
      </c>
      <c r="X8" s="108">
        <v>32253.23</v>
      </c>
      <c r="Y8" s="108">
        <v>29918.03</v>
      </c>
      <c r="Z8" s="108">
        <v>31695</v>
      </c>
      <c r="AB8" s="109" t="str">
        <f>TEXT(Z8,"$###,###")</f>
        <v>$31,695</v>
      </c>
      <c r="AD8" s="110">
        <f t="shared" si="0"/>
        <v>5.9394619231279533E-2</v>
      </c>
      <c r="AF8" s="110">
        <f t="shared" si="1"/>
        <v>-3.4542629991775597E-2</v>
      </c>
    </row>
    <row r="9" spans="1:32" x14ac:dyDescent="0.25">
      <c r="A9" s="30" t="s">
        <v>14</v>
      </c>
      <c r="B9" s="69"/>
      <c r="C9" s="70"/>
      <c r="D9" s="71">
        <f>AD104</f>
        <v>60.695742471443403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52.606060606060602</v>
      </c>
      <c r="P9" s="72" t="s">
        <v>85</v>
      </c>
      <c r="S9" s="107" t="s">
        <v>7</v>
      </c>
      <c r="T9" s="108"/>
      <c r="U9" s="108"/>
      <c r="V9" s="108">
        <v>108959982</v>
      </c>
      <c r="W9" s="108">
        <v>124810655</v>
      </c>
      <c r="X9" s="108">
        <v>103612383</v>
      </c>
      <c r="Y9" s="108">
        <v>107460417</v>
      </c>
      <c r="Z9" s="108">
        <v>124524688</v>
      </c>
      <c r="AB9" s="109" t="str">
        <f>TEXT(Z9/1000000,"$#,###.0")&amp;" mil"</f>
        <v>$124.5 mil</v>
      </c>
      <c r="AD9" s="110">
        <f t="shared" si="0"/>
        <v>0.15879587550828145</v>
      </c>
      <c r="AF9" s="110">
        <f t="shared" si="1"/>
        <v>0.14284791273185049</v>
      </c>
    </row>
    <row r="10" spans="1:32" x14ac:dyDescent="0.25">
      <c r="A10" s="30" t="s">
        <v>17</v>
      </c>
      <c r="B10" s="69"/>
      <c r="C10" s="70"/>
      <c r="D10" s="71">
        <f>AD105</f>
        <v>14.382139148494289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47.19191919191919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67.717171717171723</v>
      </c>
      <c r="P11" s="72" t="s">
        <v>85</v>
      </c>
      <c r="S11" s="107" t="s">
        <v>29</v>
      </c>
      <c r="T11" s="112"/>
      <c r="U11" s="112"/>
      <c r="V11" s="112">
        <v>2553</v>
      </c>
      <c r="W11" s="112">
        <v>2875</v>
      </c>
      <c r="X11" s="112">
        <v>2673</v>
      </c>
      <c r="Y11" s="112">
        <v>2811</v>
      </c>
      <c r="Z11" s="112">
        <v>3054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18.828282828282827</v>
      </c>
      <c r="P12" s="72" t="s">
        <v>85</v>
      </c>
      <c r="S12" s="107" t="s">
        <v>30</v>
      </c>
      <c r="T12" s="112"/>
      <c r="U12" s="112"/>
      <c r="V12" s="112">
        <v>655</v>
      </c>
      <c r="W12" s="112">
        <v>844</v>
      </c>
      <c r="X12" s="112">
        <v>709</v>
      </c>
      <c r="Y12" s="112">
        <v>788</v>
      </c>
      <c r="Z12" s="112">
        <v>798</v>
      </c>
    </row>
    <row r="13" spans="1:32" ht="15" customHeight="1" x14ac:dyDescent="0.25">
      <c r="A13" s="30" t="s">
        <v>19</v>
      </c>
      <c r="B13" s="70"/>
      <c r="C13" s="70"/>
      <c r="D13" s="71">
        <f>AD108</f>
        <v>16.900311526479751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13.212121212121211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18.925233644859812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45.8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17.886812045690551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17.835427644912848</v>
      </c>
      <c r="P15" s="72" t="s">
        <v>85</v>
      </c>
      <c r="S15" s="115" t="s">
        <v>61</v>
      </c>
      <c r="T15" s="115"/>
      <c r="U15" s="116"/>
      <c r="V15" s="116">
        <v>490</v>
      </c>
      <c r="W15" s="116">
        <v>610</v>
      </c>
      <c r="X15" s="116">
        <v>564</v>
      </c>
      <c r="Y15" s="112">
        <v>641</v>
      </c>
      <c r="Z15" s="112">
        <v>712</v>
      </c>
      <c r="AB15" s="117">
        <f t="shared" ref="AB15:AB34" si="2">IF(Z15="np",0,Z15/$Z$34)</f>
        <v>0.18483904465212878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23.961578400830739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82.164572355087145</v>
      </c>
      <c r="P16" s="37" t="s">
        <v>85</v>
      </c>
      <c r="S16" s="115" t="s">
        <v>62</v>
      </c>
      <c r="T16" s="115"/>
      <c r="U16" s="116"/>
      <c r="V16" s="116">
        <v>35</v>
      </c>
      <c r="W16" s="116">
        <v>38</v>
      </c>
      <c r="X16" s="116">
        <v>39</v>
      </c>
      <c r="Y16" s="112">
        <v>49</v>
      </c>
      <c r="Z16" s="112">
        <v>49</v>
      </c>
      <c r="AB16" s="117">
        <f t="shared" si="2"/>
        <v>1.2720664589823469E-2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174</v>
      </c>
      <c r="W17" s="116">
        <v>246</v>
      </c>
      <c r="X17" s="116">
        <v>179</v>
      </c>
      <c r="Y17" s="112">
        <v>200</v>
      </c>
      <c r="Z17" s="112">
        <v>201</v>
      </c>
      <c r="AB17" s="117">
        <f t="shared" si="2"/>
        <v>5.2180685358255451E-2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39</v>
      </c>
      <c r="W18" s="116">
        <v>35</v>
      </c>
      <c r="X18" s="116">
        <v>37</v>
      </c>
      <c r="Y18" s="112">
        <v>37</v>
      </c>
      <c r="Z18" s="112">
        <v>39</v>
      </c>
      <c r="AB18" s="117">
        <f t="shared" si="2"/>
        <v>1.0124610591900311E-2</v>
      </c>
    </row>
    <row r="19" spans="1:28" x14ac:dyDescent="0.25">
      <c r="A19" s="61" t="str">
        <f>$S$1&amp;" ("&amp;$V$2&amp;" to "&amp;$Z$2&amp;")"</f>
        <v>Northern Areas (2016-17 to 2020-21)</v>
      </c>
      <c r="B19" s="61"/>
      <c r="C19" s="61"/>
      <c r="D19" s="61"/>
      <c r="E19" s="61"/>
      <c r="F19" s="61"/>
      <c r="G19" s="61" t="str">
        <f>$S$1&amp;" ("&amp;$V$2&amp;" to "&amp;$Z$2&amp;")"</f>
        <v>Northern Areas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179</v>
      </c>
      <c r="W19" s="116">
        <v>225</v>
      </c>
      <c r="X19" s="116">
        <v>223</v>
      </c>
      <c r="Y19" s="112">
        <v>245</v>
      </c>
      <c r="Z19" s="112">
        <v>246</v>
      </c>
      <c r="AB19" s="117">
        <f t="shared" si="2"/>
        <v>6.3862928348909651E-2</v>
      </c>
    </row>
    <row r="20" spans="1:28" x14ac:dyDescent="0.25">
      <c r="S20" s="115" t="s">
        <v>66</v>
      </c>
      <c r="T20" s="115"/>
      <c r="U20" s="116"/>
      <c r="V20" s="116">
        <v>89</v>
      </c>
      <c r="W20" s="116">
        <v>89</v>
      </c>
      <c r="X20" s="116">
        <v>94</v>
      </c>
      <c r="Y20" s="112">
        <v>114</v>
      </c>
      <c r="Z20" s="112">
        <v>128</v>
      </c>
      <c r="AB20" s="117">
        <f t="shared" si="2"/>
        <v>3.3229491173416406E-2</v>
      </c>
    </row>
    <row r="21" spans="1:28" x14ac:dyDescent="0.25">
      <c r="S21" s="115" t="s">
        <v>67</v>
      </c>
      <c r="T21" s="115"/>
      <c r="U21" s="116"/>
      <c r="V21" s="116">
        <v>245</v>
      </c>
      <c r="W21" s="116">
        <v>283</v>
      </c>
      <c r="X21" s="116">
        <v>250</v>
      </c>
      <c r="Y21" s="112">
        <v>240</v>
      </c>
      <c r="Z21" s="112">
        <v>273</v>
      </c>
      <c r="AB21" s="117">
        <f t="shared" si="2"/>
        <v>7.0872274143302175E-2</v>
      </c>
    </row>
    <row r="22" spans="1:28" x14ac:dyDescent="0.25">
      <c r="S22" s="115" t="s">
        <v>68</v>
      </c>
      <c r="T22" s="115"/>
      <c r="U22" s="116"/>
      <c r="V22" s="116">
        <v>99</v>
      </c>
      <c r="W22" s="116">
        <v>131</v>
      </c>
      <c r="X22" s="116">
        <v>143</v>
      </c>
      <c r="Y22" s="112">
        <v>131</v>
      </c>
      <c r="Z22" s="112">
        <v>142</v>
      </c>
      <c r="AB22" s="117">
        <f t="shared" si="2"/>
        <v>3.6863966770508828E-2</v>
      </c>
    </row>
    <row r="23" spans="1:28" x14ac:dyDescent="0.25">
      <c r="S23" s="115" t="s">
        <v>69</v>
      </c>
      <c r="T23" s="115"/>
      <c r="U23" s="116"/>
      <c r="V23" s="116">
        <v>163</v>
      </c>
      <c r="W23" s="116">
        <v>156</v>
      </c>
      <c r="X23" s="116">
        <v>123</v>
      </c>
      <c r="Y23" s="112">
        <v>136</v>
      </c>
      <c r="Z23" s="112">
        <v>140</v>
      </c>
      <c r="AB23" s="117">
        <f t="shared" si="2"/>
        <v>3.6344755970924195E-2</v>
      </c>
    </row>
    <row r="24" spans="1:28" x14ac:dyDescent="0.25">
      <c r="S24" s="115" t="s">
        <v>70</v>
      </c>
      <c r="T24" s="115"/>
      <c r="U24" s="116"/>
      <c r="V24" s="116">
        <v>7</v>
      </c>
      <c r="W24" s="116">
        <v>8</v>
      </c>
      <c r="X24" s="116">
        <v>7</v>
      </c>
      <c r="Y24" s="112">
        <v>12</v>
      </c>
      <c r="Z24" s="112">
        <v>6</v>
      </c>
      <c r="AB24" s="117">
        <f t="shared" si="2"/>
        <v>1.557632398753894E-3</v>
      </c>
    </row>
    <row r="25" spans="1:28" x14ac:dyDescent="0.25">
      <c r="S25" s="115" t="s">
        <v>71</v>
      </c>
      <c r="T25" s="115"/>
      <c r="U25" s="116"/>
      <c r="V25" s="116">
        <v>46</v>
      </c>
      <c r="W25" s="116">
        <v>60</v>
      </c>
      <c r="X25" s="116">
        <v>58</v>
      </c>
      <c r="Y25" s="112">
        <v>52</v>
      </c>
      <c r="Z25" s="112">
        <v>62</v>
      </c>
      <c r="AB25" s="117">
        <f t="shared" si="2"/>
        <v>1.6095534787123573E-2</v>
      </c>
    </row>
    <row r="26" spans="1:28" x14ac:dyDescent="0.25">
      <c r="S26" s="115" t="s">
        <v>72</v>
      </c>
      <c r="T26" s="115"/>
      <c r="U26" s="116"/>
      <c r="V26" s="116">
        <v>28</v>
      </c>
      <c r="W26" s="116">
        <v>26</v>
      </c>
      <c r="X26" s="116">
        <v>26</v>
      </c>
      <c r="Y26" s="112">
        <v>38</v>
      </c>
      <c r="Z26" s="112">
        <v>51</v>
      </c>
      <c r="AB26" s="117">
        <f t="shared" si="2"/>
        <v>1.3239875389408099E-2</v>
      </c>
    </row>
    <row r="27" spans="1:28" x14ac:dyDescent="0.25">
      <c r="S27" s="115" t="s">
        <v>73</v>
      </c>
      <c r="T27" s="115"/>
      <c r="U27" s="116"/>
      <c r="V27" s="116">
        <v>101</v>
      </c>
      <c r="W27" s="116">
        <v>112</v>
      </c>
      <c r="X27" s="116">
        <v>105</v>
      </c>
      <c r="Y27" s="112">
        <v>101</v>
      </c>
      <c r="Z27" s="112">
        <v>114</v>
      </c>
      <c r="AB27" s="117">
        <f t="shared" si="2"/>
        <v>2.9595015576323987E-2</v>
      </c>
    </row>
    <row r="28" spans="1:28" x14ac:dyDescent="0.25">
      <c r="S28" s="115" t="s">
        <v>74</v>
      </c>
      <c r="T28" s="115"/>
      <c r="U28" s="116"/>
      <c r="V28" s="116">
        <v>150</v>
      </c>
      <c r="W28" s="116">
        <v>165</v>
      </c>
      <c r="X28" s="116">
        <v>164</v>
      </c>
      <c r="Y28" s="112">
        <v>160</v>
      </c>
      <c r="Z28" s="112">
        <v>171</v>
      </c>
      <c r="AB28" s="117">
        <f t="shared" si="2"/>
        <v>4.4392523364485979E-2</v>
      </c>
    </row>
    <row r="29" spans="1:28" x14ac:dyDescent="0.25">
      <c r="S29" s="115" t="s">
        <v>75</v>
      </c>
      <c r="T29" s="115"/>
      <c r="U29" s="116"/>
      <c r="V29" s="116">
        <v>155</v>
      </c>
      <c r="W29" s="116">
        <v>148</v>
      </c>
      <c r="X29" s="116">
        <v>162</v>
      </c>
      <c r="Y29" s="112">
        <v>140</v>
      </c>
      <c r="Z29" s="112">
        <v>132</v>
      </c>
      <c r="AB29" s="117">
        <f t="shared" si="2"/>
        <v>3.4267912772585667E-2</v>
      </c>
    </row>
    <row r="30" spans="1:28" x14ac:dyDescent="0.25">
      <c r="S30" s="115" t="s">
        <v>76</v>
      </c>
      <c r="T30" s="115"/>
      <c r="U30" s="116"/>
      <c r="V30" s="116">
        <v>211</v>
      </c>
      <c r="W30" s="116">
        <v>271</v>
      </c>
      <c r="X30" s="116">
        <v>236</v>
      </c>
      <c r="Y30" s="112">
        <v>268</v>
      </c>
      <c r="Z30" s="112">
        <v>278</v>
      </c>
      <c r="AB30" s="117">
        <f t="shared" si="2"/>
        <v>7.2170301142263762E-2</v>
      </c>
    </row>
    <row r="31" spans="1:28" x14ac:dyDescent="0.25">
      <c r="S31" s="115" t="s">
        <v>77</v>
      </c>
      <c r="T31" s="115"/>
      <c r="U31" s="116"/>
      <c r="V31" s="116">
        <v>322</v>
      </c>
      <c r="W31" s="116">
        <v>375</v>
      </c>
      <c r="X31" s="116">
        <v>361</v>
      </c>
      <c r="Y31" s="112">
        <v>392</v>
      </c>
      <c r="Z31" s="112">
        <v>428</v>
      </c>
      <c r="AB31" s="117">
        <f t="shared" si="2"/>
        <v>0.1111111111111111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</v>
      </c>
      <c r="W32" s="116">
        <v>14</v>
      </c>
      <c r="X32" s="116">
        <v>10</v>
      </c>
      <c r="Y32" s="112">
        <v>10</v>
      </c>
      <c r="Z32" s="112">
        <v>19</v>
      </c>
      <c r="AB32" s="117">
        <f t="shared" si="2"/>
        <v>4.9325025960539979E-3</v>
      </c>
    </row>
    <row r="33" spans="19:32" x14ac:dyDescent="0.25">
      <c r="S33" s="115" t="s">
        <v>79</v>
      </c>
      <c r="T33" s="115"/>
      <c r="U33" s="116"/>
      <c r="V33" s="116">
        <v>112</v>
      </c>
      <c r="W33" s="116">
        <v>118</v>
      </c>
      <c r="X33" s="116">
        <v>123</v>
      </c>
      <c r="Y33" s="112">
        <v>122</v>
      </c>
      <c r="Z33" s="112">
        <v>133</v>
      </c>
      <c r="AB33" s="117">
        <f t="shared" si="2"/>
        <v>3.4527518172377987E-2</v>
      </c>
    </row>
    <row r="34" spans="19:32" x14ac:dyDescent="0.25">
      <c r="S34" s="118" t="s">
        <v>53</v>
      </c>
      <c r="T34" s="118"/>
      <c r="U34" s="119"/>
      <c r="V34" s="119">
        <v>3201</v>
      </c>
      <c r="W34" s="119">
        <v>3719</v>
      </c>
      <c r="X34" s="119">
        <v>3380</v>
      </c>
      <c r="Y34" s="120">
        <v>3598</v>
      </c>
      <c r="Z34" s="120">
        <v>3852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1812</v>
      </c>
      <c r="W37" s="112">
        <v>2065</v>
      </c>
      <c r="X37" s="112">
        <v>1907</v>
      </c>
      <c r="Y37" s="112">
        <v>2002</v>
      </c>
      <c r="Z37" s="112">
        <v>2027</v>
      </c>
      <c r="AB37" s="132">
        <f>Z37/Z40*100</f>
        <v>82.164572355087145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347</v>
      </c>
      <c r="W38" s="112">
        <v>393</v>
      </c>
      <c r="X38" s="112">
        <v>359</v>
      </c>
      <c r="Y38" s="112">
        <v>399</v>
      </c>
      <c r="Z38" s="112">
        <v>440</v>
      </c>
      <c r="AB38" s="132">
        <f>Z38/Z40*100</f>
        <v>17.835427644912848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2159</v>
      </c>
      <c r="W40" s="112">
        <v>2458</v>
      </c>
      <c r="X40" s="112">
        <v>2266</v>
      </c>
      <c r="Y40" s="112">
        <v>2401</v>
      </c>
      <c r="Z40" s="112">
        <v>2467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11</v>
      </c>
      <c r="Y44" s="112">
        <v>0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31</v>
      </c>
      <c r="W45" s="112">
        <v>26</v>
      </c>
      <c r="X45" s="112">
        <v>38</v>
      </c>
      <c r="Y45" s="112">
        <v>51</v>
      </c>
      <c r="Z45" s="112">
        <v>68</v>
      </c>
    </row>
    <row r="46" spans="19:32" x14ac:dyDescent="0.25">
      <c r="S46" s="115" t="s">
        <v>38</v>
      </c>
      <c r="T46" s="115"/>
      <c r="U46" s="112"/>
      <c r="V46" s="112">
        <v>116</v>
      </c>
      <c r="W46" s="112">
        <v>155</v>
      </c>
      <c r="X46" s="112">
        <v>139</v>
      </c>
      <c r="Y46" s="112">
        <v>114</v>
      </c>
      <c r="Z46" s="112">
        <v>130</v>
      </c>
    </row>
    <row r="47" spans="19:32" x14ac:dyDescent="0.25">
      <c r="S47" s="115" t="s">
        <v>39</v>
      </c>
      <c r="T47" s="115"/>
      <c r="U47" s="112"/>
      <c r="V47" s="112">
        <v>154</v>
      </c>
      <c r="W47" s="112">
        <v>207</v>
      </c>
      <c r="X47" s="112">
        <v>174</v>
      </c>
      <c r="Y47" s="112">
        <v>186</v>
      </c>
      <c r="Z47" s="112">
        <v>210</v>
      </c>
    </row>
    <row r="48" spans="19:32" x14ac:dyDescent="0.25">
      <c r="S48" s="115" t="s">
        <v>40</v>
      </c>
      <c r="T48" s="115"/>
      <c r="U48" s="112"/>
      <c r="V48" s="112">
        <v>186</v>
      </c>
      <c r="W48" s="112">
        <v>203</v>
      </c>
      <c r="X48" s="112">
        <v>174</v>
      </c>
      <c r="Y48" s="112">
        <v>214</v>
      </c>
      <c r="Z48" s="112">
        <v>195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175</v>
      </c>
      <c r="W49" s="112">
        <v>181</v>
      </c>
      <c r="X49" s="112">
        <v>162</v>
      </c>
      <c r="Y49" s="112">
        <v>170</v>
      </c>
      <c r="Z49" s="112">
        <v>177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Northern Areas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137</v>
      </c>
      <c r="W50" s="112">
        <v>150</v>
      </c>
      <c r="X50" s="112">
        <v>162</v>
      </c>
      <c r="Y50" s="112">
        <v>170</v>
      </c>
      <c r="Z50" s="112">
        <v>173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119</v>
      </c>
      <c r="W51" s="112">
        <v>139</v>
      </c>
      <c r="X51" s="112">
        <v>136</v>
      </c>
      <c r="Y51" s="112">
        <v>146</v>
      </c>
      <c r="Z51" s="112">
        <v>157</v>
      </c>
    </row>
    <row r="52" spans="1:26" ht="15" customHeight="1" x14ac:dyDescent="0.25">
      <c r="S52" s="115" t="s">
        <v>44</v>
      </c>
      <c r="T52" s="115"/>
      <c r="U52" s="112"/>
      <c r="V52" s="112">
        <v>142</v>
      </c>
      <c r="W52" s="112">
        <v>158</v>
      </c>
      <c r="X52" s="112">
        <v>131</v>
      </c>
      <c r="Y52" s="112">
        <v>147</v>
      </c>
      <c r="Z52" s="112">
        <v>137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154</v>
      </c>
      <c r="W53" s="112">
        <v>153</v>
      </c>
      <c r="X53" s="112">
        <v>151</v>
      </c>
      <c r="Y53" s="112">
        <v>160</v>
      </c>
      <c r="Z53" s="112">
        <v>187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193</v>
      </c>
      <c r="W54" s="112">
        <v>206</v>
      </c>
      <c r="X54" s="112">
        <v>186</v>
      </c>
      <c r="Y54" s="112">
        <v>209</v>
      </c>
      <c r="Z54" s="112">
        <v>197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135</v>
      </c>
      <c r="W55" s="112">
        <v>172</v>
      </c>
      <c r="X55" s="112">
        <v>133</v>
      </c>
      <c r="Y55" s="112">
        <v>158</v>
      </c>
      <c r="Z55" s="112">
        <v>188</v>
      </c>
    </row>
    <row r="56" spans="1:26" ht="15" customHeight="1" x14ac:dyDescent="0.25">
      <c r="S56" s="115" t="s">
        <v>48</v>
      </c>
      <c r="T56" s="115"/>
      <c r="U56" s="112"/>
      <c r="V56" s="112">
        <v>102</v>
      </c>
      <c r="W56" s="112">
        <v>131</v>
      </c>
      <c r="X56" s="112">
        <v>107</v>
      </c>
      <c r="Y56" s="112">
        <v>116</v>
      </c>
      <c r="Z56" s="112">
        <v>116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51</v>
      </c>
      <c r="W57" s="112">
        <v>74</v>
      </c>
      <c r="X57" s="112">
        <v>58</v>
      </c>
      <c r="Y57" s="112">
        <v>72</v>
      </c>
      <c r="Z57" s="112">
        <v>61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16</v>
      </c>
      <c r="W58" s="112">
        <v>20</v>
      </c>
      <c r="X58" s="112">
        <v>24</v>
      </c>
      <c r="Y58" s="112">
        <v>34</v>
      </c>
      <c r="Z58" s="112">
        <v>40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7</v>
      </c>
      <c r="X59" s="112">
        <v>10</v>
      </c>
      <c r="Y59" s="112">
        <v>5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11</v>
      </c>
      <c r="X60" s="112">
        <v>9</v>
      </c>
      <c r="Y60" s="112">
        <v>10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1729</v>
      </c>
      <c r="W61" s="112">
        <v>2000</v>
      </c>
      <c r="X61" s="112">
        <v>1803</v>
      </c>
      <c r="Y61" s="112">
        <v>1950</v>
      </c>
      <c r="Z61" s="112">
        <v>2065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0</v>
      </c>
      <c r="X63" s="112">
        <v>3</v>
      </c>
      <c r="Y63" s="112">
        <v>4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35</v>
      </c>
      <c r="W64" s="112">
        <v>54</v>
      </c>
      <c r="X64" s="112">
        <v>56</v>
      </c>
      <c r="Y64" s="112">
        <v>39</v>
      </c>
      <c r="Z64" s="112">
        <v>37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Northern Areas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72</v>
      </c>
      <c r="W65" s="112">
        <v>94</v>
      </c>
      <c r="X65" s="112">
        <v>107</v>
      </c>
      <c r="Y65" s="112">
        <v>116</v>
      </c>
      <c r="Z65" s="112">
        <v>151</v>
      </c>
    </row>
    <row r="66" spans="1:26" x14ac:dyDescent="0.25">
      <c r="S66" s="115" t="s">
        <v>39</v>
      </c>
      <c r="T66" s="115"/>
      <c r="U66" s="112"/>
      <c r="V66" s="112">
        <v>117</v>
      </c>
      <c r="W66" s="112">
        <v>131</v>
      </c>
      <c r="X66" s="112">
        <v>104</v>
      </c>
      <c r="Y66" s="112">
        <v>99</v>
      </c>
      <c r="Z66" s="112">
        <v>123</v>
      </c>
    </row>
    <row r="67" spans="1:26" x14ac:dyDescent="0.25">
      <c r="S67" s="115" t="s">
        <v>40</v>
      </c>
      <c r="T67" s="115"/>
      <c r="U67" s="112"/>
      <c r="V67" s="112">
        <v>133</v>
      </c>
      <c r="W67" s="112">
        <v>152</v>
      </c>
      <c r="X67" s="112">
        <v>172</v>
      </c>
      <c r="Y67" s="112">
        <v>158</v>
      </c>
      <c r="Z67" s="112">
        <v>141</v>
      </c>
    </row>
    <row r="68" spans="1:26" x14ac:dyDescent="0.25">
      <c r="S68" s="115" t="s">
        <v>41</v>
      </c>
      <c r="T68" s="115"/>
      <c r="U68" s="112"/>
      <c r="V68" s="112">
        <v>117</v>
      </c>
      <c r="W68" s="112">
        <v>115</v>
      </c>
      <c r="X68" s="112">
        <v>130</v>
      </c>
      <c r="Y68" s="112">
        <v>132</v>
      </c>
      <c r="Z68" s="112">
        <v>160</v>
      </c>
    </row>
    <row r="69" spans="1:26" x14ac:dyDescent="0.25">
      <c r="S69" s="115" t="s">
        <v>42</v>
      </c>
      <c r="T69" s="115"/>
      <c r="U69" s="112"/>
      <c r="V69" s="112">
        <v>107</v>
      </c>
      <c r="W69" s="112">
        <v>123</v>
      </c>
      <c r="X69" s="112">
        <v>103</v>
      </c>
      <c r="Y69" s="112">
        <v>130</v>
      </c>
      <c r="Z69" s="112">
        <v>156</v>
      </c>
    </row>
    <row r="70" spans="1:26" x14ac:dyDescent="0.25">
      <c r="S70" s="115" t="s">
        <v>43</v>
      </c>
      <c r="T70" s="115"/>
      <c r="U70" s="112"/>
      <c r="V70" s="112">
        <v>123</v>
      </c>
      <c r="W70" s="112">
        <v>162</v>
      </c>
      <c r="X70" s="112">
        <v>134</v>
      </c>
      <c r="Y70" s="112">
        <v>137</v>
      </c>
      <c r="Z70" s="112">
        <v>137</v>
      </c>
    </row>
    <row r="71" spans="1:26" x14ac:dyDescent="0.25">
      <c r="S71" s="115" t="s">
        <v>44</v>
      </c>
      <c r="T71" s="115"/>
      <c r="U71" s="112"/>
      <c r="V71" s="112">
        <v>171</v>
      </c>
      <c r="W71" s="112">
        <v>171</v>
      </c>
      <c r="X71" s="112">
        <v>157</v>
      </c>
      <c r="Y71" s="112">
        <v>158</v>
      </c>
      <c r="Z71" s="112">
        <v>173</v>
      </c>
    </row>
    <row r="72" spans="1:26" x14ac:dyDescent="0.25">
      <c r="S72" s="115" t="s">
        <v>45</v>
      </c>
      <c r="T72" s="115"/>
      <c r="U72" s="112"/>
      <c r="V72" s="112">
        <v>171</v>
      </c>
      <c r="W72" s="112">
        <v>177</v>
      </c>
      <c r="X72" s="112">
        <v>161</v>
      </c>
      <c r="Y72" s="112">
        <v>162</v>
      </c>
      <c r="Z72" s="112">
        <v>164</v>
      </c>
    </row>
    <row r="73" spans="1:26" x14ac:dyDescent="0.25">
      <c r="S73" s="115" t="s">
        <v>46</v>
      </c>
      <c r="T73" s="115"/>
      <c r="U73" s="112"/>
      <c r="V73" s="112">
        <v>188</v>
      </c>
      <c r="W73" s="112">
        <v>219</v>
      </c>
      <c r="X73" s="112">
        <v>192</v>
      </c>
      <c r="Y73" s="112">
        <v>207</v>
      </c>
      <c r="Z73" s="112">
        <v>194</v>
      </c>
    </row>
    <row r="74" spans="1:26" x14ac:dyDescent="0.25">
      <c r="S74" s="115" t="s">
        <v>47</v>
      </c>
      <c r="T74" s="115"/>
      <c r="U74" s="112"/>
      <c r="V74" s="112">
        <v>125</v>
      </c>
      <c r="W74" s="112">
        <v>154</v>
      </c>
      <c r="X74" s="112">
        <v>136</v>
      </c>
      <c r="Y74" s="112">
        <v>153</v>
      </c>
      <c r="Z74" s="112">
        <v>158</v>
      </c>
    </row>
    <row r="75" spans="1:26" x14ac:dyDescent="0.25">
      <c r="S75" s="115" t="s">
        <v>48</v>
      </c>
      <c r="T75" s="115"/>
      <c r="U75" s="112"/>
      <c r="V75" s="112">
        <v>70</v>
      </c>
      <c r="W75" s="112">
        <v>85</v>
      </c>
      <c r="X75" s="112">
        <v>71</v>
      </c>
      <c r="Y75" s="112">
        <v>88</v>
      </c>
      <c r="Z75" s="112">
        <v>96</v>
      </c>
    </row>
    <row r="76" spans="1:26" x14ac:dyDescent="0.25">
      <c r="S76" s="115" t="s">
        <v>49</v>
      </c>
      <c r="T76" s="115"/>
      <c r="U76" s="112"/>
      <c r="V76" s="112">
        <v>22</v>
      </c>
      <c r="W76" s="112">
        <v>34</v>
      </c>
      <c r="X76" s="112">
        <v>28</v>
      </c>
      <c r="Y76" s="112">
        <v>40</v>
      </c>
      <c r="Z76" s="112">
        <v>47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17</v>
      </c>
      <c r="X77" s="112">
        <v>12</v>
      </c>
      <c r="Y77" s="112">
        <v>19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9</v>
      </c>
      <c r="X78" s="112">
        <v>7</v>
      </c>
      <c r="Y78" s="112">
        <v>6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5</v>
      </c>
      <c r="X79" s="112">
        <v>9</v>
      </c>
      <c r="Y79" s="112">
        <v>10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1476</v>
      </c>
      <c r="W80" s="112">
        <v>1718</v>
      </c>
      <c r="X80" s="112">
        <v>1579</v>
      </c>
      <c r="Y80" s="112">
        <v>1645</v>
      </c>
      <c r="Z80" s="112">
        <v>1783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Northern Areas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83</v>
      </c>
      <c r="W83" s="112">
        <v>100</v>
      </c>
      <c r="X83" s="112">
        <v>92</v>
      </c>
      <c r="Y83" s="112">
        <v>116</v>
      </c>
      <c r="Z83" s="112">
        <v>128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55</v>
      </c>
      <c r="W84" s="112">
        <v>64</v>
      </c>
      <c r="X84" s="112">
        <v>57</v>
      </c>
      <c r="Y84" s="112">
        <v>71</v>
      </c>
      <c r="Z84" s="112">
        <v>69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213</v>
      </c>
      <c r="W85" s="112">
        <v>234</v>
      </c>
      <c r="X85" s="112">
        <v>234</v>
      </c>
      <c r="Y85" s="112">
        <v>235</v>
      </c>
      <c r="Z85" s="112">
        <v>240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3,852</v>
      </c>
      <c r="D86" s="94">
        <f t="shared" ref="D86:D91" si="4">AD4</f>
        <v>7.0892410341951706E-2</v>
      </c>
      <c r="E86" s="95">
        <f t="shared" ref="E86:E91" si="5">AD4</f>
        <v>7.0892410341951706E-2</v>
      </c>
      <c r="F86" s="94">
        <f t="shared" ref="F86:F91" si="6">AF4</f>
        <v>0.20337394564198696</v>
      </c>
      <c r="G86" s="95">
        <f t="shared" ref="G86:G91" si="7">AF4</f>
        <v>0.20337394564198696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18</v>
      </c>
      <c r="W86" s="112">
        <v>25</v>
      </c>
      <c r="X86" s="112">
        <v>26</v>
      </c>
      <c r="Y86" s="112">
        <v>26</v>
      </c>
      <c r="Z86" s="112">
        <v>30</v>
      </c>
    </row>
    <row r="87" spans="1:30" ht="15" customHeight="1" x14ac:dyDescent="0.25">
      <c r="A87" s="96" t="s">
        <v>4</v>
      </c>
      <c r="B87" s="49"/>
      <c r="C87" s="97" t="str">
        <f t="shared" si="3"/>
        <v>2,065</v>
      </c>
      <c r="D87" s="94">
        <f t="shared" si="4"/>
        <v>6.0606060606060552E-2</v>
      </c>
      <c r="E87" s="95">
        <f t="shared" si="5"/>
        <v>6.0606060606060552E-2</v>
      </c>
      <c r="F87" s="94">
        <f t="shared" si="6"/>
        <v>0.19295205083766609</v>
      </c>
      <c r="G87" s="95">
        <f t="shared" si="7"/>
        <v>0.19295205083766609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28</v>
      </c>
      <c r="W87" s="112">
        <v>29</v>
      </c>
      <c r="X87" s="112">
        <v>26</v>
      </c>
      <c r="Y87" s="112">
        <v>29</v>
      </c>
      <c r="Z87" s="112">
        <v>30</v>
      </c>
    </row>
    <row r="88" spans="1:30" ht="15" customHeight="1" x14ac:dyDescent="0.25">
      <c r="A88" s="96" t="s">
        <v>5</v>
      </c>
      <c r="B88" s="49"/>
      <c r="C88" s="97" t="str">
        <f t="shared" si="3"/>
        <v>1,783</v>
      </c>
      <c r="D88" s="94">
        <f t="shared" si="4"/>
        <v>8.1261370527592414E-2</v>
      </c>
      <c r="E88" s="95">
        <f t="shared" si="5"/>
        <v>8.1261370527592414E-2</v>
      </c>
      <c r="F88" s="94">
        <f t="shared" si="6"/>
        <v>0.21127717391304346</v>
      </c>
      <c r="G88" s="95">
        <f t="shared" si="7"/>
        <v>0.21127717391304346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44</v>
      </c>
      <c r="W88" s="112">
        <v>48</v>
      </c>
      <c r="X88" s="112">
        <v>47</v>
      </c>
      <c r="Y88" s="112">
        <v>45</v>
      </c>
      <c r="Z88" s="112">
        <v>48</v>
      </c>
    </row>
    <row r="89" spans="1:30" ht="15" customHeight="1" x14ac:dyDescent="0.25">
      <c r="A89" s="49" t="s">
        <v>6</v>
      </c>
      <c r="B89" s="49"/>
      <c r="C89" s="97" t="str">
        <f t="shared" si="3"/>
        <v>2,475</v>
      </c>
      <c r="D89" s="94">
        <f t="shared" si="4"/>
        <v>2.7397260273972712E-2</v>
      </c>
      <c r="E89" s="95">
        <f t="shared" si="5"/>
        <v>2.7397260273972712E-2</v>
      </c>
      <c r="F89" s="94">
        <f t="shared" si="6"/>
        <v>0.14636405743399727</v>
      </c>
      <c r="G89" s="95">
        <f t="shared" si="7"/>
        <v>0.14636405743399727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154</v>
      </c>
      <c r="W89" s="112">
        <v>158</v>
      </c>
      <c r="X89" s="112">
        <v>150</v>
      </c>
      <c r="Y89" s="112">
        <v>158</v>
      </c>
      <c r="Z89" s="112">
        <v>161</v>
      </c>
    </row>
    <row r="90" spans="1:30" ht="15" customHeight="1" x14ac:dyDescent="0.25">
      <c r="A90" s="49" t="s">
        <v>98</v>
      </c>
      <c r="B90" s="49"/>
      <c r="C90" s="97" t="str">
        <f t="shared" si="3"/>
        <v>$31,695</v>
      </c>
      <c r="D90" s="94">
        <f t="shared" si="4"/>
        <v>5.9394619231279533E-2</v>
      </c>
      <c r="E90" s="95">
        <f t="shared" si="5"/>
        <v>5.9394619231279533E-2</v>
      </c>
      <c r="F90" s="94">
        <f t="shared" si="6"/>
        <v>-3.4542629991775597E-2</v>
      </c>
      <c r="G90" s="95">
        <f t="shared" si="7"/>
        <v>-3.4542629991775597E-2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214</v>
      </c>
      <c r="W90" s="112">
        <v>225</v>
      </c>
      <c r="X90" s="112">
        <v>213</v>
      </c>
      <c r="Y90" s="112">
        <v>220</v>
      </c>
      <c r="Z90" s="112">
        <v>221</v>
      </c>
    </row>
    <row r="91" spans="1:30" ht="15" customHeight="1" x14ac:dyDescent="0.25">
      <c r="A91" s="49" t="s">
        <v>7</v>
      </c>
      <c r="B91" s="49"/>
      <c r="C91" s="97" t="str">
        <f t="shared" si="3"/>
        <v>$124.5 mil</v>
      </c>
      <c r="D91" s="94">
        <f t="shared" si="4"/>
        <v>0.15879587550828145</v>
      </c>
      <c r="E91" s="95">
        <f t="shared" si="5"/>
        <v>0.15879587550828145</v>
      </c>
      <c r="F91" s="94">
        <f t="shared" si="6"/>
        <v>0.14284791273185049</v>
      </c>
      <c r="G91" s="95">
        <f t="shared" si="7"/>
        <v>0.14284791273185049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1155</v>
      </c>
      <c r="W91" s="112">
        <v>1324</v>
      </c>
      <c r="X91" s="112">
        <v>1211</v>
      </c>
      <c r="Y91" s="112">
        <v>1278</v>
      </c>
      <c r="Z91" s="112">
        <v>1300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56</v>
      </c>
      <c r="W93" s="112">
        <v>65</v>
      </c>
      <c r="X93" s="112">
        <v>51</v>
      </c>
      <c r="Y93" s="112">
        <v>56</v>
      </c>
      <c r="Z93" s="112">
        <v>62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207</v>
      </c>
      <c r="W94" s="112">
        <v>236</v>
      </c>
      <c r="X94" s="112">
        <v>228</v>
      </c>
      <c r="Y94" s="112">
        <v>223</v>
      </c>
      <c r="Z94" s="112">
        <v>229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28</v>
      </c>
      <c r="W95" s="112">
        <v>37</v>
      </c>
      <c r="X95" s="112">
        <v>36</v>
      </c>
      <c r="Y95" s="112">
        <v>38</v>
      </c>
      <c r="Z95" s="112">
        <v>35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154</v>
      </c>
      <c r="W96" s="112">
        <v>173</v>
      </c>
      <c r="X96" s="112">
        <v>160</v>
      </c>
      <c r="Y96" s="112">
        <v>184</v>
      </c>
      <c r="Z96" s="112">
        <v>198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131</v>
      </c>
      <c r="W97" s="112">
        <v>148</v>
      </c>
      <c r="X97" s="112">
        <v>140</v>
      </c>
      <c r="Y97" s="112">
        <v>135</v>
      </c>
      <c r="Z97" s="112">
        <v>147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113</v>
      </c>
      <c r="W98" s="112">
        <v>122</v>
      </c>
      <c r="X98" s="112">
        <v>101</v>
      </c>
      <c r="Y98" s="112">
        <v>111</v>
      </c>
      <c r="Z98" s="112">
        <v>102</v>
      </c>
    </row>
    <row r="99" spans="1:32" ht="15" customHeight="1" x14ac:dyDescent="0.25">
      <c r="S99" s="115" t="s">
        <v>191</v>
      </c>
      <c r="T99" s="115"/>
      <c r="U99" s="112"/>
      <c r="V99" s="112">
        <v>9</v>
      </c>
      <c r="W99" s="112">
        <v>8</v>
      </c>
      <c r="X99" s="112">
        <v>9</v>
      </c>
      <c r="Y99" s="112">
        <v>12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85</v>
      </c>
      <c r="W100" s="112">
        <v>102</v>
      </c>
      <c r="X100" s="112">
        <v>108</v>
      </c>
      <c r="Y100" s="112">
        <v>111</v>
      </c>
      <c r="Z100" s="112">
        <v>122</v>
      </c>
    </row>
    <row r="101" spans="1:32" x14ac:dyDescent="0.25">
      <c r="A101" s="18"/>
      <c r="S101" s="118" t="s">
        <v>53</v>
      </c>
      <c r="T101" s="118"/>
      <c r="U101" s="112"/>
      <c r="V101" s="112">
        <v>999</v>
      </c>
      <c r="W101" s="112">
        <v>1135</v>
      </c>
      <c r="X101" s="112">
        <v>1057</v>
      </c>
      <c r="Y101" s="112">
        <v>1125</v>
      </c>
      <c r="Z101" s="112">
        <v>1164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2167</v>
      </c>
      <c r="W104" s="112">
        <v>2264</v>
      </c>
      <c r="X104" s="112">
        <v>2178</v>
      </c>
      <c r="Y104" s="112">
        <v>2338</v>
      </c>
      <c r="Z104" s="112">
        <v>2338</v>
      </c>
      <c r="AB104" s="109" t="str">
        <f>TEXT(Z104,"###,###")</f>
        <v>2,338</v>
      </c>
      <c r="AD104" s="130">
        <f>Z104/($Z$4)*100</f>
        <v>60.695742471443403</v>
      </c>
      <c r="AF104" s="109"/>
    </row>
    <row r="105" spans="1:32" x14ac:dyDescent="0.25">
      <c r="S105" s="115" t="s">
        <v>17</v>
      </c>
      <c r="T105" s="115"/>
      <c r="U105" s="112"/>
      <c r="V105" s="112">
        <v>532</v>
      </c>
      <c r="W105" s="112">
        <v>553</v>
      </c>
      <c r="X105" s="112">
        <v>526</v>
      </c>
      <c r="Y105" s="112">
        <v>546</v>
      </c>
      <c r="Z105" s="112">
        <v>554</v>
      </c>
      <c r="AB105" s="109" t="str">
        <f>TEXT(Z105,"###,###")</f>
        <v>554</v>
      </c>
      <c r="AD105" s="130">
        <f>Z105/($Z$4)*100</f>
        <v>14.382139148494289</v>
      </c>
      <c r="AF105" s="109"/>
    </row>
    <row r="106" spans="1:32" x14ac:dyDescent="0.25">
      <c r="S106" s="118" t="s">
        <v>53</v>
      </c>
      <c r="T106" s="118"/>
      <c r="U106" s="120"/>
      <c r="V106" s="120">
        <v>2699</v>
      </c>
      <c r="W106" s="120">
        <v>2817</v>
      </c>
      <c r="X106" s="120">
        <v>2704</v>
      </c>
      <c r="Y106" s="120">
        <v>2884</v>
      </c>
      <c r="Z106" s="120">
        <v>2892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548</v>
      </c>
      <c r="W108" s="112">
        <v>679</v>
      </c>
      <c r="X108" s="112">
        <v>523</v>
      </c>
      <c r="Y108" s="112">
        <v>556</v>
      </c>
      <c r="Z108" s="112">
        <v>651</v>
      </c>
      <c r="AB108" s="109" t="str">
        <f>TEXT(Z108,"###,###")</f>
        <v>651</v>
      </c>
      <c r="AD108" s="130">
        <f>Z108/($Z$4)*100</f>
        <v>16.900311526479751</v>
      </c>
      <c r="AF108" s="109"/>
    </row>
    <row r="109" spans="1:32" x14ac:dyDescent="0.25">
      <c r="S109" s="115" t="s">
        <v>20</v>
      </c>
      <c r="T109" s="115"/>
      <c r="U109" s="112"/>
      <c r="V109" s="112">
        <v>615</v>
      </c>
      <c r="W109" s="112">
        <v>687</v>
      </c>
      <c r="X109" s="112">
        <v>637</v>
      </c>
      <c r="Y109" s="112">
        <v>673</v>
      </c>
      <c r="Z109" s="112">
        <v>729</v>
      </c>
      <c r="AB109" s="109" t="str">
        <f>TEXT(Z109,"###,###")</f>
        <v>729</v>
      </c>
      <c r="AD109" s="130">
        <f>Z109/($Z$4)*100</f>
        <v>18.925233644859812</v>
      </c>
      <c r="AF109" s="109"/>
    </row>
    <row r="110" spans="1:32" x14ac:dyDescent="0.25">
      <c r="S110" s="115" t="s">
        <v>21</v>
      </c>
      <c r="T110" s="115"/>
      <c r="U110" s="112"/>
      <c r="V110" s="112">
        <v>587</v>
      </c>
      <c r="W110" s="112">
        <v>581</v>
      </c>
      <c r="X110" s="112">
        <v>618</v>
      </c>
      <c r="Y110" s="112">
        <v>646</v>
      </c>
      <c r="Z110" s="112">
        <v>689</v>
      </c>
      <c r="AB110" s="109" t="str">
        <f>TEXT(Z110,"###,###")</f>
        <v>689</v>
      </c>
      <c r="AD110" s="130">
        <f>Z110/($Z$4)*100</f>
        <v>17.886812045690551</v>
      </c>
      <c r="AF110" s="109"/>
    </row>
    <row r="111" spans="1:32" x14ac:dyDescent="0.25">
      <c r="S111" s="115" t="s">
        <v>22</v>
      </c>
      <c r="T111" s="115"/>
      <c r="U111" s="112"/>
      <c r="V111" s="112">
        <v>840</v>
      </c>
      <c r="W111" s="112">
        <v>854</v>
      </c>
      <c r="X111" s="112">
        <v>843</v>
      </c>
      <c r="Y111" s="112">
        <v>881</v>
      </c>
      <c r="Z111" s="112">
        <v>923</v>
      </c>
      <c r="AB111" s="109" t="str">
        <f>TEXT(Z111,"###,###")</f>
        <v>923</v>
      </c>
      <c r="AD111" s="130">
        <f>Z111/($Z$4)*100</f>
        <v>23.961578400830739</v>
      </c>
      <c r="AF111" s="109"/>
    </row>
    <row r="112" spans="1:32" x14ac:dyDescent="0.25">
      <c r="S112" s="118" t="s">
        <v>53</v>
      </c>
      <c r="T112" s="118"/>
      <c r="U112" s="112"/>
      <c r="V112" s="112">
        <v>3201</v>
      </c>
      <c r="W112" s="112">
        <v>3719</v>
      </c>
      <c r="X112" s="112">
        <v>3379</v>
      </c>
      <c r="Y112" s="112">
        <v>3596</v>
      </c>
      <c r="Z112" s="112">
        <v>3852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44.74</v>
      </c>
      <c r="W118" s="131">
        <v>45.81</v>
      </c>
      <c r="X118" s="131">
        <v>44.87</v>
      </c>
      <c r="Y118" s="131">
        <v>45.93</v>
      </c>
      <c r="Z118" s="131">
        <v>45.81</v>
      </c>
      <c r="AB118" s="109" t="str">
        <f>TEXT(Z118,"##.0")</f>
        <v>45.8</v>
      </c>
    </row>
    <row r="120" spans="19:32" x14ac:dyDescent="0.25">
      <c r="S120" s="101" t="s">
        <v>100</v>
      </c>
      <c r="T120" s="112"/>
      <c r="U120" s="112"/>
      <c r="V120" s="112">
        <v>1507</v>
      </c>
      <c r="W120" s="112">
        <v>1613</v>
      </c>
      <c r="X120" s="112">
        <v>1564</v>
      </c>
      <c r="Y120" s="112">
        <v>1621</v>
      </c>
      <c r="Z120" s="112">
        <v>1676</v>
      </c>
      <c r="AB120" s="109" t="str">
        <f>TEXT(Z120,"###,###")</f>
        <v>1,676</v>
      </c>
    </row>
    <row r="121" spans="19:32" x14ac:dyDescent="0.25">
      <c r="S121" s="101" t="s">
        <v>101</v>
      </c>
      <c r="T121" s="112"/>
      <c r="U121" s="112"/>
      <c r="V121" s="112">
        <v>372</v>
      </c>
      <c r="W121" s="112">
        <v>499</v>
      </c>
      <c r="X121" s="112">
        <v>412</v>
      </c>
      <c r="Y121" s="112">
        <v>464</v>
      </c>
      <c r="Z121" s="112">
        <v>466</v>
      </c>
      <c r="AB121" s="109" t="str">
        <f>TEXT(Z121,"###,###")</f>
        <v>466</v>
      </c>
    </row>
    <row r="122" spans="19:32" x14ac:dyDescent="0.25">
      <c r="S122" s="101" t="s">
        <v>102</v>
      </c>
      <c r="T122" s="112"/>
      <c r="U122" s="112"/>
      <c r="V122" s="112">
        <v>280</v>
      </c>
      <c r="W122" s="112">
        <v>347</v>
      </c>
      <c r="X122" s="112">
        <v>300</v>
      </c>
      <c r="Y122" s="112">
        <v>320</v>
      </c>
      <c r="Z122" s="112">
        <v>327</v>
      </c>
      <c r="AB122" s="109" t="str">
        <f>TEXT(Z122,"###,###")</f>
        <v>327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1787</v>
      </c>
      <c r="W124" s="112">
        <v>1960</v>
      </c>
      <c r="X124" s="112">
        <v>1864</v>
      </c>
      <c r="Y124" s="112">
        <v>1941</v>
      </c>
      <c r="Z124" s="112">
        <v>2003</v>
      </c>
      <c r="AB124" s="109" t="str">
        <f>TEXT(Z124,"###,###")</f>
        <v>2,003</v>
      </c>
      <c r="AD124" s="127">
        <f>Z124/$Z$7*100</f>
        <v>80.929292929292927</v>
      </c>
    </row>
    <row r="125" spans="19:32" x14ac:dyDescent="0.25">
      <c r="S125" s="101" t="s">
        <v>104</v>
      </c>
      <c r="T125" s="112"/>
      <c r="U125" s="112"/>
      <c r="V125" s="112">
        <v>652</v>
      </c>
      <c r="W125" s="112">
        <v>846</v>
      </c>
      <c r="X125" s="112">
        <v>712</v>
      </c>
      <c r="Y125" s="112">
        <v>784</v>
      </c>
      <c r="Z125" s="112">
        <v>793</v>
      </c>
      <c r="AB125" s="109" t="str">
        <f>TEXT(Z125,"###,###")</f>
        <v>793</v>
      </c>
      <c r="AD125" s="127">
        <f>Z125/$Z$7*100</f>
        <v>32.040404040404042</v>
      </c>
    </row>
    <row r="127" spans="19:32" x14ac:dyDescent="0.25">
      <c r="S127" s="101" t="s">
        <v>105</v>
      </c>
      <c r="T127" s="112"/>
      <c r="U127" s="112"/>
      <c r="V127" s="112">
        <v>1154</v>
      </c>
      <c r="W127" s="112">
        <v>1322</v>
      </c>
      <c r="X127" s="112">
        <v>1213</v>
      </c>
      <c r="Y127" s="112">
        <v>1279</v>
      </c>
      <c r="Z127" s="112">
        <v>1302</v>
      </c>
      <c r="AB127" s="109" t="str">
        <f>TEXT(Z127,"###,###")</f>
        <v>1,302</v>
      </c>
      <c r="AD127" s="127">
        <f>Z127/$Z$7*100</f>
        <v>52.606060606060602</v>
      </c>
    </row>
    <row r="128" spans="19:32" x14ac:dyDescent="0.25">
      <c r="S128" s="101" t="s">
        <v>106</v>
      </c>
      <c r="T128" s="112"/>
      <c r="U128" s="112"/>
      <c r="V128" s="112">
        <v>999</v>
      </c>
      <c r="W128" s="112">
        <v>1135</v>
      </c>
      <c r="X128" s="112">
        <v>1058</v>
      </c>
      <c r="Y128" s="112">
        <v>1130</v>
      </c>
      <c r="Z128" s="112">
        <v>1168</v>
      </c>
      <c r="AB128" s="109" t="str">
        <f>TEXT(Z128,"###,###")</f>
        <v>1,168</v>
      </c>
      <c r="AD128" s="127">
        <f>Z128/$Z$7*100</f>
        <v>47.19191919191919</v>
      </c>
    </row>
    <row r="130" spans="19:20" x14ac:dyDescent="0.25">
      <c r="S130" s="101" t="s">
        <v>264</v>
      </c>
      <c r="T130" s="127">
        <v>67.717171717171723</v>
      </c>
    </row>
    <row r="131" spans="19:20" x14ac:dyDescent="0.25">
      <c r="S131" s="101" t="s">
        <v>265</v>
      </c>
      <c r="T131" s="127">
        <v>18.828282828282827</v>
      </c>
    </row>
    <row r="132" spans="19:20" x14ac:dyDescent="0.25">
      <c r="S132" s="101" t="s">
        <v>266</v>
      </c>
      <c r="T132" s="127">
        <v>13.212121212121211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36701CB-FD40-4C49-AF4E-C949C63C26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BC6B6-154C-4325-ABA2-0F2F9B3853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998B349-F589-40EA-AA36-47B3F3352E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0ADA25-1CB6-4396-8853-71F09A6E4E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E389-38F9-486C-ABF3-7081E63D6320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10.41 Norwood Payneham St Peters,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28528</v>
      </c>
      <c r="W4" s="108">
        <v>29242</v>
      </c>
      <c r="X4" s="108">
        <v>29699</v>
      </c>
      <c r="Y4" s="108">
        <v>30155</v>
      </c>
      <c r="Z4" s="108">
        <v>31211</v>
      </c>
      <c r="AB4" s="109" t="str">
        <f>TEXT(Z4,"###,###")</f>
        <v>31,211</v>
      </c>
      <c r="AD4" s="110">
        <f>Z4/Y4-1</f>
        <v>3.5019068147902566E-2</v>
      </c>
      <c r="AF4" s="110">
        <f>Z4/V4-1</f>
        <v>9.4047952888390407E-2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14050</v>
      </c>
      <c r="W5" s="108">
        <v>14470</v>
      </c>
      <c r="X5" s="108">
        <v>14564</v>
      </c>
      <c r="Y5" s="108">
        <v>14903</v>
      </c>
      <c r="Z5" s="108">
        <v>15308</v>
      </c>
      <c r="AB5" s="109" t="str">
        <f>TEXT(Z5,"###,###")</f>
        <v>15,308</v>
      </c>
      <c r="AD5" s="110">
        <f t="shared" ref="AD5:AD9" si="0">Z5/Y5-1</f>
        <v>2.7175736428906916E-2</v>
      </c>
      <c r="AF5" s="110">
        <f t="shared" ref="AF5:AF9" si="1">Z5/V5-1</f>
        <v>8.9537366548042785E-2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14477</v>
      </c>
      <c r="W6" s="108">
        <v>14763</v>
      </c>
      <c r="X6" s="108">
        <v>15130</v>
      </c>
      <c r="Y6" s="108">
        <v>15250</v>
      </c>
      <c r="Z6" s="108">
        <v>15889</v>
      </c>
      <c r="AB6" s="109" t="str">
        <f>TEXT(Z6,"###,###")</f>
        <v>15,889</v>
      </c>
      <c r="AD6" s="110">
        <f t="shared" si="0"/>
        <v>4.1901639344262387E-2</v>
      </c>
      <c r="AF6" s="110">
        <f t="shared" si="1"/>
        <v>9.7534019479173839E-2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20053</v>
      </c>
      <c r="W7" s="108">
        <v>20436</v>
      </c>
      <c r="X7" s="108">
        <v>20699</v>
      </c>
      <c r="Y7" s="108">
        <v>21116</v>
      </c>
      <c r="Z7" s="108">
        <v>21171</v>
      </c>
      <c r="AB7" s="109" t="str">
        <f>TEXT(Z7,"###,###")</f>
        <v>21,171</v>
      </c>
      <c r="AD7" s="110">
        <f t="shared" si="0"/>
        <v>2.604659973479917E-3</v>
      </c>
      <c r="AF7" s="110">
        <f t="shared" si="1"/>
        <v>5.5752256520221311E-2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31,211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21,171</v>
      </c>
      <c r="P8" s="65"/>
      <c r="S8" s="107" t="s">
        <v>84</v>
      </c>
      <c r="T8" s="108"/>
      <c r="U8" s="108"/>
      <c r="V8" s="108">
        <v>42364.35</v>
      </c>
      <c r="W8" s="108">
        <v>43821</v>
      </c>
      <c r="X8" s="108">
        <v>45864.47</v>
      </c>
      <c r="Y8" s="108">
        <v>45073.26</v>
      </c>
      <c r="Z8" s="108">
        <v>46846</v>
      </c>
      <c r="AB8" s="109" t="str">
        <f>TEXT(Z8,"$###,###")</f>
        <v>$46,846</v>
      </c>
      <c r="AD8" s="110">
        <f t="shared" si="0"/>
        <v>3.9330192668557862E-2</v>
      </c>
      <c r="AF8" s="110">
        <f t="shared" si="1"/>
        <v>0.10578823940412163</v>
      </c>
    </row>
    <row r="9" spans="1:32" x14ac:dyDescent="0.25">
      <c r="A9" s="30" t="s">
        <v>14</v>
      </c>
      <c r="B9" s="69"/>
      <c r="C9" s="70"/>
      <c r="D9" s="71">
        <f>AD104</f>
        <v>74.037999423280255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49.822870908317981</v>
      </c>
      <c r="P9" s="72" t="s">
        <v>85</v>
      </c>
      <c r="S9" s="107" t="s">
        <v>7</v>
      </c>
      <c r="T9" s="108"/>
      <c r="U9" s="108"/>
      <c r="V9" s="108">
        <v>1320718435</v>
      </c>
      <c r="W9" s="108">
        <v>1382555355</v>
      </c>
      <c r="X9" s="108">
        <v>1444513233</v>
      </c>
      <c r="Y9" s="108">
        <v>1491443061</v>
      </c>
      <c r="Z9" s="108">
        <v>1597379660</v>
      </c>
      <c r="AB9" s="109" t="str">
        <f>TEXT(Z9/1000000,"$#,###.0")&amp;" mil"</f>
        <v>$1,597.4 mil</v>
      </c>
      <c r="AD9" s="110">
        <f t="shared" si="0"/>
        <v>7.1029596616964064E-2</v>
      </c>
      <c r="AF9" s="110">
        <f t="shared" si="1"/>
        <v>0.20947782484765565</v>
      </c>
    </row>
    <row r="10" spans="1:32" x14ac:dyDescent="0.25">
      <c r="A10" s="30" t="s">
        <v>17</v>
      </c>
      <c r="B10" s="69"/>
      <c r="C10" s="70"/>
      <c r="D10" s="71">
        <f>AD105</f>
        <v>18.512703854410304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50.106277455009206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82.235132964904821</v>
      </c>
      <c r="P11" s="72" t="s">
        <v>85</v>
      </c>
      <c r="S11" s="107" t="s">
        <v>29</v>
      </c>
      <c r="T11" s="112"/>
      <c r="U11" s="112"/>
      <c r="V11" s="112">
        <v>25145</v>
      </c>
      <c r="W11" s="112">
        <v>25779</v>
      </c>
      <c r="X11" s="112">
        <v>26151</v>
      </c>
      <c r="Y11" s="112">
        <v>26458</v>
      </c>
      <c r="Z11" s="112">
        <v>27448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7.9542770771338143</v>
      </c>
      <c r="P12" s="72" t="s">
        <v>85</v>
      </c>
      <c r="S12" s="107" t="s">
        <v>30</v>
      </c>
      <c r="T12" s="112"/>
      <c r="U12" s="112"/>
      <c r="V12" s="112">
        <v>3385</v>
      </c>
      <c r="W12" s="112">
        <v>3458</v>
      </c>
      <c r="X12" s="112">
        <v>3543</v>
      </c>
      <c r="Y12" s="112">
        <v>3701</v>
      </c>
      <c r="Z12" s="112">
        <v>3763</v>
      </c>
    </row>
    <row r="13" spans="1:32" ht="15" customHeight="1" x14ac:dyDescent="0.25">
      <c r="A13" s="30" t="s">
        <v>19</v>
      </c>
      <c r="B13" s="70"/>
      <c r="C13" s="70"/>
      <c r="D13" s="71">
        <f>AD108</f>
        <v>15.468905193681714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9.834207170185632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15.388805228925701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20.729870878856811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18.642546759871529</v>
      </c>
      <c r="P15" s="72" t="s">
        <v>85</v>
      </c>
      <c r="S15" s="115" t="s">
        <v>61</v>
      </c>
      <c r="T15" s="115"/>
      <c r="U15" s="116"/>
      <c r="V15" s="116">
        <v>277</v>
      </c>
      <c r="W15" s="116">
        <v>234</v>
      </c>
      <c r="X15" s="116">
        <v>243</v>
      </c>
      <c r="Y15" s="112">
        <v>232</v>
      </c>
      <c r="Z15" s="112">
        <v>238</v>
      </c>
      <c r="AB15" s="117">
        <f t="shared" ref="AB15:AB34" si="2">IF(Z15="np",0,Z15/$Z$34)</f>
        <v>7.6255166447726759E-3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41.748101630835279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81.357453240128478</v>
      </c>
      <c r="P16" s="37" t="s">
        <v>85</v>
      </c>
      <c r="S16" s="115" t="s">
        <v>62</v>
      </c>
      <c r="T16" s="115"/>
      <c r="U16" s="116"/>
      <c r="V16" s="116">
        <v>213</v>
      </c>
      <c r="W16" s="116">
        <v>217</v>
      </c>
      <c r="X16" s="116">
        <v>211</v>
      </c>
      <c r="Y16" s="112">
        <v>239</v>
      </c>
      <c r="Z16" s="112">
        <v>220</v>
      </c>
      <c r="AB16" s="117">
        <f t="shared" si="2"/>
        <v>7.048796898529365E-3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1062</v>
      </c>
      <c r="W17" s="116">
        <v>1169</v>
      </c>
      <c r="X17" s="116">
        <v>1193</v>
      </c>
      <c r="Y17" s="112">
        <v>1148</v>
      </c>
      <c r="Z17" s="112">
        <v>1261</v>
      </c>
      <c r="AB17" s="117">
        <f t="shared" si="2"/>
        <v>4.040242222293422E-2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142</v>
      </c>
      <c r="W18" s="116">
        <v>171</v>
      </c>
      <c r="X18" s="116">
        <v>171</v>
      </c>
      <c r="Y18" s="112">
        <v>161</v>
      </c>
      <c r="Z18" s="112">
        <v>190</v>
      </c>
      <c r="AB18" s="117">
        <f t="shared" si="2"/>
        <v>6.0875973214571787E-3</v>
      </c>
    </row>
    <row r="19" spans="1:28" x14ac:dyDescent="0.25">
      <c r="A19" s="61" t="str">
        <f>$S$1&amp;" ("&amp;$V$2&amp;" to "&amp;$Z$2&amp;")"</f>
        <v>Norwood Payneham St Peters (2016-17 to 2020-21)</v>
      </c>
      <c r="B19" s="61"/>
      <c r="C19" s="61"/>
      <c r="D19" s="61"/>
      <c r="E19" s="61"/>
      <c r="F19" s="61"/>
      <c r="G19" s="61" t="str">
        <f>$S$1&amp;" ("&amp;$V$2&amp;" to "&amp;$Z$2&amp;")"</f>
        <v>Norwood Payneham St Peters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1138</v>
      </c>
      <c r="W19" s="116">
        <v>1271</v>
      </c>
      <c r="X19" s="116">
        <v>1263</v>
      </c>
      <c r="Y19" s="112">
        <v>1310</v>
      </c>
      <c r="Z19" s="112">
        <v>1395</v>
      </c>
      <c r="AB19" s="117">
        <f t="shared" si="2"/>
        <v>4.4695780333856655E-2</v>
      </c>
    </row>
    <row r="20" spans="1:28" x14ac:dyDescent="0.25">
      <c r="S20" s="115" t="s">
        <v>66</v>
      </c>
      <c r="T20" s="115"/>
      <c r="U20" s="116"/>
      <c r="V20" s="116">
        <v>883</v>
      </c>
      <c r="W20" s="116">
        <v>842</v>
      </c>
      <c r="X20" s="116">
        <v>894</v>
      </c>
      <c r="Y20" s="112">
        <v>896</v>
      </c>
      <c r="Z20" s="112">
        <v>914</v>
      </c>
      <c r="AB20" s="117">
        <f t="shared" si="2"/>
        <v>2.9284547114799268E-2</v>
      </c>
    </row>
    <row r="21" spans="1:28" x14ac:dyDescent="0.25">
      <c r="S21" s="115" t="s">
        <v>67</v>
      </c>
      <c r="T21" s="115"/>
      <c r="U21" s="116"/>
      <c r="V21" s="116">
        <v>2203</v>
      </c>
      <c r="W21" s="116">
        <v>2209</v>
      </c>
      <c r="X21" s="116">
        <v>2206</v>
      </c>
      <c r="Y21" s="112">
        <v>2468</v>
      </c>
      <c r="Z21" s="112">
        <v>2474</v>
      </c>
      <c r="AB21" s="117">
        <f t="shared" si="2"/>
        <v>7.9266925122552942E-2</v>
      </c>
    </row>
    <row r="22" spans="1:28" x14ac:dyDescent="0.25">
      <c r="S22" s="115" t="s">
        <v>68</v>
      </c>
      <c r="T22" s="115"/>
      <c r="U22" s="116"/>
      <c r="V22" s="116">
        <v>2369</v>
      </c>
      <c r="W22" s="116">
        <v>2308</v>
      </c>
      <c r="X22" s="116">
        <v>2452</v>
      </c>
      <c r="Y22" s="112">
        <v>2467</v>
      </c>
      <c r="Z22" s="112">
        <v>2666</v>
      </c>
      <c r="AB22" s="117">
        <f t="shared" si="2"/>
        <v>8.5418602415814934E-2</v>
      </c>
    </row>
    <row r="23" spans="1:28" x14ac:dyDescent="0.25">
      <c r="S23" s="115" t="s">
        <v>69</v>
      </c>
      <c r="T23" s="115"/>
      <c r="U23" s="116"/>
      <c r="V23" s="116">
        <v>492</v>
      </c>
      <c r="W23" s="116">
        <v>611</v>
      </c>
      <c r="X23" s="116">
        <v>708</v>
      </c>
      <c r="Y23" s="112">
        <v>782</v>
      </c>
      <c r="Z23" s="112">
        <v>798</v>
      </c>
      <c r="AB23" s="117">
        <f t="shared" si="2"/>
        <v>2.556790875012015E-2</v>
      </c>
    </row>
    <row r="24" spans="1:28" x14ac:dyDescent="0.25">
      <c r="S24" s="115" t="s">
        <v>70</v>
      </c>
      <c r="T24" s="115"/>
      <c r="U24" s="116"/>
      <c r="V24" s="116">
        <v>509</v>
      </c>
      <c r="W24" s="116">
        <v>574</v>
      </c>
      <c r="X24" s="116">
        <v>660</v>
      </c>
      <c r="Y24" s="112">
        <v>606</v>
      </c>
      <c r="Z24" s="112">
        <v>513</v>
      </c>
      <c r="AB24" s="117">
        <f t="shared" si="2"/>
        <v>1.6436512767934383E-2</v>
      </c>
    </row>
    <row r="25" spans="1:28" x14ac:dyDescent="0.25">
      <c r="S25" s="115" t="s">
        <v>71</v>
      </c>
      <c r="T25" s="115"/>
      <c r="U25" s="116"/>
      <c r="V25" s="116">
        <v>999</v>
      </c>
      <c r="W25" s="116">
        <v>1041</v>
      </c>
      <c r="X25" s="116">
        <v>1023</v>
      </c>
      <c r="Y25" s="112">
        <v>1083</v>
      </c>
      <c r="Z25" s="112">
        <v>1169</v>
      </c>
      <c r="AB25" s="117">
        <f t="shared" si="2"/>
        <v>3.7454743519912854E-2</v>
      </c>
    </row>
    <row r="26" spans="1:28" x14ac:dyDescent="0.25">
      <c r="S26" s="115" t="s">
        <v>72</v>
      </c>
      <c r="T26" s="115"/>
      <c r="U26" s="116"/>
      <c r="V26" s="116">
        <v>535</v>
      </c>
      <c r="W26" s="116">
        <v>559</v>
      </c>
      <c r="X26" s="116">
        <v>598</v>
      </c>
      <c r="Y26" s="112">
        <v>600</v>
      </c>
      <c r="Z26" s="112">
        <v>601</v>
      </c>
      <c r="AB26" s="117">
        <f t="shared" si="2"/>
        <v>1.9256031527346128E-2</v>
      </c>
    </row>
    <row r="27" spans="1:28" x14ac:dyDescent="0.25">
      <c r="S27" s="115" t="s">
        <v>73</v>
      </c>
      <c r="T27" s="115"/>
      <c r="U27" s="116"/>
      <c r="V27" s="116">
        <v>2579</v>
      </c>
      <c r="W27" s="116">
        <v>2934</v>
      </c>
      <c r="X27" s="116">
        <v>3026</v>
      </c>
      <c r="Y27" s="112">
        <v>3210</v>
      </c>
      <c r="Z27" s="112">
        <v>3397</v>
      </c>
      <c r="AB27" s="117">
        <f t="shared" si="2"/>
        <v>0.10883983211047388</v>
      </c>
    </row>
    <row r="28" spans="1:28" x14ac:dyDescent="0.25">
      <c r="S28" s="115" t="s">
        <v>74</v>
      </c>
      <c r="T28" s="115"/>
      <c r="U28" s="116"/>
      <c r="V28" s="116">
        <v>2068</v>
      </c>
      <c r="W28" s="116">
        <v>2335</v>
      </c>
      <c r="X28" s="116">
        <v>2348</v>
      </c>
      <c r="Y28" s="112">
        <v>2637</v>
      </c>
      <c r="Z28" s="112">
        <v>2787</v>
      </c>
      <c r="AB28" s="117">
        <f t="shared" si="2"/>
        <v>8.9295440710006085E-2</v>
      </c>
    </row>
    <row r="29" spans="1:28" x14ac:dyDescent="0.25">
      <c r="S29" s="115" t="s">
        <v>75</v>
      </c>
      <c r="T29" s="115"/>
      <c r="U29" s="116"/>
      <c r="V29" s="116">
        <v>1866</v>
      </c>
      <c r="W29" s="116">
        <v>1897</v>
      </c>
      <c r="X29" s="116">
        <v>2050</v>
      </c>
      <c r="Y29" s="112">
        <v>1823</v>
      </c>
      <c r="Z29" s="112">
        <v>1673</v>
      </c>
      <c r="AB29" s="117">
        <f t="shared" si="2"/>
        <v>5.3602896414725577E-2</v>
      </c>
    </row>
    <row r="30" spans="1:28" x14ac:dyDescent="0.25">
      <c r="S30" s="115" t="s">
        <v>76</v>
      </c>
      <c r="T30" s="115"/>
      <c r="U30" s="116"/>
      <c r="V30" s="116">
        <v>3219</v>
      </c>
      <c r="W30" s="116">
        <v>3382</v>
      </c>
      <c r="X30" s="116">
        <v>3219</v>
      </c>
      <c r="Y30" s="112">
        <v>3319</v>
      </c>
      <c r="Z30" s="112">
        <v>3212</v>
      </c>
      <c r="AB30" s="117">
        <f t="shared" si="2"/>
        <v>0.10291243471852872</v>
      </c>
    </row>
    <row r="31" spans="1:28" x14ac:dyDescent="0.25">
      <c r="S31" s="115" t="s">
        <v>77</v>
      </c>
      <c r="T31" s="115"/>
      <c r="U31" s="116"/>
      <c r="V31" s="116">
        <v>4136</v>
      </c>
      <c r="W31" s="116">
        <v>4360</v>
      </c>
      <c r="X31" s="116">
        <v>4420</v>
      </c>
      <c r="Y31" s="112">
        <v>4536</v>
      </c>
      <c r="Z31" s="112">
        <v>5163</v>
      </c>
      <c r="AB31" s="117">
        <f t="shared" si="2"/>
        <v>0.16542244721412322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705</v>
      </c>
      <c r="W32" s="116">
        <v>799</v>
      </c>
      <c r="X32" s="116">
        <v>820</v>
      </c>
      <c r="Y32" s="112">
        <v>754</v>
      </c>
      <c r="Z32" s="112">
        <v>764</v>
      </c>
      <c r="AB32" s="117">
        <f t="shared" si="2"/>
        <v>2.4478549229438339E-2</v>
      </c>
    </row>
    <row r="33" spans="19:32" x14ac:dyDescent="0.25">
      <c r="S33" s="115" t="s">
        <v>79</v>
      </c>
      <c r="T33" s="115"/>
      <c r="U33" s="116"/>
      <c r="V33" s="116">
        <v>783</v>
      </c>
      <c r="W33" s="116">
        <v>856</v>
      </c>
      <c r="X33" s="116">
        <v>962</v>
      </c>
      <c r="Y33" s="112">
        <v>955</v>
      </c>
      <c r="Z33" s="112">
        <v>1032</v>
      </c>
      <c r="AB33" s="117">
        <f t="shared" si="2"/>
        <v>3.3065265451283202E-2</v>
      </c>
    </row>
    <row r="34" spans="19:32" x14ac:dyDescent="0.25">
      <c r="S34" s="118" t="s">
        <v>53</v>
      </c>
      <c r="T34" s="118"/>
      <c r="U34" s="119"/>
      <c r="V34" s="119">
        <v>28528</v>
      </c>
      <c r="W34" s="119">
        <v>29240</v>
      </c>
      <c r="X34" s="119">
        <v>29695</v>
      </c>
      <c r="Y34" s="120">
        <v>30159</v>
      </c>
      <c r="Z34" s="120">
        <v>31211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16711</v>
      </c>
      <c r="W37" s="112">
        <v>16995</v>
      </c>
      <c r="X37" s="112">
        <v>17136</v>
      </c>
      <c r="Y37" s="112">
        <v>17332</v>
      </c>
      <c r="Z37" s="112">
        <v>17225</v>
      </c>
      <c r="AB37" s="132">
        <f>Z37/Z40*100</f>
        <v>81.357453240128478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3343</v>
      </c>
      <c r="W38" s="112">
        <v>3444</v>
      </c>
      <c r="X38" s="112">
        <v>3563</v>
      </c>
      <c r="Y38" s="112">
        <v>3777</v>
      </c>
      <c r="Z38" s="112">
        <v>3947</v>
      </c>
      <c r="AB38" s="132">
        <f>Z38/Z40*100</f>
        <v>18.642546759871529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20054</v>
      </c>
      <c r="W40" s="112">
        <v>20439</v>
      </c>
      <c r="X40" s="112">
        <v>20699</v>
      </c>
      <c r="Y40" s="112">
        <v>21109</v>
      </c>
      <c r="Z40" s="112">
        <v>21172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10</v>
      </c>
      <c r="X44" s="112">
        <v>10</v>
      </c>
      <c r="Y44" s="112">
        <v>12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137</v>
      </c>
      <c r="W45" s="112">
        <v>137</v>
      </c>
      <c r="X45" s="112">
        <v>182</v>
      </c>
      <c r="Y45" s="112">
        <v>194</v>
      </c>
      <c r="Z45" s="112">
        <v>214</v>
      </c>
    </row>
    <row r="46" spans="19:32" x14ac:dyDescent="0.25">
      <c r="S46" s="115" t="s">
        <v>38</v>
      </c>
      <c r="T46" s="115"/>
      <c r="U46" s="112"/>
      <c r="V46" s="112">
        <v>582</v>
      </c>
      <c r="W46" s="112">
        <v>680</v>
      </c>
      <c r="X46" s="112">
        <v>656</v>
      </c>
      <c r="Y46" s="112">
        <v>564</v>
      </c>
      <c r="Z46" s="112">
        <v>646</v>
      </c>
    </row>
    <row r="47" spans="19:32" x14ac:dyDescent="0.25">
      <c r="S47" s="115" t="s">
        <v>39</v>
      </c>
      <c r="T47" s="115"/>
      <c r="U47" s="112"/>
      <c r="V47" s="112">
        <v>1459</v>
      </c>
      <c r="W47" s="112">
        <v>1407</v>
      </c>
      <c r="X47" s="112">
        <v>1426</v>
      </c>
      <c r="Y47" s="112">
        <v>1431</v>
      </c>
      <c r="Z47" s="112">
        <v>1421</v>
      </c>
    </row>
    <row r="48" spans="19:32" x14ac:dyDescent="0.25">
      <c r="S48" s="115" t="s">
        <v>40</v>
      </c>
      <c r="T48" s="115"/>
      <c r="U48" s="112"/>
      <c r="V48" s="112">
        <v>1972</v>
      </c>
      <c r="W48" s="112">
        <v>2085</v>
      </c>
      <c r="X48" s="112">
        <v>2106</v>
      </c>
      <c r="Y48" s="112">
        <v>2243</v>
      </c>
      <c r="Z48" s="112">
        <v>2255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1788</v>
      </c>
      <c r="W49" s="112">
        <v>1836</v>
      </c>
      <c r="X49" s="112">
        <v>1887</v>
      </c>
      <c r="Y49" s="112">
        <v>1964</v>
      </c>
      <c r="Z49" s="112">
        <v>2147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Norwood Payneham St Peters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1477</v>
      </c>
      <c r="W50" s="112">
        <v>1601</v>
      </c>
      <c r="X50" s="112">
        <v>1582</v>
      </c>
      <c r="Y50" s="112">
        <v>1642</v>
      </c>
      <c r="Z50" s="112">
        <v>1824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1331</v>
      </c>
      <c r="W51" s="112">
        <v>1285</v>
      </c>
      <c r="X51" s="112">
        <v>1320</v>
      </c>
      <c r="Y51" s="112">
        <v>1400</v>
      </c>
      <c r="Z51" s="112">
        <v>1353</v>
      </c>
    </row>
    <row r="52" spans="1:26" ht="15" customHeight="1" x14ac:dyDescent="0.25">
      <c r="S52" s="115" t="s">
        <v>44</v>
      </c>
      <c r="T52" s="115"/>
      <c r="U52" s="112"/>
      <c r="V52" s="112">
        <v>1254</v>
      </c>
      <c r="W52" s="112">
        <v>1334</v>
      </c>
      <c r="X52" s="112">
        <v>1293</v>
      </c>
      <c r="Y52" s="112">
        <v>1328</v>
      </c>
      <c r="Z52" s="112">
        <v>1273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1194</v>
      </c>
      <c r="W53" s="112">
        <v>1118</v>
      </c>
      <c r="X53" s="112">
        <v>1144</v>
      </c>
      <c r="Y53" s="112">
        <v>1128</v>
      </c>
      <c r="Z53" s="112">
        <v>1168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1093</v>
      </c>
      <c r="W54" s="112">
        <v>1150</v>
      </c>
      <c r="X54" s="112">
        <v>1099</v>
      </c>
      <c r="Y54" s="112">
        <v>1108</v>
      </c>
      <c r="Z54" s="112">
        <v>1074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826</v>
      </c>
      <c r="W55" s="112">
        <v>861</v>
      </c>
      <c r="X55" s="112">
        <v>893</v>
      </c>
      <c r="Y55" s="112">
        <v>891</v>
      </c>
      <c r="Z55" s="112">
        <v>928</v>
      </c>
    </row>
    <row r="56" spans="1:26" ht="15" customHeight="1" x14ac:dyDescent="0.25">
      <c r="S56" s="115" t="s">
        <v>48</v>
      </c>
      <c r="T56" s="115"/>
      <c r="U56" s="112"/>
      <c r="V56" s="112">
        <v>497</v>
      </c>
      <c r="W56" s="112">
        <v>499</v>
      </c>
      <c r="X56" s="112">
        <v>511</v>
      </c>
      <c r="Y56" s="112">
        <v>526</v>
      </c>
      <c r="Z56" s="112">
        <v>510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250</v>
      </c>
      <c r="W57" s="112">
        <v>291</v>
      </c>
      <c r="X57" s="112">
        <v>274</v>
      </c>
      <c r="Y57" s="112">
        <v>282</v>
      </c>
      <c r="Z57" s="112">
        <v>294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95</v>
      </c>
      <c r="W58" s="112">
        <v>99</v>
      </c>
      <c r="X58" s="112">
        <v>108</v>
      </c>
      <c r="Y58" s="112">
        <v>117</v>
      </c>
      <c r="Z58" s="112">
        <v>125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44</v>
      </c>
      <c r="W59" s="112">
        <v>48</v>
      </c>
      <c r="X59" s="112">
        <v>34</v>
      </c>
      <c r="Y59" s="112">
        <v>46</v>
      </c>
      <c r="Z59" s="112">
        <v>39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28</v>
      </c>
      <c r="W60" s="112">
        <v>26</v>
      </c>
      <c r="X60" s="112">
        <v>32</v>
      </c>
      <c r="Y60" s="112">
        <v>25</v>
      </c>
      <c r="Z60" s="112">
        <v>28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14051</v>
      </c>
      <c r="W61" s="112">
        <v>14474</v>
      </c>
      <c r="X61" s="112">
        <v>14564</v>
      </c>
      <c r="Y61" s="112">
        <v>14902</v>
      </c>
      <c r="Z61" s="112">
        <v>15308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8</v>
      </c>
      <c r="X63" s="112">
        <v>13</v>
      </c>
      <c r="Y63" s="112">
        <v>14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201</v>
      </c>
      <c r="W64" s="112">
        <v>182</v>
      </c>
      <c r="X64" s="112">
        <v>221</v>
      </c>
      <c r="Y64" s="112">
        <v>226</v>
      </c>
      <c r="Z64" s="112">
        <v>273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Norwood Payneham St Peters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687</v>
      </c>
      <c r="W65" s="112">
        <v>657</v>
      </c>
      <c r="X65" s="112">
        <v>730</v>
      </c>
      <c r="Y65" s="112">
        <v>732</v>
      </c>
      <c r="Z65" s="112">
        <v>790</v>
      </c>
    </row>
    <row r="66" spans="1:26" x14ac:dyDescent="0.25">
      <c r="S66" s="115" t="s">
        <v>39</v>
      </c>
      <c r="T66" s="115"/>
      <c r="U66" s="112"/>
      <c r="V66" s="112">
        <v>1513</v>
      </c>
      <c r="W66" s="112">
        <v>1504</v>
      </c>
      <c r="X66" s="112">
        <v>1583</v>
      </c>
      <c r="Y66" s="112">
        <v>1505</v>
      </c>
      <c r="Z66" s="112">
        <v>1560</v>
      </c>
    </row>
    <row r="67" spans="1:26" x14ac:dyDescent="0.25">
      <c r="S67" s="115" t="s">
        <v>40</v>
      </c>
      <c r="T67" s="115"/>
      <c r="U67" s="112"/>
      <c r="V67" s="112">
        <v>2061</v>
      </c>
      <c r="W67" s="112">
        <v>2124</v>
      </c>
      <c r="X67" s="112">
        <v>2099</v>
      </c>
      <c r="Y67" s="112">
        <v>2219</v>
      </c>
      <c r="Z67" s="112">
        <v>2328</v>
      </c>
    </row>
    <row r="68" spans="1:26" x14ac:dyDescent="0.25">
      <c r="S68" s="115" t="s">
        <v>41</v>
      </c>
      <c r="T68" s="115"/>
      <c r="U68" s="112"/>
      <c r="V68" s="112">
        <v>1724</v>
      </c>
      <c r="W68" s="112">
        <v>1735</v>
      </c>
      <c r="X68" s="112">
        <v>1761</v>
      </c>
      <c r="Y68" s="112">
        <v>1882</v>
      </c>
      <c r="Z68" s="112">
        <v>2002</v>
      </c>
    </row>
    <row r="69" spans="1:26" x14ac:dyDescent="0.25">
      <c r="S69" s="115" t="s">
        <v>42</v>
      </c>
      <c r="T69" s="115"/>
      <c r="U69" s="112"/>
      <c r="V69" s="112">
        <v>1398</v>
      </c>
      <c r="W69" s="112">
        <v>1460</v>
      </c>
      <c r="X69" s="112">
        <v>1559</v>
      </c>
      <c r="Y69" s="112">
        <v>1587</v>
      </c>
      <c r="Z69" s="112">
        <v>1717</v>
      </c>
    </row>
    <row r="70" spans="1:26" x14ac:dyDescent="0.25">
      <c r="S70" s="115" t="s">
        <v>43</v>
      </c>
      <c r="T70" s="115"/>
      <c r="U70" s="112"/>
      <c r="V70" s="112">
        <v>1304</v>
      </c>
      <c r="W70" s="112">
        <v>1340</v>
      </c>
      <c r="X70" s="112">
        <v>1299</v>
      </c>
      <c r="Y70" s="112">
        <v>1345</v>
      </c>
      <c r="Z70" s="112">
        <v>1474</v>
      </c>
    </row>
    <row r="71" spans="1:26" x14ac:dyDescent="0.25">
      <c r="S71" s="115" t="s">
        <v>44</v>
      </c>
      <c r="T71" s="115"/>
      <c r="U71" s="112"/>
      <c r="V71" s="112">
        <v>1393</v>
      </c>
      <c r="W71" s="112">
        <v>1466</v>
      </c>
      <c r="X71" s="112">
        <v>1455</v>
      </c>
      <c r="Y71" s="112">
        <v>1337</v>
      </c>
      <c r="Z71" s="112">
        <v>1289</v>
      </c>
    </row>
    <row r="72" spans="1:26" x14ac:dyDescent="0.25">
      <c r="S72" s="115" t="s">
        <v>45</v>
      </c>
      <c r="T72" s="115"/>
      <c r="U72" s="112"/>
      <c r="V72" s="112">
        <v>1292</v>
      </c>
      <c r="W72" s="112">
        <v>1270</v>
      </c>
      <c r="X72" s="112">
        <v>1338</v>
      </c>
      <c r="Y72" s="112">
        <v>1335</v>
      </c>
      <c r="Z72" s="112">
        <v>1372</v>
      </c>
    </row>
    <row r="73" spans="1:26" x14ac:dyDescent="0.25">
      <c r="S73" s="115" t="s">
        <v>46</v>
      </c>
      <c r="T73" s="115"/>
      <c r="U73" s="112"/>
      <c r="V73" s="112">
        <v>1157</v>
      </c>
      <c r="W73" s="112">
        <v>1210</v>
      </c>
      <c r="X73" s="112">
        <v>1282</v>
      </c>
      <c r="Y73" s="112">
        <v>1250</v>
      </c>
      <c r="Z73" s="112">
        <v>1228</v>
      </c>
    </row>
    <row r="74" spans="1:26" x14ac:dyDescent="0.25">
      <c r="S74" s="115" t="s">
        <v>47</v>
      </c>
      <c r="T74" s="115"/>
      <c r="U74" s="112"/>
      <c r="V74" s="112">
        <v>914</v>
      </c>
      <c r="W74" s="112">
        <v>945</v>
      </c>
      <c r="X74" s="112">
        <v>878</v>
      </c>
      <c r="Y74" s="112">
        <v>905</v>
      </c>
      <c r="Z74" s="112">
        <v>927</v>
      </c>
    </row>
    <row r="75" spans="1:26" x14ac:dyDescent="0.25">
      <c r="S75" s="115" t="s">
        <v>48</v>
      </c>
      <c r="T75" s="115"/>
      <c r="U75" s="112"/>
      <c r="V75" s="112">
        <v>480</v>
      </c>
      <c r="W75" s="112">
        <v>457</v>
      </c>
      <c r="X75" s="112">
        <v>509</v>
      </c>
      <c r="Y75" s="112">
        <v>533</v>
      </c>
      <c r="Z75" s="112">
        <v>530</v>
      </c>
    </row>
    <row r="76" spans="1:26" x14ac:dyDescent="0.25">
      <c r="S76" s="115" t="s">
        <v>49</v>
      </c>
      <c r="T76" s="115"/>
      <c r="U76" s="112"/>
      <c r="V76" s="112">
        <v>180</v>
      </c>
      <c r="W76" s="112">
        <v>219</v>
      </c>
      <c r="X76" s="112">
        <v>229</v>
      </c>
      <c r="Y76" s="112">
        <v>214</v>
      </c>
      <c r="Z76" s="112">
        <v>208</v>
      </c>
    </row>
    <row r="77" spans="1:26" x14ac:dyDescent="0.25">
      <c r="S77" s="115" t="s">
        <v>50</v>
      </c>
      <c r="T77" s="115"/>
      <c r="U77" s="112"/>
      <c r="V77" s="112">
        <v>77</v>
      </c>
      <c r="W77" s="112">
        <v>79</v>
      </c>
      <c r="X77" s="112">
        <v>77</v>
      </c>
      <c r="Y77" s="112">
        <v>85</v>
      </c>
      <c r="Z77" s="112">
        <v>80</v>
      </c>
    </row>
    <row r="78" spans="1:26" x14ac:dyDescent="0.25">
      <c r="S78" s="115" t="s">
        <v>51</v>
      </c>
      <c r="T78" s="115"/>
      <c r="U78" s="112"/>
      <c r="V78" s="112">
        <v>40</v>
      </c>
      <c r="W78" s="112">
        <v>43</v>
      </c>
      <c r="X78" s="112">
        <v>42</v>
      </c>
      <c r="Y78" s="112">
        <v>43</v>
      </c>
      <c r="Z78" s="112">
        <v>48</v>
      </c>
    </row>
    <row r="79" spans="1:26" x14ac:dyDescent="0.25">
      <c r="S79" s="115" t="s">
        <v>52</v>
      </c>
      <c r="T79" s="115"/>
      <c r="U79" s="112"/>
      <c r="V79" s="112">
        <v>54</v>
      </c>
      <c r="W79" s="112">
        <v>60</v>
      </c>
      <c r="X79" s="112">
        <v>47</v>
      </c>
      <c r="Y79" s="112">
        <v>52</v>
      </c>
      <c r="Z79" s="112">
        <v>43</v>
      </c>
    </row>
    <row r="80" spans="1:26" x14ac:dyDescent="0.25">
      <c r="S80" s="118" t="s">
        <v>53</v>
      </c>
      <c r="T80" s="118"/>
      <c r="U80" s="112"/>
      <c r="V80" s="112">
        <v>14477</v>
      </c>
      <c r="W80" s="112">
        <v>14766</v>
      </c>
      <c r="X80" s="112">
        <v>15130</v>
      </c>
      <c r="Y80" s="112">
        <v>15252</v>
      </c>
      <c r="Z80" s="112">
        <v>15889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Norwood Payneham St Peters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1327</v>
      </c>
      <c r="W83" s="112">
        <v>1365</v>
      </c>
      <c r="X83" s="112">
        <v>1347</v>
      </c>
      <c r="Y83" s="112">
        <v>1465</v>
      </c>
      <c r="Z83" s="112">
        <v>1489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2621</v>
      </c>
      <c r="W84" s="112">
        <v>2753</v>
      </c>
      <c r="X84" s="112">
        <v>2849</v>
      </c>
      <c r="Y84" s="112">
        <v>2929</v>
      </c>
      <c r="Z84" s="112">
        <v>2859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992</v>
      </c>
      <c r="W85" s="112">
        <v>1013</v>
      </c>
      <c r="X85" s="112">
        <v>1020</v>
      </c>
      <c r="Y85" s="112">
        <v>1026</v>
      </c>
      <c r="Z85" s="112">
        <v>1026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31,211</v>
      </c>
      <c r="D86" s="94">
        <f t="shared" ref="D86:D91" si="4">AD4</f>
        <v>3.5019068147902566E-2</v>
      </c>
      <c r="E86" s="95">
        <f t="shared" ref="E86:E91" si="5">AD4</f>
        <v>3.5019068147902566E-2</v>
      </c>
      <c r="F86" s="94">
        <f t="shared" ref="F86:F91" si="6">AF4</f>
        <v>9.4047952888390407E-2</v>
      </c>
      <c r="G86" s="95">
        <f t="shared" ref="G86:G91" si="7">AF4</f>
        <v>9.4047952888390407E-2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675</v>
      </c>
      <c r="W86" s="112">
        <v>671</v>
      </c>
      <c r="X86" s="112">
        <v>674</v>
      </c>
      <c r="Y86" s="112">
        <v>715</v>
      </c>
      <c r="Z86" s="112">
        <v>718</v>
      </c>
    </row>
    <row r="87" spans="1:30" ht="15" customHeight="1" x14ac:dyDescent="0.25">
      <c r="A87" s="96" t="s">
        <v>4</v>
      </c>
      <c r="B87" s="49"/>
      <c r="C87" s="97" t="str">
        <f t="shared" si="3"/>
        <v>15,308</v>
      </c>
      <c r="D87" s="94">
        <f t="shared" si="4"/>
        <v>2.7175736428906916E-2</v>
      </c>
      <c r="E87" s="95">
        <f t="shared" si="5"/>
        <v>2.7175736428906916E-2</v>
      </c>
      <c r="F87" s="94">
        <f t="shared" si="6"/>
        <v>8.9537366548042785E-2</v>
      </c>
      <c r="G87" s="95">
        <f t="shared" si="7"/>
        <v>8.9537366548042785E-2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581</v>
      </c>
      <c r="W87" s="112">
        <v>641</v>
      </c>
      <c r="X87" s="112">
        <v>671</v>
      </c>
      <c r="Y87" s="112">
        <v>668</v>
      </c>
      <c r="Z87" s="112">
        <v>686</v>
      </c>
    </row>
    <row r="88" spans="1:30" ht="15" customHeight="1" x14ac:dyDescent="0.25">
      <c r="A88" s="96" t="s">
        <v>5</v>
      </c>
      <c r="B88" s="49"/>
      <c r="C88" s="97" t="str">
        <f t="shared" si="3"/>
        <v>15,889</v>
      </c>
      <c r="D88" s="94">
        <f t="shared" si="4"/>
        <v>4.1901639344262387E-2</v>
      </c>
      <c r="E88" s="95">
        <f t="shared" si="5"/>
        <v>4.1901639344262387E-2</v>
      </c>
      <c r="F88" s="94">
        <f t="shared" si="6"/>
        <v>9.7534019479173839E-2</v>
      </c>
      <c r="G88" s="95">
        <f t="shared" si="7"/>
        <v>9.7534019479173839E-2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613</v>
      </c>
      <c r="W88" s="112">
        <v>626</v>
      </c>
      <c r="X88" s="112">
        <v>616</v>
      </c>
      <c r="Y88" s="112">
        <v>640</v>
      </c>
      <c r="Z88" s="112">
        <v>669</v>
      </c>
    </row>
    <row r="89" spans="1:30" ht="15" customHeight="1" x14ac:dyDescent="0.25">
      <c r="A89" s="49" t="s">
        <v>6</v>
      </c>
      <c r="B89" s="49"/>
      <c r="C89" s="97" t="str">
        <f t="shared" si="3"/>
        <v>21,171</v>
      </c>
      <c r="D89" s="94">
        <f t="shared" si="4"/>
        <v>2.604659973479917E-3</v>
      </c>
      <c r="E89" s="95">
        <f t="shared" si="5"/>
        <v>2.604659973479917E-3</v>
      </c>
      <c r="F89" s="94">
        <f t="shared" si="6"/>
        <v>5.5752256520221311E-2</v>
      </c>
      <c r="G89" s="95">
        <f t="shared" si="7"/>
        <v>5.5752256520221311E-2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334</v>
      </c>
      <c r="W89" s="112">
        <v>355</v>
      </c>
      <c r="X89" s="112">
        <v>376</v>
      </c>
      <c r="Y89" s="112">
        <v>363</v>
      </c>
      <c r="Z89" s="112">
        <v>353</v>
      </c>
    </row>
    <row r="90" spans="1:30" ht="15" customHeight="1" x14ac:dyDescent="0.25">
      <c r="A90" s="49" t="s">
        <v>98</v>
      </c>
      <c r="B90" s="49"/>
      <c r="C90" s="97" t="str">
        <f t="shared" si="3"/>
        <v>$46,846</v>
      </c>
      <c r="D90" s="94">
        <f t="shared" si="4"/>
        <v>3.9330192668557862E-2</v>
      </c>
      <c r="E90" s="95">
        <f t="shared" si="5"/>
        <v>3.9330192668557862E-2</v>
      </c>
      <c r="F90" s="94">
        <f t="shared" si="6"/>
        <v>0.10578823940412163</v>
      </c>
      <c r="G90" s="95">
        <f t="shared" si="7"/>
        <v>0.10578823940412163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657</v>
      </c>
      <c r="W90" s="112">
        <v>709</v>
      </c>
      <c r="X90" s="112">
        <v>734</v>
      </c>
      <c r="Y90" s="112">
        <v>735</v>
      </c>
      <c r="Z90" s="112">
        <v>757</v>
      </c>
    </row>
    <row r="91" spans="1:30" ht="15" customHeight="1" x14ac:dyDescent="0.25">
      <c r="A91" s="49" t="s">
        <v>7</v>
      </c>
      <c r="B91" s="49"/>
      <c r="C91" s="97" t="str">
        <f t="shared" si="3"/>
        <v>$1,597.4 mil</v>
      </c>
      <c r="D91" s="94">
        <f t="shared" si="4"/>
        <v>7.1029596616964064E-2</v>
      </c>
      <c r="E91" s="95">
        <f t="shared" si="5"/>
        <v>7.1029596616964064E-2</v>
      </c>
      <c r="F91" s="94">
        <f t="shared" si="6"/>
        <v>0.20947782484765565</v>
      </c>
      <c r="G91" s="95">
        <f t="shared" si="7"/>
        <v>0.20947782484765565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9962</v>
      </c>
      <c r="W91" s="112">
        <v>10213</v>
      </c>
      <c r="X91" s="112">
        <v>10324</v>
      </c>
      <c r="Y91" s="112">
        <v>10612</v>
      </c>
      <c r="Z91" s="112">
        <v>10551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926</v>
      </c>
      <c r="W93" s="112">
        <v>984</v>
      </c>
      <c r="X93" s="112">
        <v>1014</v>
      </c>
      <c r="Y93" s="112">
        <v>1010</v>
      </c>
      <c r="Z93" s="112">
        <v>1051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3067</v>
      </c>
      <c r="W94" s="112">
        <v>3151</v>
      </c>
      <c r="X94" s="112">
        <v>3242</v>
      </c>
      <c r="Y94" s="112">
        <v>3291</v>
      </c>
      <c r="Z94" s="112">
        <v>3290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248</v>
      </c>
      <c r="W95" s="112">
        <v>266</v>
      </c>
      <c r="X95" s="112">
        <v>262</v>
      </c>
      <c r="Y95" s="112">
        <v>281</v>
      </c>
      <c r="Z95" s="112">
        <v>319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1166</v>
      </c>
      <c r="W96" s="112">
        <v>1218</v>
      </c>
      <c r="X96" s="112">
        <v>1240</v>
      </c>
      <c r="Y96" s="112">
        <v>1253</v>
      </c>
      <c r="Z96" s="112">
        <v>1315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1730</v>
      </c>
      <c r="W97" s="112">
        <v>1744</v>
      </c>
      <c r="X97" s="112">
        <v>1713</v>
      </c>
      <c r="Y97" s="112">
        <v>1703</v>
      </c>
      <c r="Z97" s="112">
        <v>1730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815</v>
      </c>
      <c r="W98" s="112">
        <v>837</v>
      </c>
      <c r="X98" s="112">
        <v>855</v>
      </c>
      <c r="Y98" s="112">
        <v>859</v>
      </c>
      <c r="Z98" s="112">
        <v>873</v>
      </c>
    </row>
    <row r="99" spans="1:32" ht="15" customHeight="1" x14ac:dyDescent="0.25">
      <c r="S99" s="115" t="s">
        <v>191</v>
      </c>
      <c r="T99" s="115"/>
      <c r="U99" s="112"/>
      <c r="V99" s="112">
        <v>21</v>
      </c>
      <c r="W99" s="112">
        <v>29</v>
      </c>
      <c r="X99" s="112">
        <v>37</v>
      </c>
      <c r="Y99" s="112">
        <v>45</v>
      </c>
      <c r="Z99" s="112">
        <v>41</v>
      </c>
    </row>
    <row r="100" spans="1:32" ht="15" customHeight="1" x14ac:dyDescent="0.25">
      <c r="S100" s="115" t="s">
        <v>58</v>
      </c>
      <c r="T100" s="115"/>
      <c r="U100" s="112"/>
      <c r="V100" s="112">
        <v>321</v>
      </c>
      <c r="W100" s="112">
        <v>333</v>
      </c>
      <c r="X100" s="112">
        <v>332</v>
      </c>
      <c r="Y100" s="112">
        <v>345</v>
      </c>
      <c r="Z100" s="112">
        <v>348</v>
      </c>
    </row>
    <row r="101" spans="1:32" x14ac:dyDescent="0.25">
      <c r="A101" s="18"/>
      <c r="S101" s="118" t="s">
        <v>53</v>
      </c>
      <c r="T101" s="118"/>
      <c r="U101" s="112"/>
      <c r="V101" s="112">
        <v>10098</v>
      </c>
      <c r="W101" s="112">
        <v>10218</v>
      </c>
      <c r="X101" s="112">
        <v>10379</v>
      </c>
      <c r="Y101" s="112">
        <v>10504</v>
      </c>
      <c r="Z101" s="112">
        <v>10611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20205</v>
      </c>
      <c r="W104" s="112">
        <v>20821</v>
      </c>
      <c r="X104" s="112">
        <v>21397</v>
      </c>
      <c r="Y104" s="112">
        <v>23108</v>
      </c>
      <c r="Z104" s="112">
        <v>23108</v>
      </c>
      <c r="AB104" s="109" t="str">
        <f>TEXT(Z104,"###,###")</f>
        <v>23,108</v>
      </c>
      <c r="AD104" s="130">
        <f>Z104/($Z$4)*100</f>
        <v>74.037999423280255</v>
      </c>
      <c r="AF104" s="109"/>
    </row>
    <row r="105" spans="1:32" x14ac:dyDescent="0.25">
      <c r="S105" s="115" t="s">
        <v>17</v>
      </c>
      <c r="T105" s="115"/>
      <c r="U105" s="112"/>
      <c r="V105" s="112">
        <v>6194</v>
      </c>
      <c r="W105" s="112">
        <v>6209</v>
      </c>
      <c r="X105" s="112">
        <v>6140</v>
      </c>
      <c r="Y105" s="112">
        <v>5947</v>
      </c>
      <c r="Z105" s="112">
        <v>5778</v>
      </c>
      <c r="AB105" s="109" t="str">
        <f>TEXT(Z105,"###,###")</f>
        <v>5,778</v>
      </c>
      <c r="AD105" s="130">
        <f>Z105/($Z$4)*100</f>
        <v>18.512703854410304</v>
      </c>
      <c r="AF105" s="109"/>
    </row>
    <row r="106" spans="1:32" x14ac:dyDescent="0.25">
      <c r="S106" s="118" t="s">
        <v>53</v>
      </c>
      <c r="T106" s="118"/>
      <c r="U106" s="120"/>
      <c r="V106" s="120">
        <v>26399</v>
      </c>
      <c r="W106" s="120">
        <v>27030</v>
      </c>
      <c r="X106" s="120">
        <v>27537</v>
      </c>
      <c r="Y106" s="120">
        <v>29055</v>
      </c>
      <c r="Z106" s="120">
        <v>28886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4265</v>
      </c>
      <c r="W108" s="112">
        <v>4996</v>
      </c>
      <c r="X108" s="112">
        <v>4550</v>
      </c>
      <c r="Y108" s="112">
        <v>4764</v>
      </c>
      <c r="Z108" s="112">
        <v>4828</v>
      </c>
      <c r="AB108" s="109" t="str">
        <f>TEXT(Z108,"###,###")</f>
        <v>4,828</v>
      </c>
      <c r="AD108" s="130">
        <f>Z108/($Z$4)*100</f>
        <v>15.468905193681714</v>
      </c>
      <c r="AF108" s="109"/>
    </row>
    <row r="109" spans="1:32" x14ac:dyDescent="0.25">
      <c r="S109" s="115" t="s">
        <v>20</v>
      </c>
      <c r="T109" s="115"/>
      <c r="U109" s="112"/>
      <c r="V109" s="112">
        <v>4111</v>
      </c>
      <c r="W109" s="112">
        <v>3964</v>
      </c>
      <c r="X109" s="112">
        <v>3947</v>
      </c>
      <c r="Y109" s="112">
        <v>4130</v>
      </c>
      <c r="Z109" s="112">
        <v>4803</v>
      </c>
      <c r="AB109" s="109" t="str">
        <f>TEXT(Z109,"###,###")</f>
        <v>4,803</v>
      </c>
      <c r="AD109" s="130">
        <f>Z109/($Z$4)*100</f>
        <v>15.388805228925701</v>
      </c>
      <c r="AF109" s="109"/>
    </row>
    <row r="110" spans="1:32" x14ac:dyDescent="0.25">
      <c r="S110" s="115" t="s">
        <v>21</v>
      </c>
      <c r="T110" s="115"/>
      <c r="U110" s="112"/>
      <c r="V110" s="112">
        <v>6048</v>
      </c>
      <c r="W110" s="112">
        <v>6115</v>
      </c>
      <c r="X110" s="112">
        <v>6564</v>
      </c>
      <c r="Y110" s="112">
        <v>6341</v>
      </c>
      <c r="Z110" s="112">
        <v>6470</v>
      </c>
      <c r="AB110" s="109" t="str">
        <f>TEXT(Z110,"###,###")</f>
        <v>6,470</v>
      </c>
      <c r="AD110" s="130">
        <f>Z110/($Z$4)*100</f>
        <v>20.729870878856811</v>
      </c>
      <c r="AF110" s="109"/>
    </row>
    <row r="111" spans="1:32" x14ac:dyDescent="0.25">
      <c r="S111" s="115" t="s">
        <v>22</v>
      </c>
      <c r="T111" s="115"/>
      <c r="U111" s="112"/>
      <c r="V111" s="112">
        <v>11869</v>
      </c>
      <c r="W111" s="112">
        <v>11827</v>
      </c>
      <c r="X111" s="112">
        <v>12329</v>
      </c>
      <c r="Y111" s="112">
        <v>12616</v>
      </c>
      <c r="Z111" s="112">
        <v>13030</v>
      </c>
      <c r="AB111" s="109" t="str">
        <f>TEXT(Z111,"###,###")</f>
        <v>13,030</v>
      </c>
      <c r="AD111" s="130">
        <f>Z111/($Z$4)*100</f>
        <v>41.748101630835279</v>
      </c>
      <c r="AF111" s="109"/>
    </row>
    <row r="112" spans="1:32" x14ac:dyDescent="0.25">
      <c r="S112" s="118" t="s">
        <v>53</v>
      </c>
      <c r="T112" s="118"/>
      <c r="U112" s="112"/>
      <c r="V112" s="112">
        <v>28527</v>
      </c>
      <c r="W112" s="112">
        <v>29238</v>
      </c>
      <c r="X112" s="112">
        <v>29695</v>
      </c>
      <c r="Y112" s="112">
        <v>30156</v>
      </c>
      <c r="Z112" s="112">
        <v>31211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41.72</v>
      </c>
      <c r="W118" s="131">
        <v>41.81</v>
      </c>
      <c r="X118" s="131">
        <v>41.6</v>
      </c>
      <c r="Y118" s="131">
        <v>41.66</v>
      </c>
      <c r="Z118" s="131">
        <v>41.58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16672</v>
      </c>
      <c r="W120" s="112">
        <v>16975</v>
      </c>
      <c r="X120" s="112">
        <v>17159</v>
      </c>
      <c r="Y120" s="112">
        <v>17411</v>
      </c>
      <c r="Z120" s="112">
        <v>17410</v>
      </c>
      <c r="AB120" s="109" t="str">
        <f>TEXT(Z120,"###,###")</f>
        <v>17,410</v>
      </c>
    </row>
    <row r="121" spans="19:32" x14ac:dyDescent="0.25">
      <c r="S121" s="101" t="s">
        <v>101</v>
      </c>
      <c r="T121" s="112"/>
      <c r="U121" s="112"/>
      <c r="V121" s="112">
        <v>1718</v>
      </c>
      <c r="W121" s="112">
        <v>1691</v>
      </c>
      <c r="X121" s="112">
        <v>1694</v>
      </c>
      <c r="Y121" s="112">
        <v>1759</v>
      </c>
      <c r="Z121" s="112">
        <v>1684</v>
      </c>
      <c r="AB121" s="109" t="str">
        <f>TEXT(Z121,"###,###")</f>
        <v>1,684</v>
      </c>
    </row>
    <row r="122" spans="19:32" x14ac:dyDescent="0.25">
      <c r="S122" s="101" t="s">
        <v>102</v>
      </c>
      <c r="T122" s="112"/>
      <c r="U122" s="112"/>
      <c r="V122" s="112">
        <v>1671</v>
      </c>
      <c r="W122" s="112">
        <v>1770</v>
      </c>
      <c r="X122" s="112">
        <v>1849</v>
      </c>
      <c r="Y122" s="112">
        <v>1940</v>
      </c>
      <c r="Z122" s="112">
        <v>2082</v>
      </c>
      <c r="AB122" s="109" t="str">
        <f>TEXT(Z122,"###,###")</f>
        <v>2,082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18343</v>
      </c>
      <c r="W124" s="112">
        <v>18745</v>
      </c>
      <c r="X124" s="112">
        <v>19008</v>
      </c>
      <c r="Y124" s="112">
        <v>19351</v>
      </c>
      <c r="Z124" s="112">
        <v>19492</v>
      </c>
      <c r="AB124" s="109" t="str">
        <f>TEXT(Z124,"###,###")</f>
        <v>19,492</v>
      </c>
      <c r="AD124" s="127">
        <f>Z124/$Z$7*100</f>
        <v>92.069340135090442</v>
      </c>
    </row>
    <row r="125" spans="19:32" x14ac:dyDescent="0.25">
      <c r="S125" s="101" t="s">
        <v>104</v>
      </c>
      <c r="T125" s="112"/>
      <c r="U125" s="112"/>
      <c r="V125" s="112">
        <v>3389</v>
      </c>
      <c r="W125" s="112">
        <v>3461</v>
      </c>
      <c r="X125" s="112">
        <v>3543</v>
      </c>
      <c r="Y125" s="112">
        <v>3699</v>
      </c>
      <c r="Z125" s="112">
        <v>3766</v>
      </c>
      <c r="AB125" s="109" t="str">
        <f>TEXT(Z125,"###,###")</f>
        <v>3,766</v>
      </c>
      <c r="AD125" s="127">
        <f>Z125/$Z$7*100</f>
        <v>17.788484247319445</v>
      </c>
    </row>
    <row r="127" spans="19:32" x14ac:dyDescent="0.25">
      <c r="S127" s="101" t="s">
        <v>105</v>
      </c>
      <c r="T127" s="112"/>
      <c r="U127" s="112"/>
      <c r="V127" s="112">
        <v>9961</v>
      </c>
      <c r="W127" s="112">
        <v>10214</v>
      </c>
      <c r="X127" s="112">
        <v>10325</v>
      </c>
      <c r="Y127" s="112">
        <v>10612</v>
      </c>
      <c r="Z127" s="112">
        <v>10548</v>
      </c>
      <c r="AB127" s="109" t="str">
        <f>TEXT(Z127,"###,###")</f>
        <v>10,548</v>
      </c>
      <c r="AD127" s="127">
        <f>Z127/$Z$7*100</f>
        <v>49.822870908317981</v>
      </c>
    </row>
    <row r="128" spans="19:32" x14ac:dyDescent="0.25">
      <c r="S128" s="101" t="s">
        <v>106</v>
      </c>
      <c r="T128" s="112"/>
      <c r="U128" s="112"/>
      <c r="V128" s="112">
        <v>10097</v>
      </c>
      <c r="W128" s="112">
        <v>10217</v>
      </c>
      <c r="X128" s="112">
        <v>10379</v>
      </c>
      <c r="Y128" s="112">
        <v>10503</v>
      </c>
      <c r="Z128" s="112">
        <v>10608</v>
      </c>
      <c r="AB128" s="109" t="str">
        <f>TEXT(Z128,"###,###")</f>
        <v>10,608</v>
      </c>
      <c r="AD128" s="127">
        <f>Z128/$Z$7*100</f>
        <v>50.106277455009206</v>
      </c>
    </row>
    <row r="130" spans="19:20" x14ac:dyDescent="0.25">
      <c r="S130" s="101" t="s">
        <v>264</v>
      </c>
      <c r="T130" s="127">
        <v>82.235132964904821</v>
      </c>
    </row>
    <row r="131" spans="19:20" x14ac:dyDescent="0.25">
      <c r="S131" s="101" t="s">
        <v>265</v>
      </c>
      <c r="T131" s="127">
        <v>7.9542770771338143</v>
      </c>
    </row>
    <row r="132" spans="19:20" x14ac:dyDescent="0.25">
      <c r="S132" s="101" t="s">
        <v>266</v>
      </c>
      <c r="T132" s="127">
        <v>9.834207170185632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EDBB97-4A97-4369-9F27-6800AE4DC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F920863-9EDC-4E91-8D8C-407E8B4541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0B74363-6E42-4AED-9DEE-C6AE4FEBA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074E29-6DAA-4EC4-AC4F-E6CA78284D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1D30-D1CF-4CD8-8D12-E48227845BC2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10.42 Onkaparinga,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118736</v>
      </c>
      <c r="W4" s="108">
        <v>122798</v>
      </c>
      <c r="X4" s="108">
        <v>123765</v>
      </c>
      <c r="Y4" s="108">
        <v>123222</v>
      </c>
      <c r="Z4" s="108">
        <v>128981</v>
      </c>
      <c r="AB4" s="109" t="str">
        <f>TEXT(Z4,"###,###")</f>
        <v>128,981</v>
      </c>
      <c r="AD4" s="110">
        <f>Z4/Y4-1</f>
        <v>4.6736784015841248E-2</v>
      </c>
      <c r="AF4" s="110">
        <f>Z4/V4-1</f>
        <v>8.6283856623096566E-2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60580</v>
      </c>
      <c r="W5" s="108">
        <v>62409</v>
      </c>
      <c r="X5" s="108">
        <v>62309</v>
      </c>
      <c r="Y5" s="108">
        <v>61932</v>
      </c>
      <c r="Z5" s="108">
        <v>64385</v>
      </c>
      <c r="AB5" s="109" t="str">
        <f>TEXT(Z5,"###,###")</f>
        <v>64,385</v>
      </c>
      <c r="AD5" s="110">
        <f t="shared" ref="AD5:AD9" si="0">Z5/Y5-1</f>
        <v>3.9607957114254244E-2</v>
      </c>
      <c r="AF5" s="110">
        <f t="shared" ref="AF5:AF9" si="1">Z5/V5-1</f>
        <v>6.2809508088478072E-2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58154</v>
      </c>
      <c r="W6" s="108">
        <v>60390</v>
      </c>
      <c r="X6" s="108">
        <v>61462</v>
      </c>
      <c r="Y6" s="108">
        <v>61296</v>
      </c>
      <c r="Z6" s="108">
        <v>64485</v>
      </c>
      <c r="AB6" s="109" t="str">
        <f>TEXT(Z6,"###,###")</f>
        <v>64,485</v>
      </c>
      <c r="AD6" s="110">
        <f t="shared" si="0"/>
        <v>5.2026233359436125E-2</v>
      </c>
      <c r="AF6" s="110">
        <f t="shared" si="1"/>
        <v>0.10886611411080915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88349</v>
      </c>
      <c r="W7" s="108">
        <v>90225</v>
      </c>
      <c r="X7" s="108">
        <v>91125</v>
      </c>
      <c r="Y7" s="108">
        <v>91905</v>
      </c>
      <c r="Z7" s="108">
        <v>93420</v>
      </c>
      <c r="AB7" s="109" t="str">
        <f>TEXT(Z7,"###,###")</f>
        <v>93,420</v>
      </c>
      <c r="AD7" s="110">
        <f t="shared" si="0"/>
        <v>1.6484413252815466E-2</v>
      </c>
      <c r="AF7" s="110">
        <f t="shared" si="1"/>
        <v>5.7397367259391707E-2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128,981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93,420</v>
      </c>
      <c r="P8" s="65"/>
      <c r="S8" s="107" t="s">
        <v>84</v>
      </c>
      <c r="T8" s="108"/>
      <c r="U8" s="108"/>
      <c r="V8" s="108">
        <v>42961.47</v>
      </c>
      <c r="W8" s="108">
        <v>44401.42</v>
      </c>
      <c r="X8" s="108">
        <v>45657.5</v>
      </c>
      <c r="Y8" s="108">
        <v>46011.03</v>
      </c>
      <c r="Z8" s="108">
        <v>47691</v>
      </c>
      <c r="AB8" s="109" t="str">
        <f>TEXT(Z8,"$###,###")</f>
        <v>$47,691</v>
      </c>
      <c r="AD8" s="110">
        <f t="shared" si="0"/>
        <v>3.6512331934321018E-2</v>
      </c>
      <c r="AF8" s="110">
        <f t="shared" si="1"/>
        <v>0.11008771347907786</v>
      </c>
    </row>
    <row r="9" spans="1:32" x14ac:dyDescent="0.25">
      <c r="A9" s="30" t="s">
        <v>14</v>
      </c>
      <c r="B9" s="69"/>
      <c r="C9" s="70"/>
      <c r="D9" s="71">
        <f>AD104</f>
        <v>76.239911304765812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50.358595589809461</v>
      </c>
      <c r="P9" s="72" t="s">
        <v>85</v>
      </c>
      <c r="S9" s="107" t="s">
        <v>7</v>
      </c>
      <c r="T9" s="108"/>
      <c r="U9" s="108"/>
      <c r="V9" s="108">
        <v>4457550473</v>
      </c>
      <c r="W9" s="108">
        <v>4706915910</v>
      </c>
      <c r="X9" s="108">
        <v>4881995221</v>
      </c>
      <c r="Y9" s="108">
        <v>5058393341</v>
      </c>
      <c r="Z9" s="108">
        <v>5333043816</v>
      </c>
      <c r="AB9" s="109" t="str">
        <f>TEXT(Z9/1000000,"$#,###.0")&amp;" mil"</f>
        <v>$5,333.0 mil</v>
      </c>
      <c r="AD9" s="110">
        <f t="shared" si="0"/>
        <v>5.4295990146488782E-2</v>
      </c>
      <c r="AF9" s="110">
        <f t="shared" si="1"/>
        <v>0.19640682664234177</v>
      </c>
    </row>
    <row r="10" spans="1:32" x14ac:dyDescent="0.25">
      <c r="A10" s="30" t="s">
        <v>17</v>
      </c>
      <c r="B10" s="69"/>
      <c r="C10" s="70"/>
      <c r="D10" s="71">
        <f>AD105</f>
        <v>16.139586450717548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49.527938342967239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86.060800685078149</v>
      </c>
      <c r="P11" s="72" t="s">
        <v>85</v>
      </c>
      <c r="S11" s="107" t="s">
        <v>29</v>
      </c>
      <c r="T11" s="112"/>
      <c r="U11" s="112"/>
      <c r="V11" s="112">
        <v>106713</v>
      </c>
      <c r="W11" s="112">
        <v>110548</v>
      </c>
      <c r="X11" s="112">
        <v>111434</v>
      </c>
      <c r="Y11" s="112">
        <v>110514</v>
      </c>
      <c r="Z11" s="112">
        <v>115960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7.5080282594733454</v>
      </c>
      <c r="P12" s="72" t="s">
        <v>85</v>
      </c>
      <c r="S12" s="107" t="s">
        <v>30</v>
      </c>
      <c r="T12" s="112"/>
      <c r="U12" s="112"/>
      <c r="V12" s="112">
        <v>12022</v>
      </c>
      <c r="W12" s="112">
        <v>12252</v>
      </c>
      <c r="X12" s="112">
        <v>12336</v>
      </c>
      <c r="Y12" s="112">
        <v>12705</v>
      </c>
      <c r="Z12" s="112">
        <v>13021</v>
      </c>
    </row>
    <row r="13" spans="1:32" ht="15" customHeight="1" x14ac:dyDescent="0.25">
      <c r="A13" s="30" t="s">
        <v>19</v>
      </c>
      <c r="B13" s="70"/>
      <c r="C13" s="70"/>
      <c r="D13" s="71">
        <f>AD108</f>
        <v>12.919732363681472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6.4301006208520652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14.861878881385632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41.5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20.951147843480822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15.071719117961893</v>
      </c>
      <c r="P15" s="72" t="s">
        <v>85</v>
      </c>
      <c r="S15" s="115" t="s">
        <v>61</v>
      </c>
      <c r="T15" s="115"/>
      <c r="U15" s="116"/>
      <c r="V15" s="116">
        <v>1515</v>
      </c>
      <c r="W15" s="116">
        <v>1486</v>
      </c>
      <c r="X15" s="116">
        <v>1604</v>
      </c>
      <c r="Y15" s="112">
        <v>1617</v>
      </c>
      <c r="Z15" s="112">
        <v>1701</v>
      </c>
      <c r="AB15" s="117">
        <f t="shared" ref="AB15:AB34" si="2">IF(Z15="np",0,Z15/$Z$34)</f>
        <v>1.3187988928601888E-2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45.001977035377308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84.928280882038109</v>
      </c>
      <c r="P16" s="37" t="s">
        <v>85</v>
      </c>
      <c r="S16" s="115" t="s">
        <v>62</v>
      </c>
      <c r="T16" s="115"/>
      <c r="U16" s="116"/>
      <c r="V16" s="116">
        <v>850</v>
      </c>
      <c r="W16" s="116">
        <v>910</v>
      </c>
      <c r="X16" s="116">
        <v>906</v>
      </c>
      <c r="Y16" s="112">
        <v>985</v>
      </c>
      <c r="Z16" s="112">
        <v>990</v>
      </c>
      <c r="AB16" s="117">
        <f t="shared" si="2"/>
        <v>7.6755491118846962E-3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8113</v>
      </c>
      <c r="W17" s="116">
        <v>8676</v>
      </c>
      <c r="X17" s="116">
        <v>8478</v>
      </c>
      <c r="Y17" s="112">
        <v>8299</v>
      </c>
      <c r="Z17" s="112">
        <v>8608</v>
      </c>
      <c r="AB17" s="117">
        <f t="shared" si="2"/>
        <v>6.6738511873841888E-2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961</v>
      </c>
      <c r="W18" s="116">
        <v>988</v>
      </c>
      <c r="X18" s="116">
        <v>1045</v>
      </c>
      <c r="Y18" s="112">
        <v>774</v>
      </c>
      <c r="Z18" s="112">
        <v>1060</v>
      </c>
      <c r="AB18" s="117">
        <f t="shared" si="2"/>
        <v>8.2182647056543209E-3</v>
      </c>
    </row>
    <row r="19" spans="1:28" x14ac:dyDescent="0.25">
      <c r="A19" s="61" t="str">
        <f>$S$1&amp;" ("&amp;$V$2&amp;" to "&amp;$Z$2&amp;")"</f>
        <v>Onkaparinga (2016-17 to 2020-21)</v>
      </c>
      <c r="B19" s="61"/>
      <c r="C19" s="61"/>
      <c r="D19" s="61"/>
      <c r="E19" s="61"/>
      <c r="F19" s="61"/>
      <c r="G19" s="61" t="str">
        <f>$S$1&amp;" ("&amp;$V$2&amp;" to "&amp;$Z$2&amp;")"</f>
        <v>Onkaparinga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9442</v>
      </c>
      <c r="W19" s="116">
        <v>10843</v>
      </c>
      <c r="X19" s="116">
        <v>11061</v>
      </c>
      <c r="Y19" s="112">
        <v>10693</v>
      </c>
      <c r="Z19" s="112">
        <v>11290</v>
      </c>
      <c r="AB19" s="117">
        <f t="shared" si="2"/>
        <v>8.7532272195129518E-2</v>
      </c>
    </row>
    <row r="20" spans="1:28" x14ac:dyDescent="0.25">
      <c r="S20" s="115" t="s">
        <v>66</v>
      </c>
      <c r="T20" s="115"/>
      <c r="U20" s="116"/>
      <c r="V20" s="116">
        <v>3843</v>
      </c>
      <c r="W20" s="116">
        <v>3769</v>
      </c>
      <c r="X20" s="116">
        <v>3747</v>
      </c>
      <c r="Y20" s="112">
        <v>3766</v>
      </c>
      <c r="Z20" s="112">
        <v>3890</v>
      </c>
      <c r="AB20" s="117">
        <f t="shared" si="2"/>
        <v>3.0159480853769158E-2</v>
      </c>
    </row>
    <row r="21" spans="1:28" x14ac:dyDescent="0.25">
      <c r="S21" s="115" t="s">
        <v>67</v>
      </c>
      <c r="T21" s="115"/>
      <c r="U21" s="116"/>
      <c r="V21" s="116">
        <v>12803</v>
      </c>
      <c r="W21" s="116">
        <v>12564</v>
      </c>
      <c r="X21" s="116">
        <v>12444</v>
      </c>
      <c r="Y21" s="112">
        <v>13257</v>
      </c>
      <c r="Z21" s="112">
        <v>13714</v>
      </c>
      <c r="AB21" s="117">
        <f t="shared" si="2"/>
        <v>0.10632573789938053</v>
      </c>
    </row>
    <row r="22" spans="1:28" x14ac:dyDescent="0.25">
      <c r="S22" s="115" t="s">
        <v>68</v>
      </c>
      <c r="T22" s="115"/>
      <c r="U22" s="116"/>
      <c r="V22" s="116">
        <v>7600</v>
      </c>
      <c r="W22" s="116">
        <v>7985</v>
      </c>
      <c r="X22" s="116">
        <v>7963</v>
      </c>
      <c r="Y22" s="112">
        <v>7770</v>
      </c>
      <c r="Z22" s="112">
        <v>8845</v>
      </c>
      <c r="AB22" s="117">
        <f t="shared" si="2"/>
        <v>6.8575991812747608E-2</v>
      </c>
    </row>
    <row r="23" spans="1:28" x14ac:dyDescent="0.25">
      <c r="S23" s="115" t="s">
        <v>69</v>
      </c>
      <c r="T23" s="115"/>
      <c r="U23" s="116"/>
      <c r="V23" s="116">
        <v>3414</v>
      </c>
      <c r="W23" s="116">
        <v>3910</v>
      </c>
      <c r="X23" s="116">
        <v>3840</v>
      </c>
      <c r="Y23" s="112">
        <v>3896</v>
      </c>
      <c r="Z23" s="112">
        <v>4215</v>
      </c>
      <c r="AB23" s="117">
        <f t="shared" si="2"/>
        <v>3.267923182484242E-2</v>
      </c>
    </row>
    <row r="24" spans="1:28" x14ac:dyDescent="0.25">
      <c r="S24" s="115" t="s">
        <v>70</v>
      </c>
      <c r="T24" s="115"/>
      <c r="U24" s="116"/>
      <c r="V24" s="116">
        <v>1130</v>
      </c>
      <c r="W24" s="116">
        <v>1128</v>
      </c>
      <c r="X24" s="116">
        <v>1249</v>
      </c>
      <c r="Y24" s="112">
        <v>1204</v>
      </c>
      <c r="Z24" s="112">
        <v>1049</v>
      </c>
      <c r="AB24" s="117">
        <f t="shared" si="2"/>
        <v>8.1329808266333795E-3</v>
      </c>
    </row>
    <row r="25" spans="1:28" x14ac:dyDescent="0.25">
      <c r="S25" s="115" t="s">
        <v>71</v>
      </c>
      <c r="T25" s="115"/>
      <c r="U25" s="116"/>
      <c r="V25" s="116">
        <v>4079</v>
      </c>
      <c r="W25" s="116">
        <v>4142</v>
      </c>
      <c r="X25" s="116">
        <v>4152</v>
      </c>
      <c r="Y25" s="112">
        <v>4409</v>
      </c>
      <c r="Z25" s="112">
        <v>4662</v>
      </c>
      <c r="AB25" s="117">
        <f t="shared" si="2"/>
        <v>3.6144858545057022E-2</v>
      </c>
    </row>
    <row r="26" spans="1:28" x14ac:dyDescent="0.25">
      <c r="S26" s="115" t="s">
        <v>72</v>
      </c>
      <c r="T26" s="115"/>
      <c r="U26" s="116"/>
      <c r="V26" s="116">
        <v>1653</v>
      </c>
      <c r="W26" s="116">
        <v>1816</v>
      </c>
      <c r="X26" s="116">
        <v>1799</v>
      </c>
      <c r="Y26" s="112">
        <v>1735</v>
      </c>
      <c r="Z26" s="112">
        <v>1784</v>
      </c>
      <c r="AB26" s="117">
        <f t="shared" si="2"/>
        <v>1.3831494561214443E-2</v>
      </c>
    </row>
    <row r="27" spans="1:28" x14ac:dyDescent="0.25">
      <c r="S27" s="115" t="s">
        <v>73</v>
      </c>
      <c r="T27" s="115"/>
      <c r="U27" s="116"/>
      <c r="V27" s="116">
        <v>5527</v>
      </c>
      <c r="W27" s="116">
        <v>6396</v>
      </c>
      <c r="X27" s="116">
        <v>6643</v>
      </c>
      <c r="Y27" s="112">
        <v>6892</v>
      </c>
      <c r="Z27" s="112">
        <v>7324</v>
      </c>
      <c r="AB27" s="117">
        <f t="shared" si="2"/>
        <v>5.6783557268124764E-2</v>
      </c>
    </row>
    <row r="28" spans="1:28" x14ac:dyDescent="0.25">
      <c r="S28" s="115" t="s">
        <v>74</v>
      </c>
      <c r="T28" s="115"/>
      <c r="U28" s="116"/>
      <c r="V28" s="116">
        <v>9712</v>
      </c>
      <c r="W28" s="116">
        <v>10922</v>
      </c>
      <c r="X28" s="116">
        <v>10794</v>
      </c>
      <c r="Y28" s="112">
        <v>10850</v>
      </c>
      <c r="Z28" s="112">
        <v>11305</v>
      </c>
      <c r="AB28" s="117">
        <f t="shared" si="2"/>
        <v>8.7648568393794438E-2</v>
      </c>
    </row>
    <row r="29" spans="1:28" x14ac:dyDescent="0.25">
      <c r="S29" s="115" t="s">
        <v>75</v>
      </c>
      <c r="T29" s="115"/>
      <c r="U29" s="116"/>
      <c r="V29" s="116">
        <v>7085</v>
      </c>
      <c r="W29" s="116">
        <v>7174</v>
      </c>
      <c r="X29" s="116">
        <v>8100</v>
      </c>
      <c r="Y29" s="112">
        <v>7126</v>
      </c>
      <c r="Z29" s="112">
        <v>6900</v>
      </c>
      <c r="AB29" s="117">
        <f t="shared" si="2"/>
        <v>5.3496251385863031E-2</v>
      </c>
    </row>
    <row r="30" spans="1:28" x14ac:dyDescent="0.25">
      <c r="S30" s="115" t="s">
        <v>76</v>
      </c>
      <c r="T30" s="115"/>
      <c r="U30" s="116"/>
      <c r="V30" s="116">
        <v>9562</v>
      </c>
      <c r="W30" s="116">
        <v>9932</v>
      </c>
      <c r="X30" s="116">
        <v>9699</v>
      </c>
      <c r="Y30" s="112">
        <v>9905</v>
      </c>
      <c r="Z30" s="112">
        <v>9818</v>
      </c>
      <c r="AB30" s="117">
        <f t="shared" si="2"/>
        <v>7.6119738566145401E-2</v>
      </c>
    </row>
    <row r="31" spans="1:28" x14ac:dyDescent="0.25">
      <c r="S31" s="115" t="s">
        <v>77</v>
      </c>
      <c r="T31" s="115"/>
      <c r="U31" s="116"/>
      <c r="V31" s="116">
        <v>16359</v>
      </c>
      <c r="W31" s="116">
        <v>17544</v>
      </c>
      <c r="X31" s="116">
        <v>18510</v>
      </c>
      <c r="Y31" s="112">
        <v>18804</v>
      </c>
      <c r="Z31" s="112">
        <v>20999</v>
      </c>
      <c r="AB31" s="117">
        <f t="shared" si="2"/>
        <v>0.16280692505097649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1780</v>
      </c>
      <c r="W32" s="116">
        <v>2044</v>
      </c>
      <c r="X32" s="116">
        <v>2114</v>
      </c>
      <c r="Y32" s="112">
        <v>2030</v>
      </c>
      <c r="Z32" s="112">
        <v>2093</v>
      </c>
      <c r="AB32" s="117">
        <f t="shared" si="2"/>
        <v>1.6227196253711787E-2</v>
      </c>
    </row>
    <row r="33" spans="19:32" x14ac:dyDescent="0.25">
      <c r="S33" s="115" t="s">
        <v>79</v>
      </c>
      <c r="T33" s="115"/>
      <c r="U33" s="116"/>
      <c r="V33" s="116">
        <v>4302</v>
      </c>
      <c r="W33" s="116">
        <v>4725</v>
      </c>
      <c r="X33" s="116">
        <v>4966</v>
      </c>
      <c r="Y33" s="112">
        <v>5183</v>
      </c>
      <c r="Z33" s="112">
        <v>5528</v>
      </c>
      <c r="AB33" s="117">
        <f t="shared" si="2"/>
        <v>4.2859025747978383E-2</v>
      </c>
    </row>
    <row r="34" spans="19:32" x14ac:dyDescent="0.25">
      <c r="S34" s="118" t="s">
        <v>53</v>
      </c>
      <c r="T34" s="118"/>
      <c r="U34" s="119"/>
      <c r="V34" s="119">
        <v>118737</v>
      </c>
      <c r="W34" s="119">
        <v>122800</v>
      </c>
      <c r="X34" s="119">
        <v>123768</v>
      </c>
      <c r="Y34" s="120">
        <v>123219</v>
      </c>
      <c r="Z34" s="120">
        <v>128981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76548</v>
      </c>
      <c r="W37" s="112">
        <v>77735</v>
      </c>
      <c r="X37" s="112">
        <v>77949</v>
      </c>
      <c r="Y37" s="112">
        <v>78282</v>
      </c>
      <c r="Z37" s="112">
        <v>79340</v>
      </c>
      <c r="AB37" s="132">
        <f>Z37/Z40*100</f>
        <v>84.928280882038109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11802</v>
      </c>
      <c r="W38" s="112">
        <v>12488</v>
      </c>
      <c r="X38" s="112">
        <v>13176</v>
      </c>
      <c r="Y38" s="112">
        <v>13616</v>
      </c>
      <c r="Z38" s="112">
        <v>14080</v>
      </c>
      <c r="AB38" s="132">
        <f>Z38/Z40*100</f>
        <v>15.071719117961893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88350</v>
      </c>
      <c r="W40" s="112">
        <v>90223</v>
      </c>
      <c r="X40" s="112">
        <v>91125</v>
      </c>
      <c r="Y40" s="112">
        <v>91898</v>
      </c>
      <c r="Z40" s="112">
        <v>93420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44</v>
      </c>
      <c r="X44" s="112">
        <v>36</v>
      </c>
      <c r="Y44" s="112">
        <v>47</v>
      </c>
      <c r="Z44" s="112">
        <v>85</v>
      </c>
    </row>
    <row r="45" spans="19:32" x14ac:dyDescent="0.25">
      <c r="S45" s="115" t="s">
        <v>37</v>
      </c>
      <c r="T45" s="115"/>
      <c r="U45" s="112"/>
      <c r="V45" s="112">
        <v>980</v>
      </c>
      <c r="W45" s="112">
        <v>1047</v>
      </c>
      <c r="X45" s="112">
        <v>1123</v>
      </c>
      <c r="Y45" s="112">
        <v>1138</v>
      </c>
      <c r="Z45" s="112">
        <v>1510</v>
      </c>
    </row>
    <row r="46" spans="19:32" x14ac:dyDescent="0.25">
      <c r="S46" s="115" t="s">
        <v>38</v>
      </c>
      <c r="T46" s="115"/>
      <c r="U46" s="112"/>
      <c r="V46" s="112">
        <v>3355</v>
      </c>
      <c r="W46" s="112">
        <v>3461</v>
      </c>
      <c r="X46" s="112">
        <v>3513</v>
      </c>
      <c r="Y46" s="112">
        <v>3307</v>
      </c>
      <c r="Z46" s="112">
        <v>3471</v>
      </c>
    </row>
    <row r="47" spans="19:32" x14ac:dyDescent="0.25">
      <c r="S47" s="115" t="s">
        <v>39</v>
      </c>
      <c r="T47" s="115"/>
      <c r="U47" s="112"/>
      <c r="V47" s="112">
        <v>5472</v>
      </c>
      <c r="W47" s="112">
        <v>5661</v>
      </c>
      <c r="X47" s="112">
        <v>5574</v>
      </c>
      <c r="Y47" s="112">
        <v>5311</v>
      </c>
      <c r="Z47" s="112">
        <v>5564</v>
      </c>
    </row>
    <row r="48" spans="19:32" x14ac:dyDescent="0.25">
      <c r="S48" s="115" t="s">
        <v>40</v>
      </c>
      <c r="T48" s="115"/>
      <c r="U48" s="112"/>
      <c r="V48" s="112">
        <v>6976</v>
      </c>
      <c r="W48" s="112">
        <v>7077</v>
      </c>
      <c r="X48" s="112">
        <v>7024</v>
      </c>
      <c r="Y48" s="112">
        <v>7011</v>
      </c>
      <c r="Z48" s="112">
        <v>7432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7155</v>
      </c>
      <c r="W49" s="112">
        <v>7196</v>
      </c>
      <c r="X49" s="112">
        <v>7145</v>
      </c>
      <c r="Y49" s="112">
        <v>7058</v>
      </c>
      <c r="Z49" s="112">
        <v>7256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Onkaparinga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6212</v>
      </c>
      <c r="W50" s="112">
        <v>6637</v>
      </c>
      <c r="X50" s="112">
        <v>6776</v>
      </c>
      <c r="Y50" s="112">
        <v>7034</v>
      </c>
      <c r="Z50" s="112">
        <v>7176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6226</v>
      </c>
      <c r="W51" s="112">
        <v>6232</v>
      </c>
      <c r="X51" s="112">
        <v>6181</v>
      </c>
      <c r="Y51" s="112">
        <v>5932</v>
      </c>
      <c r="Z51" s="112">
        <v>6157</v>
      </c>
    </row>
    <row r="52" spans="1:26" ht="15" customHeight="1" x14ac:dyDescent="0.25">
      <c r="S52" s="115" t="s">
        <v>44</v>
      </c>
      <c r="T52" s="115"/>
      <c r="U52" s="112"/>
      <c r="V52" s="112">
        <v>6331</v>
      </c>
      <c r="W52" s="112">
        <v>6528</v>
      </c>
      <c r="X52" s="112">
        <v>6435</v>
      </c>
      <c r="Y52" s="112">
        <v>6576</v>
      </c>
      <c r="Z52" s="112">
        <v>6490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5731</v>
      </c>
      <c r="W53" s="112">
        <v>5878</v>
      </c>
      <c r="X53" s="112">
        <v>5858</v>
      </c>
      <c r="Y53" s="112">
        <v>5761</v>
      </c>
      <c r="Z53" s="112">
        <v>6041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5196</v>
      </c>
      <c r="W54" s="112">
        <v>5400</v>
      </c>
      <c r="X54" s="112">
        <v>5379</v>
      </c>
      <c r="Y54" s="112">
        <v>5396</v>
      </c>
      <c r="Z54" s="112">
        <v>5467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3949</v>
      </c>
      <c r="W55" s="112">
        <v>4071</v>
      </c>
      <c r="X55" s="112">
        <v>4083</v>
      </c>
      <c r="Y55" s="112">
        <v>4151</v>
      </c>
      <c r="Z55" s="112">
        <v>4308</v>
      </c>
    </row>
    <row r="56" spans="1:26" ht="15" customHeight="1" x14ac:dyDescent="0.25">
      <c r="S56" s="115" t="s">
        <v>48</v>
      </c>
      <c r="T56" s="115"/>
      <c r="U56" s="112"/>
      <c r="V56" s="112">
        <v>1952</v>
      </c>
      <c r="W56" s="112">
        <v>2035</v>
      </c>
      <c r="X56" s="112">
        <v>2057</v>
      </c>
      <c r="Y56" s="112">
        <v>2031</v>
      </c>
      <c r="Z56" s="112">
        <v>2200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672</v>
      </c>
      <c r="W57" s="112">
        <v>751</v>
      </c>
      <c r="X57" s="112">
        <v>757</v>
      </c>
      <c r="Y57" s="112">
        <v>746</v>
      </c>
      <c r="Z57" s="112">
        <v>821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191</v>
      </c>
      <c r="W58" s="112">
        <v>227</v>
      </c>
      <c r="X58" s="112">
        <v>224</v>
      </c>
      <c r="Y58" s="112">
        <v>268</v>
      </c>
      <c r="Z58" s="112">
        <v>262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98</v>
      </c>
      <c r="W59" s="112">
        <v>103</v>
      </c>
      <c r="X59" s="112">
        <v>86</v>
      </c>
      <c r="Y59" s="112">
        <v>86</v>
      </c>
      <c r="Z59" s="112">
        <v>83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58</v>
      </c>
      <c r="W60" s="112">
        <v>59</v>
      </c>
      <c r="X60" s="112">
        <v>60</v>
      </c>
      <c r="Y60" s="112">
        <v>62</v>
      </c>
      <c r="Z60" s="112">
        <v>62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60586</v>
      </c>
      <c r="W61" s="112">
        <v>62413</v>
      </c>
      <c r="X61" s="112">
        <v>62312</v>
      </c>
      <c r="Y61" s="112">
        <v>61926</v>
      </c>
      <c r="Z61" s="112">
        <v>64385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43</v>
      </c>
      <c r="W63" s="112">
        <v>51</v>
      </c>
      <c r="X63" s="112">
        <v>59</v>
      </c>
      <c r="Y63" s="112">
        <v>53</v>
      </c>
      <c r="Z63" s="112">
        <v>109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1265</v>
      </c>
      <c r="W64" s="112">
        <v>1293</v>
      </c>
      <c r="X64" s="112">
        <v>1396</v>
      </c>
      <c r="Y64" s="112">
        <v>1482</v>
      </c>
      <c r="Z64" s="112">
        <v>1751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Onkaparinga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3791</v>
      </c>
      <c r="W65" s="112">
        <v>4015</v>
      </c>
      <c r="X65" s="112">
        <v>3966</v>
      </c>
      <c r="Y65" s="112">
        <v>3801</v>
      </c>
      <c r="Z65" s="112">
        <v>4068</v>
      </c>
    </row>
    <row r="66" spans="1:26" x14ac:dyDescent="0.25">
      <c r="S66" s="115" t="s">
        <v>39</v>
      </c>
      <c r="T66" s="115"/>
      <c r="U66" s="112"/>
      <c r="V66" s="112">
        <v>5666</v>
      </c>
      <c r="W66" s="112">
        <v>5816</v>
      </c>
      <c r="X66" s="112">
        <v>6002</v>
      </c>
      <c r="Y66" s="112">
        <v>5851</v>
      </c>
      <c r="Z66" s="112">
        <v>6207</v>
      </c>
    </row>
    <row r="67" spans="1:26" x14ac:dyDescent="0.25">
      <c r="S67" s="115" t="s">
        <v>40</v>
      </c>
      <c r="T67" s="115"/>
      <c r="U67" s="112"/>
      <c r="V67" s="112">
        <v>6205</v>
      </c>
      <c r="W67" s="112">
        <v>6587</v>
      </c>
      <c r="X67" s="112">
        <v>6720</v>
      </c>
      <c r="Y67" s="112">
        <v>6693</v>
      </c>
      <c r="Z67" s="112">
        <v>7193</v>
      </c>
    </row>
    <row r="68" spans="1:26" x14ac:dyDescent="0.25">
      <c r="S68" s="115" t="s">
        <v>41</v>
      </c>
      <c r="T68" s="115"/>
      <c r="U68" s="112"/>
      <c r="V68" s="112">
        <v>6140</v>
      </c>
      <c r="W68" s="112">
        <v>6311</v>
      </c>
      <c r="X68" s="112">
        <v>6352</v>
      </c>
      <c r="Y68" s="112">
        <v>6345</v>
      </c>
      <c r="Z68" s="112">
        <v>6581</v>
      </c>
    </row>
    <row r="69" spans="1:26" x14ac:dyDescent="0.25">
      <c r="S69" s="115" t="s">
        <v>42</v>
      </c>
      <c r="T69" s="115"/>
      <c r="U69" s="112"/>
      <c r="V69" s="112">
        <v>5696</v>
      </c>
      <c r="W69" s="112">
        <v>5931</v>
      </c>
      <c r="X69" s="112">
        <v>6215</v>
      </c>
      <c r="Y69" s="112">
        <v>6357</v>
      </c>
      <c r="Z69" s="112">
        <v>6776</v>
      </c>
    </row>
    <row r="70" spans="1:26" x14ac:dyDescent="0.25">
      <c r="S70" s="115" t="s">
        <v>43</v>
      </c>
      <c r="T70" s="115"/>
      <c r="U70" s="112"/>
      <c r="V70" s="112">
        <v>5735</v>
      </c>
      <c r="W70" s="112">
        <v>6005</v>
      </c>
      <c r="X70" s="112">
        <v>6057</v>
      </c>
      <c r="Y70" s="112">
        <v>5992</v>
      </c>
      <c r="Z70" s="112">
        <v>6291</v>
      </c>
    </row>
    <row r="71" spans="1:26" x14ac:dyDescent="0.25">
      <c r="S71" s="115" t="s">
        <v>44</v>
      </c>
      <c r="T71" s="115"/>
      <c r="U71" s="112"/>
      <c r="V71" s="112">
        <v>6337</v>
      </c>
      <c r="W71" s="112">
        <v>6428</v>
      </c>
      <c r="X71" s="112">
        <v>6361</v>
      </c>
      <c r="Y71" s="112">
        <v>6272</v>
      </c>
      <c r="Z71" s="112">
        <v>6192</v>
      </c>
    </row>
    <row r="72" spans="1:26" x14ac:dyDescent="0.25">
      <c r="S72" s="115" t="s">
        <v>45</v>
      </c>
      <c r="T72" s="115"/>
      <c r="U72" s="112"/>
      <c r="V72" s="112">
        <v>5906</v>
      </c>
      <c r="W72" s="112">
        <v>6113</v>
      </c>
      <c r="X72" s="112">
        <v>6166</v>
      </c>
      <c r="Y72" s="112">
        <v>6129</v>
      </c>
      <c r="Z72" s="112">
        <v>6474</v>
      </c>
    </row>
    <row r="73" spans="1:26" x14ac:dyDescent="0.25">
      <c r="S73" s="115" t="s">
        <v>46</v>
      </c>
      <c r="T73" s="115"/>
      <c r="U73" s="112"/>
      <c r="V73" s="112">
        <v>5340</v>
      </c>
      <c r="W73" s="112">
        <v>5474</v>
      </c>
      <c r="X73" s="112">
        <v>5529</v>
      </c>
      <c r="Y73" s="112">
        <v>5473</v>
      </c>
      <c r="Z73" s="112">
        <v>5553</v>
      </c>
    </row>
    <row r="74" spans="1:26" x14ac:dyDescent="0.25">
      <c r="S74" s="115" t="s">
        <v>47</v>
      </c>
      <c r="T74" s="115"/>
      <c r="U74" s="112"/>
      <c r="V74" s="112">
        <v>3705</v>
      </c>
      <c r="W74" s="112">
        <v>3866</v>
      </c>
      <c r="X74" s="112">
        <v>4019</v>
      </c>
      <c r="Y74" s="112">
        <v>4102</v>
      </c>
      <c r="Z74" s="112">
        <v>4381</v>
      </c>
    </row>
    <row r="75" spans="1:26" x14ac:dyDescent="0.25">
      <c r="S75" s="115" t="s">
        <v>48</v>
      </c>
      <c r="T75" s="115"/>
      <c r="U75" s="112"/>
      <c r="V75" s="112">
        <v>1515</v>
      </c>
      <c r="W75" s="112">
        <v>1602</v>
      </c>
      <c r="X75" s="112">
        <v>1731</v>
      </c>
      <c r="Y75" s="112">
        <v>1802</v>
      </c>
      <c r="Z75" s="112">
        <v>1940</v>
      </c>
    </row>
    <row r="76" spans="1:26" x14ac:dyDescent="0.25">
      <c r="S76" s="115" t="s">
        <v>49</v>
      </c>
      <c r="T76" s="115"/>
      <c r="U76" s="112"/>
      <c r="V76" s="112">
        <v>464</v>
      </c>
      <c r="W76" s="112">
        <v>518</v>
      </c>
      <c r="X76" s="112">
        <v>554</v>
      </c>
      <c r="Y76" s="112">
        <v>602</v>
      </c>
      <c r="Z76" s="112">
        <v>611</v>
      </c>
    </row>
    <row r="77" spans="1:26" x14ac:dyDescent="0.25">
      <c r="S77" s="115" t="s">
        <v>50</v>
      </c>
      <c r="T77" s="115"/>
      <c r="U77" s="112"/>
      <c r="V77" s="112">
        <v>180</v>
      </c>
      <c r="W77" s="112">
        <v>199</v>
      </c>
      <c r="X77" s="112">
        <v>174</v>
      </c>
      <c r="Y77" s="112">
        <v>181</v>
      </c>
      <c r="Z77" s="112">
        <v>208</v>
      </c>
    </row>
    <row r="78" spans="1:26" x14ac:dyDescent="0.25">
      <c r="S78" s="115" t="s">
        <v>51</v>
      </c>
      <c r="T78" s="115"/>
      <c r="U78" s="112"/>
      <c r="V78" s="112">
        <v>89</v>
      </c>
      <c r="W78" s="112">
        <v>99</v>
      </c>
      <c r="X78" s="112">
        <v>84</v>
      </c>
      <c r="Y78" s="112">
        <v>96</v>
      </c>
      <c r="Z78" s="112">
        <v>79</v>
      </c>
    </row>
    <row r="79" spans="1:26" x14ac:dyDescent="0.25">
      <c r="S79" s="115" t="s">
        <v>52</v>
      </c>
      <c r="T79" s="115"/>
      <c r="U79" s="112"/>
      <c r="V79" s="112">
        <v>82</v>
      </c>
      <c r="W79" s="112">
        <v>81</v>
      </c>
      <c r="X79" s="112">
        <v>70</v>
      </c>
      <c r="Y79" s="112">
        <v>70</v>
      </c>
      <c r="Z79" s="112">
        <v>71</v>
      </c>
    </row>
    <row r="80" spans="1:26" x14ac:dyDescent="0.25">
      <c r="S80" s="118" t="s">
        <v>53</v>
      </c>
      <c r="T80" s="118"/>
      <c r="U80" s="112"/>
      <c r="V80" s="112">
        <v>58151</v>
      </c>
      <c r="W80" s="112">
        <v>60385</v>
      </c>
      <c r="X80" s="112">
        <v>61462</v>
      </c>
      <c r="Y80" s="112">
        <v>61291</v>
      </c>
      <c r="Z80" s="112">
        <v>64485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Onkaparinga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4661</v>
      </c>
      <c r="W83" s="112">
        <v>4824</v>
      </c>
      <c r="X83" s="112">
        <v>4821</v>
      </c>
      <c r="Y83" s="112">
        <v>4914</v>
      </c>
      <c r="Z83" s="112">
        <v>4912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4893</v>
      </c>
      <c r="W84" s="112">
        <v>5073</v>
      </c>
      <c r="X84" s="112">
        <v>5237</v>
      </c>
      <c r="Y84" s="112">
        <v>5317</v>
      </c>
      <c r="Z84" s="112">
        <v>5382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9446</v>
      </c>
      <c r="W85" s="112">
        <v>9776</v>
      </c>
      <c r="X85" s="112">
        <v>9944</v>
      </c>
      <c r="Y85" s="112">
        <v>9864</v>
      </c>
      <c r="Z85" s="112">
        <v>10013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128,981</v>
      </c>
      <c r="D86" s="94">
        <f t="shared" ref="D86:D91" si="4">AD4</f>
        <v>4.6736784015841248E-2</v>
      </c>
      <c r="E86" s="95">
        <f t="shared" ref="E86:E91" si="5">AD4</f>
        <v>4.6736784015841248E-2</v>
      </c>
      <c r="F86" s="94">
        <f t="shared" ref="F86:F91" si="6">AF4</f>
        <v>8.6283856623096566E-2</v>
      </c>
      <c r="G86" s="95">
        <f t="shared" ref="G86:G91" si="7">AF4</f>
        <v>8.6283856623096566E-2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3076</v>
      </c>
      <c r="W86" s="112">
        <v>3177</v>
      </c>
      <c r="X86" s="112">
        <v>3294</v>
      </c>
      <c r="Y86" s="112">
        <v>3368</v>
      </c>
      <c r="Z86" s="112">
        <v>3460</v>
      </c>
    </row>
    <row r="87" spans="1:30" ht="15" customHeight="1" x14ac:dyDescent="0.25">
      <c r="A87" s="96" t="s">
        <v>4</v>
      </c>
      <c r="B87" s="49"/>
      <c r="C87" s="97" t="str">
        <f t="shared" si="3"/>
        <v>64,385</v>
      </c>
      <c r="D87" s="94">
        <f t="shared" si="4"/>
        <v>3.9607957114254244E-2</v>
      </c>
      <c r="E87" s="95">
        <f t="shared" si="5"/>
        <v>3.9607957114254244E-2</v>
      </c>
      <c r="F87" s="94">
        <f t="shared" si="6"/>
        <v>6.2809508088478072E-2</v>
      </c>
      <c r="G87" s="95">
        <f t="shared" si="7"/>
        <v>6.2809508088478072E-2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2410</v>
      </c>
      <c r="W87" s="112">
        <v>2442</v>
      </c>
      <c r="X87" s="112">
        <v>2469</v>
      </c>
      <c r="Y87" s="112">
        <v>2415</v>
      </c>
      <c r="Z87" s="112">
        <v>2514</v>
      </c>
    </row>
    <row r="88" spans="1:30" ht="15" customHeight="1" x14ac:dyDescent="0.25">
      <c r="A88" s="96" t="s">
        <v>5</v>
      </c>
      <c r="B88" s="49"/>
      <c r="C88" s="97" t="str">
        <f t="shared" si="3"/>
        <v>64,485</v>
      </c>
      <c r="D88" s="94">
        <f t="shared" si="4"/>
        <v>5.2026233359436125E-2</v>
      </c>
      <c r="E88" s="95">
        <f t="shared" si="5"/>
        <v>5.2026233359436125E-2</v>
      </c>
      <c r="F88" s="94">
        <f t="shared" si="6"/>
        <v>0.10886611411080915</v>
      </c>
      <c r="G88" s="95">
        <f t="shared" si="7"/>
        <v>0.10886611411080915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2659</v>
      </c>
      <c r="W88" s="112">
        <v>2747</v>
      </c>
      <c r="X88" s="112">
        <v>2783</v>
      </c>
      <c r="Y88" s="112">
        <v>2900</v>
      </c>
      <c r="Z88" s="112">
        <v>2954</v>
      </c>
    </row>
    <row r="89" spans="1:30" ht="15" customHeight="1" x14ac:dyDescent="0.25">
      <c r="A89" s="49" t="s">
        <v>6</v>
      </c>
      <c r="B89" s="49"/>
      <c r="C89" s="97" t="str">
        <f t="shared" si="3"/>
        <v>93,420</v>
      </c>
      <c r="D89" s="94">
        <f t="shared" si="4"/>
        <v>1.6484413252815466E-2</v>
      </c>
      <c r="E89" s="95">
        <f t="shared" si="5"/>
        <v>1.6484413252815466E-2</v>
      </c>
      <c r="F89" s="94">
        <f t="shared" si="6"/>
        <v>5.7397367259391707E-2</v>
      </c>
      <c r="G89" s="95">
        <f t="shared" si="7"/>
        <v>5.7397367259391707E-2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3853</v>
      </c>
      <c r="W89" s="112">
        <v>3964</v>
      </c>
      <c r="X89" s="112">
        <v>3963</v>
      </c>
      <c r="Y89" s="112">
        <v>3928</v>
      </c>
      <c r="Z89" s="112">
        <v>3887</v>
      </c>
    </row>
    <row r="90" spans="1:30" ht="15" customHeight="1" x14ac:dyDescent="0.25">
      <c r="A90" s="49" t="s">
        <v>98</v>
      </c>
      <c r="B90" s="49"/>
      <c r="C90" s="97" t="str">
        <f t="shared" si="3"/>
        <v>$47,691</v>
      </c>
      <c r="D90" s="94">
        <f t="shared" si="4"/>
        <v>3.6512331934321018E-2</v>
      </c>
      <c r="E90" s="95">
        <f t="shared" si="5"/>
        <v>3.6512331934321018E-2</v>
      </c>
      <c r="F90" s="94">
        <f t="shared" si="6"/>
        <v>0.11008771347907786</v>
      </c>
      <c r="G90" s="95">
        <f t="shared" si="7"/>
        <v>0.11008771347907786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5347</v>
      </c>
      <c r="W90" s="112">
        <v>5580</v>
      </c>
      <c r="X90" s="112">
        <v>5675</v>
      </c>
      <c r="Y90" s="112">
        <v>5630</v>
      </c>
      <c r="Z90" s="112">
        <v>5791</v>
      </c>
    </row>
    <row r="91" spans="1:30" ht="15" customHeight="1" x14ac:dyDescent="0.25">
      <c r="A91" s="49" t="s">
        <v>7</v>
      </c>
      <c r="B91" s="49"/>
      <c r="C91" s="97" t="str">
        <f t="shared" si="3"/>
        <v>$5,333.0 mil</v>
      </c>
      <c r="D91" s="94">
        <f t="shared" si="4"/>
        <v>5.4295990146488782E-2</v>
      </c>
      <c r="E91" s="95">
        <f t="shared" si="5"/>
        <v>5.4295990146488782E-2</v>
      </c>
      <c r="F91" s="94">
        <f t="shared" si="6"/>
        <v>0.19640682664234177</v>
      </c>
      <c r="G91" s="95">
        <f t="shared" si="7"/>
        <v>0.19640682664234177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45337</v>
      </c>
      <c r="W91" s="112">
        <v>46105</v>
      </c>
      <c r="X91" s="112">
        <v>46383</v>
      </c>
      <c r="Y91" s="112">
        <v>46500</v>
      </c>
      <c r="Z91" s="112">
        <v>47045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3308</v>
      </c>
      <c r="W93" s="112">
        <v>3566</v>
      </c>
      <c r="X93" s="112">
        <v>3670</v>
      </c>
      <c r="Y93" s="112">
        <v>3747</v>
      </c>
      <c r="Z93" s="112">
        <v>3865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7661</v>
      </c>
      <c r="W94" s="112">
        <v>7943</v>
      </c>
      <c r="X94" s="112">
        <v>8189</v>
      </c>
      <c r="Y94" s="112">
        <v>8376</v>
      </c>
      <c r="Z94" s="112">
        <v>8600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1541</v>
      </c>
      <c r="W95" s="112">
        <v>1678</v>
      </c>
      <c r="X95" s="112">
        <v>1727</v>
      </c>
      <c r="Y95" s="112">
        <v>1757</v>
      </c>
      <c r="Z95" s="112">
        <v>1862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7993</v>
      </c>
      <c r="W96" s="112">
        <v>8406</v>
      </c>
      <c r="X96" s="112">
        <v>8779</v>
      </c>
      <c r="Y96" s="112">
        <v>9017</v>
      </c>
      <c r="Z96" s="112">
        <v>9219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8494</v>
      </c>
      <c r="W97" s="112">
        <v>8569</v>
      </c>
      <c r="X97" s="112">
        <v>8530</v>
      </c>
      <c r="Y97" s="112">
        <v>8521</v>
      </c>
      <c r="Z97" s="112">
        <v>8593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4952</v>
      </c>
      <c r="W98" s="112">
        <v>5133</v>
      </c>
      <c r="X98" s="112">
        <v>5146</v>
      </c>
      <c r="Y98" s="112">
        <v>5212</v>
      </c>
      <c r="Z98" s="112">
        <v>5197</v>
      </c>
    </row>
    <row r="99" spans="1:32" ht="15" customHeight="1" x14ac:dyDescent="0.25">
      <c r="S99" s="115" t="s">
        <v>191</v>
      </c>
      <c r="T99" s="115"/>
      <c r="U99" s="112"/>
      <c r="V99" s="112">
        <v>279</v>
      </c>
      <c r="W99" s="112">
        <v>299</v>
      </c>
      <c r="X99" s="112">
        <v>332</v>
      </c>
      <c r="Y99" s="112">
        <v>353</v>
      </c>
      <c r="Z99" s="112">
        <v>363</v>
      </c>
    </row>
    <row r="100" spans="1:32" ht="15" customHeight="1" x14ac:dyDescent="0.25">
      <c r="S100" s="115" t="s">
        <v>58</v>
      </c>
      <c r="T100" s="115"/>
      <c r="U100" s="112"/>
      <c r="V100" s="112">
        <v>2385</v>
      </c>
      <c r="W100" s="112">
        <v>2526</v>
      </c>
      <c r="X100" s="112">
        <v>2605</v>
      </c>
      <c r="Y100" s="112">
        <v>2653</v>
      </c>
      <c r="Z100" s="112">
        <v>2666</v>
      </c>
    </row>
    <row r="101" spans="1:32" x14ac:dyDescent="0.25">
      <c r="A101" s="18"/>
      <c r="S101" s="118" t="s">
        <v>53</v>
      </c>
      <c r="T101" s="118"/>
      <c r="U101" s="112"/>
      <c r="V101" s="112">
        <v>43016</v>
      </c>
      <c r="W101" s="112">
        <v>44117</v>
      </c>
      <c r="X101" s="112">
        <v>44745</v>
      </c>
      <c r="Y101" s="112">
        <v>45400</v>
      </c>
      <c r="Z101" s="112">
        <v>46274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89351</v>
      </c>
      <c r="W104" s="112">
        <v>92397</v>
      </c>
      <c r="X104" s="112">
        <v>93402</v>
      </c>
      <c r="Y104" s="112">
        <v>98335</v>
      </c>
      <c r="Z104" s="112">
        <v>98335</v>
      </c>
      <c r="AB104" s="109" t="str">
        <f>TEXT(Z104,"###,###")</f>
        <v>98,335</v>
      </c>
      <c r="AD104" s="130">
        <f>Z104/($Z$4)*100</f>
        <v>76.239911304765812</v>
      </c>
      <c r="AF104" s="109"/>
    </row>
    <row r="105" spans="1:32" x14ac:dyDescent="0.25">
      <c r="S105" s="115" t="s">
        <v>17</v>
      </c>
      <c r="T105" s="115"/>
      <c r="U105" s="112"/>
      <c r="V105" s="112">
        <v>20854</v>
      </c>
      <c r="W105" s="112">
        <v>21294</v>
      </c>
      <c r="X105" s="112">
        <v>21638</v>
      </c>
      <c r="Y105" s="112">
        <v>21155</v>
      </c>
      <c r="Z105" s="112">
        <v>20817</v>
      </c>
      <c r="AB105" s="109" t="str">
        <f>TEXT(Z105,"###,###")</f>
        <v>20,817</v>
      </c>
      <c r="AD105" s="130">
        <f>Z105/($Z$4)*100</f>
        <v>16.139586450717548</v>
      </c>
      <c r="AF105" s="109"/>
    </row>
    <row r="106" spans="1:32" x14ac:dyDescent="0.25">
      <c r="S106" s="118" t="s">
        <v>53</v>
      </c>
      <c r="T106" s="118"/>
      <c r="U106" s="120"/>
      <c r="V106" s="120">
        <v>110205</v>
      </c>
      <c r="W106" s="120">
        <v>113691</v>
      </c>
      <c r="X106" s="120">
        <v>115040</v>
      </c>
      <c r="Y106" s="120">
        <v>119490</v>
      </c>
      <c r="Z106" s="120">
        <v>119152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15356</v>
      </c>
      <c r="W108" s="112">
        <v>18142</v>
      </c>
      <c r="X108" s="112">
        <v>15559</v>
      </c>
      <c r="Y108" s="112">
        <v>16395</v>
      </c>
      <c r="Z108" s="112">
        <v>16664</v>
      </c>
      <c r="AB108" s="109" t="str">
        <f>TEXT(Z108,"###,###")</f>
        <v>16,664</v>
      </c>
      <c r="AD108" s="130">
        <f>Z108/($Z$4)*100</f>
        <v>12.919732363681472</v>
      </c>
      <c r="AF108" s="109"/>
    </row>
    <row r="109" spans="1:32" x14ac:dyDescent="0.25">
      <c r="S109" s="115" t="s">
        <v>20</v>
      </c>
      <c r="T109" s="115"/>
      <c r="U109" s="112"/>
      <c r="V109" s="112">
        <v>17171</v>
      </c>
      <c r="W109" s="112">
        <v>17042</v>
      </c>
      <c r="X109" s="112">
        <v>17153</v>
      </c>
      <c r="Y109" s="112">
        <v>16902</v>
      </c>
      <c r="Z109" s="112">
        <v>19169</v>
      </c>
      <c r="AB109" s="109" t="str">
        <f>TEXT(Z109,"###,###")</f>
        <v>19,169</v>
      </c>
      <c r="AD109" s="130">
        <f>Z109/($Z$4)*100</f>
        <v>14.861878881385632</v>
      </c>
      <c r="AF109" s="109"/>
    </row>
    <row r="110" spans="1:32" x14ac:dyDescent="0.25">
      <c r="S110" s="115" t="s">
        <v>21</v>
      </c>
      <c r="T110" s="115"/>
      <c r="U110" s="112"/>
      <c r="V110" s="112">
        <v>24032</v>
      </c>
      <c r="W110" s="112">
        <v>24639</v>
      </c>
      <c r="X110" s="112">
        <v>26141</v>
      </c>
      <c r="Y110" s="112">
        <v>25545</v>
      </c>
      <c r="Z110" s="112">
        <v>27023</v>
      </c>
      <c r="AB110" s="109" t="str">
        <f>TEXT(Z110,"###,###")</f>
        <v>27,023</v>
      </c>
      <c r="AD110" s="130">
        <f>Z110/($Z$4)*100</f>
        <v>20.951147843480822</v>
      </c>
      <c r="AF110" s="109"/>
    </row>
    <row r="111" spans="1:32" x14ac:dyDescent="0.25">
      <c r="S111" s="115" t="s">
        <v>22</v>
      </c>
      <c r="T111" s="115"/>
      <c r="U111" s="112"/>
      <c r="V111" s="112">
        <v>53580</v>
      </c>
      <c r="W111" s="112">
        <v>53598</v>
      </c>
      <c r="X111" s="112">
        <v>56120</v>
      </c>
      <c r="Y111" s="112">
        <v>55611</v>
      </c>
      <c r="Z111" s="112">
        <v>58044</v>
      </c>
      <c r="AB111" s="109" t="str">
        <f>TEXT(Z111,"###,###")</f>
        <v>58,044</v>
      </c>
      <c r="AD111" s="130">
        <f>Z111/($Z$4)*100</f>
        <v>45.001977035377308</v>
      </c>
      <c r="AF111" s="109"/>
    </row>
    <row r="112" spans="1:32" x14ac:dyDescent="0.25">
      <c r="S112" s="118" t="s">
        <v>53</v>
      </c>
      <c r="T112" s="118"/>
      <c r="U112" s="112"/>
      <c r="V112" s="112">
        <v>118737</v>
      </c>
      <c r="W112" s="112">
        <v>122798</v>
      </c>
      <c r="X112" s="112">
        <v>123767</v>
      </c>
      <c r="Y112" s="112">
        <v>123219</v>
      </c>
      <c r="Z112" s="112">
        <v>128981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41.42</v>
      </c>
      <c r="W118" s="131">
        <v>41.49</v>
      </c>
      <c r="X118" s="131">
        <v>41.43</v>
      </c>
      <c r="Y118" s="131">
        <v>41.57</v>
      </c>
      <c r="Z118" s="131">
        <v>41.5</v>
      </c>
      <c r="AB118" s="109" t="str">
        <f>TEXT(Z118,"##.0")</f>
        <v>41.5</v>
      </c>
    </row>
    <row r="120" spans="19:32" x14ac:dyDescent="0.25">
      <c r="S120" s="101" t="s">
        <v>100</v>
      </c>
      <c r="T120" s="112"/>
      <c r="U120" s="112"/>
      <c r="V120" s="112">
        <v>76326</v>
      </c>
      <c r="W120" s="112">
        <v>77975</v>
      </c>
      <c r="X120" s="112">
        <v>78787</v>
      </c>
      <c r="Y120" s="112">
        <v>79195</v>
      </c>
      <c r="Z120" s="112">
        <v>80398</v>
      </c>
      <c r="AB120" s="109" t="str">
        <f>TEXT(Z120,"###,###")</f>
        <v>80,398</v>
      </c>
    </row>
    <row r="121" spans="19:32" x14ac:dyDescent="0.25">
      <c r="S121" s="101" t="s">
        <v>101</v>
      </c>
      <c r="T121" s="112"/>
      <c r="U121" s="112"/>
      <c r="V121" s="112">
        <v>6754</v>
      </c>
      <c r="W121" s="112">
        <v>6810</v>
      </c>
      <c r="X121" s="112">
        <v>6816</v>
      </c>
      <c r="Y121" s="112">
        <v>6922</v>
      </c>
      <c r="Z121" s="112">
        <v>7014</v>
      </c>
      <c r="AB121" s="109" t="str">
        <f>TEXT(Z121,"###,###")</f>
        <v>7,014</v>
      </c>
    </row>
    <row r="122" spans="19:32" x14ac:dyDescent="0.25">
      <c r="S122" s="101" t="s">
        <v>102</v>
      </c>
      <c r="T122" s="112"/>
      <c r="U122" s="112"/>
      <c r="V122" s="112">
        <v>5273</v>
      </c>
      <c r="W122" s="112">
        <v>5444</v>
      </c>
      <c r="X122" s="112">
        <v>5519</v>
      </c>
      <c r="Y122" s="112">
        <v>5781</v>
      </c>
      <c r="Z122" s="112">
        <v>6007</v>
      </c>
      <c r="AB122" s="109" t="str">
        <f>TEXT(Z122,"###,###")</f>
        <v>6,007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81599</v>
      </c>
      <c r="W124" s="112">
        <v>83419</v>
      </c>
      <c r="X124" s="112">
        <v>84306</v>
      </c>
      <c r="Y124" s="112">
        <v>84976</v>
      </c>
      <c r="Z124" s="112">
        <v>86405</v>
      </c>
      <c r="AB124" s="109" t="str">
        <f>TEXT(Z124,"###,###")</f>
        <v>86,405</v>
      </c>
      <c r="AD124" s="127">
        <f>Z124/$Z$7*100</f>
        <v>92.490901305930208</v>
      </c>
    </row>
    <row r="125" spans="19:32" x14ac:dyDescent="0.25">
      <c r="S125" s="101" t="s">
        <v>104</v>
      </c>
      <c r="T125" s="112"/>
      <c r="U125" s="112"/>
      <c r="V125" s="112">
        <v>12027</v>
      </c>
      <c r="W125" s="112">
        <v>12254</v>
      </c>
      <c r="X125" s="112">
        <v>12335</v>
      </c>
      <c r="Y125" s="112">
        <v>12703</v>
      </c>
      <c r="Z125" s="112">
        <v>13021</v>
      </c>
      <c r="AB125" s="109" t="str">
        <f>TEXT(Z125,"###,###")</f>
        <v>13,021</v>
      </c>
      <c r="AD125" s="127">
        <f>Z125/$Z$7*100</f>
        <v>13.938128880325412</v>
      </c>
    </row>
    <row r="127" spans="19:32" x14ac:dyDescent="0.25">
      <c r="S127" s="101" t="s">
        <v>105</v>
      </c>
      <c r="T127" s="112"/>
      <c r="U127" s="112"/>
      <c r="V127" s="112">
        <v>45337</v>
      </c>
      <c r="W127" s="112">
        <v>46109</v>
      </c>
      <c r="X127" s="112">
        <v>46385</v>
      </c>
      <c r="Y127" s="112">
        <v>46501</v>
      </c>
      <c r="Z127" s="112">
        <v>47045</v>
      </c>
      <c r="AB127" s="109" t="str">
        <f>TEXT(Z127,"###,###")</f>
        <v>47,045</v>
      </c>
      <c r="AD127" s="127">
        <f>Z127/$Z$7*100</f>
        <v>50.358595589809461</v>
      </c>
    </row>
    <row r="128" spans="19:32" x14ac:dyDescent="0.25">
      <c r="S128" s="101" t="s">
        <v>106</v>
      </c>
      <c r="T128" s="112"/>
      <c r="U128" s="112"/>
      <c r="V128" s="112">
        <v>43014</v>
      </c>
      <c r="W128" s="112">
        <v>44117</v>
      </c>
      <c r="X128" s="112">
        <v>44741</v>
      </c>
      <c r="Y128" s="112">
        <v>45403</v>
      </c>
      <c r="Z128" s="112">
        <v>46269</v>
      </c>
      <c r="AB128" s="109" t="str">
        <f>TEXT(Z128,"###,###")</f>
        <v>46,269</v>
      </c>
      <c r="AD128" s="127">
        <f>Z128/$Z$7*100</f>
        <v>49.527938342967239</v>
      </c>
    </row>
    <row r="130" spans="19:20" x14ac:dyDescent="0.25">
      <c r="S130" s="101" t="s">
        <v>264</v>
      </c>
      <c r="T130" s="127">
        <v>86.060800685078149</v>
      </c>
    </row>
    <row r="131" spans="19:20" x14ac:dyDescent="0.25">
      <c r="S131" s="101" t="s">
        <v>265</v>
      </c>
      <c r="T131" s="127">
        <v>7.5080282594733454</v>
      </c>
    </row>
    <row r="132" spans="19:20" x14ac:dyDescent="0.25">
      <c r="S132" s="101" t="s">
        <v>266</v>
      </c>
      <c r="T132" s="127">
        <v>6.4301006208520652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B46B121-5BAC-4E69-94E2-A0307F4C5C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310C14-6892-4F80-AB74-4BA3E86884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06D71B-E72D-4BE5-8B9B-556D8855D8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141E1A-5735-4288-80C0-117E30E02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6955E-4713-49F4-90FA-82B2FA5B0BB7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10.43 Orroroo/Carrieton,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738</v>
      </c>
      <c r="W4" s="108">
        <v>915</v>
      </c>
      <c r="X4" s="108">
        <v>831</v>
      </c>
      <c r="Y4" s="108">
        <v>893</v>
      </c>
      <c r="Z4" s="108">
        <v>822</v>
      </c>
      <c r="AB4" s="109" t="str">
        <f>TEXT(Z4,"###,###")</f>
        <v>822</v>
      </c>
      <c r="AD4" s="110">
        <f>Z4/Y4-1</f>
        <v>-7.950727883538633E-2</v>
      </c>
      <c r="AF4" s="110">
        <f>Z4/V4-1</f>
        <v>0.11382113821138207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418</v>
      </c>
      <c r="W5" s="108">
        <v>548</v>
      </c>
      <c r="X5" s="108">
        <v>474</v>
      </c>
      <c r="Y5" s="108">
        <v>525</v>
      </c>
      <c r="Z5" s="108">
        <v>474</v>
      </c>
      <c r="AB5" s="109" t="str">
        <f>TEXT(Z5,"###,###")</f>
        <v>474</v>
      </c>
      <c r="AD5" s="110">
        <f t="shared" ref="AD5:AD9" si="0">Z5/Y5-1</f>
        <v>-9.7142857142857197E-2</v>
      </c>
      <c r="AF5" s="110">
        <f t="shared" ref="AF5:AF9" si="1">Z5/V5-1</f>
        <v>0.13397129186602874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326</v>
      </c>
      <c r="W6" s="108">
        <v>369</v>
      </c>
      <c r="X6" s="108">
        <v>355</v>
      </c>
      <c r="Y6" s="108">
        <v>362</v>
      </c>
      <c r="Z6" s="108">
        <v>346</v>
      </c>
      <c r="AB6" s="109" t="str">
        <f>TEXT(Z6,"###,###")</f>
        <v>346</v>
      </c>
      <c r="AD6" s="110">
        <f t="shared" si="0"/>
        <v>-4.4198895027624308E-2</v>
      </c>
      <c r="AF6" s="110">
        <f t="shared" si="1"/>
        <v>6.1349693251533832E-2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423</v>
      </c>
      <c r="W7" s="108">
        <v>505</v>
      </c>
      <c r="X7" s="108">
        <v>456</v>
      </c>
      <c r="Y7" s="108">
        <v>499</v>
      </c>
      <c r="Z7" s="108">
        <v>483</v>
      </c>
      <c r="AB7" s="109" t="str">
        <f>TEXT(Z7,"###,###")</f>
        <v>483</v>
      </c>
      <c r="AD7" s="110">
        <f t="shared" si="0"/>
        <v>-3.2064128256513058E-2</v>
      </c>
      <c r="AF7" s="110">
        <f t="shared" si="1"/>
        <v>0.14184397163120566</v>
      </c>
    </row>
    <row r="8" spans="1:32" ht="17.25" customHeight="1" x14ac:dyDescent="0.25">
      <c r="A8" s="62" t="s">
        <v>12</v>
      </c>
      <c r="B8" s="63"/>
      <c r="C8" s="29"/>
      <c r="D8" s="64" t="str">
        <f>AB4</f>
        <v>822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483</v>
      </c>
      <c r="P8" s="65"/>
      <c r="S8" s="107" t="s">
        <v>84</v>
      </c>
      <c r="T8" s="108"/>
      <c r="U8" s="108"/>
      <c r="V8" s="108">
        <v>23480.07</v>
      </c>
      <c r="W8" s="108">
        <v>25079</v>
      </c>
      <c r="X8" s="108">
        <v>21757.63</v>
      </c>
      <c r="Y8" s="108">
        <v>18396.29</v>
      </c>
      <c r="Z8" s="108">
        <v>18511</v>
      </c>
      <c r="AB8" s="109" t="str">
        <f>TEXT(Z8,"$###,###")</f>
        <v>$18,511</v>
      </c>
      <c r="AD8" s="110">
        <f t="shared" si="0"/>
        <v>6.2354963962842902E-3</v>
      </c>
      <c r="AF8" s="110">
        <f t="shared" si="1"/>
        <v>-0.21162926686334405</v>
      </c>
    </row>
    <row r="9" spans="1:32" x14ac:dyDescent="0.25">
      <c r="A9" s="30" t="s">
        <v>14</v>
      </c>
      <c r="B9" s="69"/>
      <c r="C9" s="70"/>
      <c r="D9" s="71">
        <f>AD104</f>
        <v>50.48661800486618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54.037267080745345</v>
      </c>
      <c r="P9" s="72" t="s">
        <v>85</v>
      </c>
      <c r="S9" s="107" t="s">
        <v>7</v>
      </c>
      <c r="T9" s="108"/>
      <c r="U9" s="108"/>
      <c r="V9" s="108">
        <v>20880723</v>
      </c>
      <c r="W9" s="108">
        <v>24561786</v>
      </c>
      <c r="X9" s="108">
        <v>17104658</v>
      </c>
      <c r="Y9" s="108">
        <v>15171189</v>
      </c>
      <c r="Z9" s="108">
        <v>20994578</v>
      </c>
      <c r="AB9" s="109" t="str">
        <f>TEXT(Z9/1000000,"$#,###.0")&amp;" mil"</f>
        <v>$21.0 mil</v>
      </c>
      <c r="AD9" s="110">
        <f t="shared" si="0"/>
        <v>0.38384526090868687</v>
      </c>
      <c r="AF9" s="110">
        <f t="shared" si="1"/>
        <v>5.4526368651124368E-3</v>
      </c>
    </row>
    <row r="10" spans="1:32" x14ac:dyDescent="0.25">
      <c r="A10" s="30" t="s">
        <v>17</v>
      </c>
      <c r="B10" s="69"/>
      <c r="C10" s="70"/>
      <c r="D10" s="71">
        <f>AD105</f>
        <v>18.734793187347933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45.134575569358176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51.759834368530022</v>
      </c>
      <c r="P11" s="72" t="s">
        <v>85</v>
      </c>
      <c r="S11" s="107" t="s">
        <v>29</v>
      </c>
      <c r="T11" s="112"/>
      <c r="U11" s="112"/>
      <c r="V11" s="112">
        <v>553</v>
      </c>
      <c r="W11" s="112">
        <v>687</v>
      </c>
      <c r="X11" s="112">
        <v>633</v>
      </c>
      <c r="Y11" s="112">
        <v>669</v>
      </c>
      <c r="Z11" s="112">
        <v>590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26.70807453416149</v>
      </c>
      <c r="P12" s="72" t="s">
        <v>85</v>
      </c>
      <c r="S12" s="107" t="s">
        <v>30</v>
      </c>
      <c r="T12" s="112"/>
      <c r="U12" s="112"/>
      <c r="V12" s="112">
        <v>187</v>
      </c>
      <c r="W12" s="112">
        <v>228</v>
      </c>
      <c r="X12" s="112">
        <v>198</v>
      </c>
      <c r="Y12" s="112">
        <v>222</v>
      </c>
      <c r="Z12" s="112">
        <v>232</v>
      </c>
    </row>
    <row r="13" spans="1:32" ht="15" customHeight="1" x14ac:dyDescent="0.25">
      <c r="A13" s="30" t="s">
        <v>19</v>
      </c>
      <c r="B13" s="70"/>
      <c r="C13" s="70"/>
      <c r="D13" s="71">
        <f>AD108</f>
        <v>19.34306569343066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20.703933747412009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18.491484184914842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47.8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9.2457420924574212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19.95841995841996</v>
      </c>
      <c r="P15" s="72" t="s">
        <v>85</v>
      </c>
      <c r="S15" s="115" t="s">
        <v>61</v>
      </c>
      <c r="T15" s="115"/>
      <c r="U15" s="116"/>
      <c r="V15" s="116">
        <v>197</v>
      </c>
      <c r="W15" s="116">
        <v>245</v>
      </c>
      <c r="X15" s="116">
        <v>247</v>
      </c>
      <c r="Y15" s="112">
        <v>268</v>
      </c>
      <c r="Z15" s="112">
        <v>228</v>
      </c>
      <c r="AB15" s="117">
        <f t="shared" ref="AB15:AB34" si="2">IF(Z15="np",0,Z15/$Z$34)</f>
        <v>0.27737226277372262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20.68126520681265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80.041580041580033</v>
      </c>
      <c r="P16" s="37" t="s">
        <v>85</v>
      </c>
      <c r="S16" s="115" t="s">
        <v>62</v>
      </c>
      <c r="T16" s="115"/>
      <c r="U16" s="116"/>
      <c r="V16" s="116">
        <v>18</v>
      </c>
      <c r="W16" s="116">
        <v>19</v>
      </c>
      <c r="X16" s="116">
        <v>17</v>
      </c>
      <c r="Y16" s="112">
        <v>21</v>
      </c>
      <c r="Z16" s="112">
        <v>21</v>
      </c>
      <c r="AB16" s="117">
        <f t="shared" si="2"/>
        <v>2.5547445255474453E-2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35</v>
      </c>
      <c r="W17" s="116">
        <v>46</v>
      </c>
      <c r="X17" s="116">
        <v>32</v>
      </c>
      <c r="Y17" s="112">
        <v>32</v>
      </c>
      <c r="Z17" s="112">
        <v>28</v>
      </c>
      <c r="AB17" s="117">
        <f t="shared" si="2"/>
        <v>3.4063260340632603E-2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3</v>
      </c>
      <c r="Z18" s="112">
        <v>4</v>
      </c>
      <c r="AB18" s="117">
        <f t="shared" si="2"/>
        <v>4.8661800486618006E-3</v>
      </c>
    </row>
    <row r="19" spans="1:28" x14ac:dyDescent="0.25">
      <c r="A19" s="61" t="str">
        <f>$S$1&amp;" ("&amp;$V$2&amp;" to "&amp;$Z$2&amp;")"</f>
        <v>Orroroo/Carrieton (2016-17 to 2020-21)</v>
      </c>
      <c r="B19" s="61"/>
      <c r="C19" s="61"/>
      <c r="D19" s="61"/>
      <c r="E19" s="61"/>
      <c r="F19" s="61"/>
      <c r="G19" s="61" t="str">
        <f>$S$1&amp;" ("&amp;$V$2&amp;" to "&amp;$Z$2&amp;")"</f>
        <v>Orroroo/Carrieton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25</v>
      </c>
      <c r="W19" s="116">
        <v>44</v>
      </c>
      <c r="X19" s="116">
        <v>42</v>
      </c>
      <c r="Y19" s="112">
        <v>43</v>
      </c>
      <c r="Z19" s="112">
        <v>38</v>
      </c>
      <c r="AB19" s="117">
        <f t="shared" si="2"/>
        <v>4.6228710462287104E-2</v>
      </c>
    </row>
    <row r="20" spans="1:28" x14ac:dyDescent="0.25">
      <c r="S20" s="115" t="s">
        <v>66</v>
      </c>
      <c r="T20" s="115"/>
      <c r="U20" s="116"/>
      <c r="V20" s="116">
        <v>7</v>
      </c>
      <c r="W20" s="116">
        <v>17</v>
      </c>
      <c r="X20" s="116">
        <v>14</v>
      </c>
      <c r="Y20" s="112">
        <v>16</v>
      </c>
      <c r="Z20" s="112">
        <v>15</v>
      </c>
      <c r="AB20" s="117">
        <f t="shared" si="2"/>
        <v>1.824817518248175E-2</v>
      </c>
    </row>
    <row r="21" spans="1:28" x14ac:dyDescent="0.25">
      <c r="S21" s="115" t="s">
        <v>67</v>
      </c>
      <c r="T21" s="115"/>
      <c r="U21" s="116"/>
      <c r="V21" s="116">
        <v>45</v>
      </c>
      <c r="W21" s="116">
        <v>49</v>
      </c>
      <c r="X21" s="116">
        <v>42</v>
      </c>
      <c r="Y21" s="112">
        <v>46</v>
      </c>
      <c r="Z21" s="112">
        <v>52</v>
      </c>
      <c r="AB21" s="117">
        <f t="shared" si="2"/>
        <v>6.3260340632603412E-2</v>
      </c>
    </row>
    <row r="22" spans="1:28" x14ac:dyDescent="0.25">
      <c r="S22" s="115" t="s">
        <v>68</v>
      </c>
      <c r="T22" s="115"/>
      <c r="U22" s="116"/>
      <c r="V22" s="116">
        <v>18</v>
      </c>
      <c r="W22" s="116">
        <v>33</v>
      </c>
      <c r="X22" s="116">
        <v>28</v>
      </c>
      <c r="Y22" s="112">
        <v>24</v>
      </c>
      <c r="Z22" s="112">
        <v>29</v>
      </c>
      <c r="AB22" s="117">
        <f t="shared" si="2"/>
        <v>3.5279805352798052E-2</v>
      </c>
    </row>
    <row r="23" spans="1:28" x14ac:dyDescent="0.25">
      <c r="S23" s="115" t="s">
        <v>69</v>
      </c>
      <c r="T23" s="115"/>
      <c r="U23" s="116"/>
      <c r="V23" s="116">
        <v>17</v>
      </c>
      <c r="W23" s="116">
        <v>21</v>
      </c>
      <c r="X23" s="116">
        <v>16</v>
      </c>
      <c r="Y23" s="112">
        <v>16</v>
      </c>
      <c r="Z23" s="112">
        <v>11</v>
      </c>
      <c r="AB23" s="117">
        <f t="shared" si="2"/>
        <v>1.3381995133819951E-2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4</v>
      </c>
      <c r="AB24" s="117">
        <f t="shared" si="2"/>
        <v>4.8661800486618006E-3</v>
      </c>
    </row>
    <row r="25" spans="1:28" x14ac:dyDescent="0.25">
      <c r="S25" s="115" t="s">
        <v>71</v>
      </c>
      <c r="T25" s="115"/>
      <c r="U25" s="116"/>
      <c r="V25" s="116">
        <v>5</v>
      </c>
      <c r="W25" s="116">
        <v>6</v>
      </c>
      <c r="X25" s="116">
        <v>5</v>
      </c>
      <c r="Y25" s="112">
        <v>10</v>
      </c>
      <c r="Z25" s="112">
        <v>8</v>
      </c>
      <c r="AB25" s="117">
        <f t="shared" si="2"/>
        <v>9.7323600973236012E-3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14</v>
      </c>
      <c r="X26" s="116">
        <v>10</v>
      </c>
      <c r="Y26" s="112">
        <v>13</v>
      </c>
      <c r="Z26" s="112">
        <v>10</v>
      </c>
      <c r="AB26" s="117">
        <f t="shared" si="2"/>
        <v>1.2165450121654502E-2</v>
      </c>
    </row>
    <row r="27" spans="1:28" x14ac:dyDescent="0.25">
      <c r="S27" s="115" t="s">
        <v>73</v>
      </c>
      <c r="T27" s="115"/>
      <c r="U27" s="116"/>
      <c r="V27" s="116">
        <v>12</v>
      </c>
      <c r="W27" s="116">
        <v>9</v>
      </c>
      <c r="X27" s="116">
        <v>8</v>
      </c>
      <c r="Y27" s="112">
        <v>5</v>
      </c>
      <c r="Z27" s="112">
        <v>11</v>
      </c>
      <c r="AB27" s="117">
        <f t="shared" si="2"/>
        <v>1.3381995133819951E-2</v>
      </c>
    </row>
    <row r="28" spans="1:28" x14ac:dyDescent="0.25">
      <c r="S28" s="115" t="s">
        <v>74</v>
      </c>
      <c r="T28" s="115"/>
      <c r="U28" s="116"/>
      <c r="V28" s="116">
        <v>23</v>
      </c>
      <c r="W28" s="116">
        <v>28</v>
      </c>
      <c r="X28" s="116">
        <v>26</v>
      </c>
      <c r="Y28" s="112">
        <v>31</v>
      </c>
      <c r="Z28" s="112">
        <v>25</v>
      </c>
      <c r="AB28" s="117">
        <f t="shared" si="2"/>
        <v>3.0413625304136254E-2</v>
      </c>
    </row>
    <row r="29" spans="1:28" x14ac:dyDescent="0.25">
      <c r="S29" s="115" t="s">
        <v>75</v>
      </c>
      <c r="T29" s="115"/>
      <c r="U29" s="116"/>
      <c r="V29" s="116">
        <v>40</v>
      </c>
      <c r="W29" s="116">
        <v>21</v>
      </c>
      <c r="X29" s="116">
        <v>40</v>
      </c>
      <c r="Y29" s="112">
        <v>38</v>
      </c>
      <c r="Z29" s="112">
        <v>29</v>
      </c>
      <c r="AB29" s="117">
        <f t="shared" si="2"/>
        <v>3.5279805352798052E-2</v>
      </c>
    </row>
    <row r="30" spans="1:28" x14ac:dyDescent="0.25">
      <c r="S30" s="115" t="s">
        <v>76</v>
      </c>
      <c r="T30" s="115"/>
      <c r="U30" s="116"/>
      <c r="V30" s="116">
        <v>53</v>
      </c>
      <c r="W30" s="116">
        <v>62</v>
      </c>
      <c r="X30" s="116">
        <v>57</v>
      </c>
      <c r="Y30" s="112">
        <v>66</v>
      </c>
      <c r="Z30" s="112">
        <v>56</v>
      </c>
      <c r="AB30" s="117">
        <f t="shared" si="2"/>
        <v>6.8126520681265207E-2</v>
      </c>
    </row>
    <row r="31" spans="1:28" x14ac:dyDescent="0.25">
      <c r="S31" s="115" t="s">
        <v>77</v>
      </c>
      <c r="T31" s="115"/>
      <c r="U31" s="116"/>
      <c r="V31" s="116">
        <v>76</v>
      </c>
      <c r="W31" s="116">
        <v>97</v>
      </c>
      <c r="X31" s="116">
        <v>85</v>
      </c>
      <c r="Y31" s="112">
        <v>89</v>
      </c>
      <c r="Z31" s="112">
        <v>88</v>
      </c>
      <c r="AB31" s="117">
        <f t="shared" si="2"/>
        <v>0.1070559610705596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</v>
      </c>
      <c r="W32" s="116">
        <v>9</v>
      </c>
      <c r="X32" s="116">
        <v>3</v>
      </c>
      <c r="Y32" s="112">
        <v>9</v>
      </c>
      <c r="Z32" s="112">
        <v>3</v>
      </c>
      <c r="AB32" s="117">
        <f t="shared" si="2"/>
        <v>3.6496350364963502E-3</v>
      </c>
    </row>
    <row r="33" spans="19:32" x14ac:dyDescent="0.25">
      <c r="S33" s="115" t="s">
        <v>79</v>
      </c>
      <c r="T33" s="115"/>
      <c r="U33" s="116"/>
      <c r="V33" s="116">
        <v>9</v>
      </c>
      <c r="W33" s="116">
        <v>18</v>
      </c>
      <c r="X33" s="116">
        <v>22</v>
      </c>
      <c r="Y33" s="112">
        <v>21</v>
      </c>
      <c r="Z33" s="112">
        <v>23</v>
      </c>
      <c r="AB33" s="117">
        <f t="shared" si="2"/>
        <v>2.7980535279805353E-2</v>
      </c>
    </row>
    <row r="34" spans="19:32" x14ac:dyDescent="0.25">
      <c r="S34" s="118" t="s">
        <v>53</v>
      </c>
      <c r="T34" s="118"/>
      <c r="U34" s="119"/>
      <c r="V34" s="119">
        <v>738</v>
      </c>
      <c r="W34" s="119">
        <v>915</v>
      </c>
      <c r="X34" s="119">
        <v>835</v>
      </c>
      <c r="Y34" s="120">
        <v>896</v>
      </c>
      <c r="Z34" s="120">
        <v>822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344</v>
      </c>
      <c r="W37" s="112">
        <v>417</v>
      </c>
      <c r="X37" s="112">
        <v>362</v>
      </c>
      <c r="Y37" s="112">
        <v>387</v>
      </c>
      <c r="Z37" s="112">
        <v>385</v>
      </c>
      <c r="AB37" s="132">
        <f>Z37/Z40*100</f>
        <v>80.041580041580033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82</v>
      </c>
      <c r="W38" s="112">
        <v>91</v>
      </c>
      <c r="X38" s="112">
        <v>94</v>
      </c>
      <c r="Y38" s="112">
        <v>110</v>
      </c>
      <c r="Z38" s="112">
        <v>96</v>
      </c>
      <c r="AB38" s="132">
        <f>Z38/Z40*100</f>
        <v>19.95841995841996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426</v>
      </c>
      <c r="W40" s="112">
        <v>508</v>
      </c>
      <c r="X40" s="112">
        <v>456</v>
      </c>
      <c r="Y40" s="112">
        <v>497</v>
      </c>
      <c r="Z40" s="112">
        <v>481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0</v>
      </c>
      <c r="Y44" s="112">
        <v>0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15</v>
      </c>
      <c r="X45" s="112">
        <v>15</v>
      </c>
      <c r="Y45" s="112">
        <v>17</v>
      </c>
      <c r="Z45" s="112">
        <v>15</v>
      </c>
    </row>
    <row r="46" spans="19:32" x14ac:dyDescent="0.25">
      <c r="S46" s="115" t="s">
        <v>38</v>
      </c>
      <c r="T46" s="115"/>
      <c r="U46" s="112"/>
      <c r="V46" s="112">
        <v>16</v>
      </c>
      <c r="W46" s="112">
        <v>31</v>
      </c>
      <c r="X46" s="112">
        <v>26</v>
      </c>
      <c r="Y46" s="112">
        <v>24</v>
      </c>
      <c r="Z46" s="112">
        <v>26</v>
      </c>
    </row>
    <row r="47" spans="19:32" x14ac:dyDescent="0.25">
      <c r="S47" s="115" t="s">
        <v>39</v>
      </c>
      <c r="T47" s="115"/>
      <c r="U47" s="112"/>
      <c r="V47" s="112">
        <v>28</v>
      </c>
      <c r="W47" s="112">
        <v>64</v>
      </c>
      <c r="X47" s="112">
        <v>47</v>
      </c>
      <c r="Y47" s="112">
        <v>34</v>
      </c>
      <c r="Z47" s="112">
        <v>33</v>
      </c>
    </row>
    <row r="48" spans="19:32" x14ac:dyDescent="0.25">
      <c r="S48" s="115" t="s">
        <v>40</v>
      </c>
      <c r="T48" s="115"/>
      <c r="U48" s="112"/>
      <c r="V48" s="112">
        <v>33</v>
      </c>
      <c r="W48" s="112">
        <v>37</v>
      </c>
      <c r="X48" s="112">
        <v>21</v>
      </c>
      <c r="Y48" s="112">
        <v>45</v>
      </c>
      <c r="Z48" s="112">
        <v>24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45</v>
      </c>
      <c r="W49" s="112">
        <v>43</v>
      </c>
      <c r="X49" s="112">
        <v>50</v>
      </c>
      <c r="Y49" s="112">
        <v>48</v>
      </c>
      <c r="Z49" s="112">
        <v>40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Orroroo/Carrieton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51</v>
      </c>
      <c r="W50" s="112">
        <v>73</v>
      </c>
      <c r="X50" s="112">
        <v>66</v>
      </c>
      <c r="Y50" s="112">
        <v>59</v>
      </c>
      <c r="Z50" s="112">
        <v>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</v>
      </c>
      <c r="W51" s="112">
        <v>31</v>
      </c>
      <c r="X51" s="112">
        <v>22</v>
      </c>
      <c r="Y51" s="112">
        <v>56</v>
      </c>
      <c r="Z51" s="112">
        <v>45</v>
      </c>
    </row>
    <row r="52" spans="1:26" ht="15" customHeight="1" x14ac:dyDescent="0.25">
      <c r="S52" s="115" t="s">
        <v>44</v>
      </c>
      <c r="T52" s="115"/>
      <c r="U52" s="112"/>
      <c r="V52" s="112">
        <v>24</v>
      </c>
      <c r="W52" s="112">
        <v>26</v>
      </c>
      <c r="X52" s="112">
        <v>31</v>
      </c>
      <c r="Y52" s="112">
        <v>41</v>
      </c>
      <c r="Z52" s="112">
        <v>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36</v>
      </c>
      <c r="W53" s="112">
        <v>42</v>
      </c>
      <c r="X53" s="112">
        <v>27</v>
      </c>
      <c r="Y53" s="112">
        <v>36</v>
      </c>
      <c r="Z53" s="112">
        <v>30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51</v>
      </c>
      <c r="W54" s="112">
        <v>83</v>
      </c>
      <c r="X54" s="112">
        <v>65</v>
      </c>
      <c r="Y54" s="112">
        <v>57</v>
      </c>
      <c r="Z54" s="112">
        <v>56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53</v>
      </c>
      <c r="W55" s="112">
        <v>47</v>
      </c>
      <c r="X55" s="112">
        <v>57</v>
      </c>
      <c r="Y55" s="112">
        <v>62</v>
      </c>
      <c r="Z55" s="112">
        <v>62</v>
      </c>
    </row>
    <row r="56" spans="1:26" ht="15" customHeight="1" x14ac:dyDescent="0.25">
      <c r="S56" s="115" t="s">
        <v>48</v>
      </c>
      <c r="T56" s="115"/>
      <c r="U56" s="112"/>
      <c r="V56" s="112">
        <v>23</v>
      </c>
      <c r="W56" s="112">
        <v>32</v>
      </c>
      <c r="X56" s="112">
        <v>15</v>
      </c>
      <c r="Y56" s="112">
        <v>30</v>
      </c>
      <c r="Z56" s="112">
        <v>40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13</v>
      </c>
      <c r="W57" s="112">
        <v>11</v>
      </c>
      <c r="X57" s="112">
        <v>12</v>
      </c>
      <c r="Y57" s="112">
        <v>9</v>
      </c>
      <c r="Z57" s="112">
        <v>13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</v>
      </c>
      <c r="W58" s="112">
        <v>9</v>
      </c>
      <c r="X58" s="112">
        <v>8</v>
      </c>
      <c r="Y58" s="112">
        <v>11</v>
      </c>
      <c r="Z58" s="112">
        <v>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413</v>
      </c>
      <c r="W61" s="112">
        <v>544</v>
      </c>
      <c r="X61" s="112">
        <v>474</v>
      </c>
      <c r="Y61" s="112">
        <v>525</v>
      </c>
      <c r="Z61" s="112">
        <v>474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</v>
      </c>
      <c r="W64" s="112">
        <v>17</v>
      </c>
      <c r="X64" s="112">
        <v>8</v>
      </c>
      <c r="Y64" s="112">
        <v>5</v>
      </c>
      <c r="Z64" s="112">
        <v>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Orroroo/Carrieton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</v>
      </c>
      <c r="W65" s="112">
        <v>20</v>
      </c>
      <c r="X65" s="112">
        <v>13</v>
      </c>
      <c r="Y65" s="112">
        <v>11</v>
      </c>
      <c r="Z65" s="112">
        <v>13</v>
      </c>
    </row>
    <row r="66" spans="1:26" x14ac:dyDescent="0.25">
      <c r="S66" s="115" t="s">
        <v>39</v>
      </c>
      <c r="T66" s="115"/>
      <c r="U66" s="112"/>
      <c r="V66" s="112">
        <v>36</v>
      </c>
      <c r="W66" s="112">
        <v>24</v>
      </c>
      <c r="X66" s="112">
        <v>42</v>
      </c>
      <c r="Y66" s="112">
        <v>24</v>
      </c>
      <c r="Z66" s="112">
        <v>8</v>
      </c>
    </row>
    <row r="67" spans="1:26" x14ac:dyDescent="0.25">
      <c r="S67" s="115" t="s">
        <v>40</v>
      </c>
      <c r="T67" s="115"/>
      <c r="U67" s="112"/>
      <c r="V67" s="112">
        <v>34</v>
      </c>
      <c r="W67" s="112">
        <v>32</v>
      </c>
      <c r="X67" s="112">
        <v>24</v>
      </c>
      <c r="Y67" s="112">
        <v>36</v>
      </c>
      <c r="Z67" s="112">
        <v>30</v>
      </c>
    </row>
    <row r="68" spans="1:26" x14ac:dyDescent="0.25">
      <c r="S68" s="115" t="s">
        <v>41</v>
      </c>
      <c r="T68" s="115"/>
      <c r="U68" s="112"/>
      <c r="V68" s="112">
        <v>32</v>
      </c>
      <c r="W68" s="112">
        <v>32</v>
      </c>
      <c r="X68" s="112">
        <v>45</v>
      </c>
      <c r="Y68" s="112">
        <v>40</v>
      </c>
      <c r="Z68" s="112">
        <v>34</v>
      </c>
    </row>
    <row r="69" spans="1:26" x14ac:dyDescent="0.25">
      <c r="S69" s="115" t="s">
        <v>42</v>
      </c>
      <c r="T69" s="115"/>
      <c r="U69" s="112"/>
      <c r="V69" s="112">
        <v>23</v>
      </c>
      <c r="W69" s="112">
        <v>31</v>
      </c>
      <c r="X69" s="112">
        <v>28</v>
      </c>
      <c r="Y69" s="112">
        <v>32</v>
      </c>
      <c r="Z69" s="112">
        <v>32</v>
      </c>
    </row>
    <row r="70" spans="1:26" x14ac:dyDescent="0.25">
      <c r="S70" s="115" t="s">
        <v>43</v>
      </c>
      <c r="T70" s="115"/>
      <c r="U70" s="112"/>
      <c r="V70" s="112">
        <v>26</v>
      </c>
      <c r="W70" s="112">
        <v>24</v>
      </c>
      <c r="X70" s="112">
        <v>15</v>
      </c>
      <c r="Y70" s="112">
        <v>25</v>
      </c>
      <c r="Z70" s="112">
        <v>22</v>
      </c>
    </row>
    <row r="71" spans="1:26" x14ac:dyDescent="0.25">
      <c r="S71" s="115" t="s">
        <v>44</v>
      </c>
      <c r="T71" s="115"/>
      <c r="U71" s="112"/>
      <c r="V71" s="112">
        <v>29</v>
      </c>
      <c r="W71" s="112">
        <v>39</v>
      </c>
      <c r="X71" s="112">
        <v>26</v>
      </c>
      <c r="Y71" s="112">
        <v>20</v>
      </c>
      <c r="Z71" s="112">
        <v>29</v>
      </c>
    </row>
    <row r="72" spans="1:26" x14ac:dyDescent="0.25">
      <c r="S72" s="115" t="s">
        <v>45</v>
      </c>
      <c r="T72" s="115"/>
      <c r="U72" s="112"/>
      <c r="V72" s="112">
        <v>48</v>
      </c>
      <c r="W72" s="112">
        <v>48</v>
      </c>
      <c r="X72" s="112">
        <v>51</v>
      </c>
      <c r="Y72" s="112">
        <v>47</v>
      </c>
      <c r="Z72" s="112">
        <v>43</v>
      </c>
    </row>
    <row r="73" spans="1:26" x14ac:dyDescent="0.25">
      <c r="S73" s="115" t="s">
        <v>46</v>
      </c>
      <c r="T73" s="115"/>
      <c r="U73" s="112"/>
      <c r="V73" s="112">
        <v>35</v>
      </c>
      <c r="W73" s="112">
        <v>33</v>
      </c>
      <c r="X73" s="112">
        <v>30</v>
      </c>
      <c r="Y73" s="112">
        <v>32</v>
      </c>
      <c r="Z73" s="112">
        <v>39</v>
      </c>
    </row>
    <row r="74" spans="1:26" x14ac:dyDescent="0.25">
      <c r="S74" s="115" t="s">
        <v>47</v>
      </c>
      <c r="T74" s="115"/>
      <c r="U74" s="112"/>
      <c r="V74" s="112">
        <v>26</v>
      </c>
      <c r="W74" s="112">
        <v>42</v>
      </c>
      <c r="X74" s="112">
        <v>29</v>
      </c>
      <c r="Y74" s="112">
        <v>44</v>
      </c>
      <c r="Z74" s="112">
        <v>46</v>
      </c>
    </row>
    <row r="75" spans="1:26" x14ac:dyDescent="0.25">
      <c r="S75" s="115" t="s">
        <v>48</v>
      </c>
      <c r="T75" s="115"/>
      <c r="U75" s="112"/>
      <c r="V75" s="112">
        <v>9</v>
      </c>
      <c r="W75" s="112">
        <v>18</v>
      </c>
      <c r="X75" s="112">
        <v>22</v>
      </c>
      <c r="Y75" s="112">
        <v>26</v>
      </c>
      <c r="Z75" s="112">
        <v>19</v>
      </c>
    </row>
    <row r="76" spans="1:26" x14ac:dyDescent="0.25">
      <c r="S76" s="115" t="s">
        <v>49</v>
      </c>
      <c r="T76" s="115"/>
      <c r="U76" s="112"/>
      <c r="V76" s="112">
        <v>10</v>
      </c>
      <c r="W76" s="112">
        <v>6</v>
      </c>
      <c r="X76" s="112">
        <v>7</v>
      </c>
      <c r="Y76" s="112">
        <v>9</v>
      </c>
      <c r="Z76" s="112">
        <v>10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3</v>
      </c>
      <c r="X77" s="112">
        <v>7</v>
      </c>
      <c r="Y77" s="112">
        <v>7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325</v>
      </c>
      <c r="W80" s="112">
        <v>370</v>
      </c>
      <c r="X80" s="112">
        <v>355</v>
      </c>
      <c r="Y80" s="112">
        <v>364</v>
      </c>
      <c r="Z80" s="112">
        <v>346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Orroroo/Carrieton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21</v>
      </c>
      <c r="W83" s="112">
        <v>20</v>
      </c>
      <c r="X83" s="112">
        <v>13</v>
      </c>
      <c r="Y83" s="112">
        <v>20</v>
      </c>
      <c r="Z83" s="112">
        <v>16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14</v>
      </c>
      <c r="W84" s="112">
        <v>18</v>
      </c>
      <c r="X84" s="112">
        <v>14</v>
      </c>
      <c r="Y84" s="112">
        <v>16</v>
      </c>
      <c r="Z84" s="112">
        <v>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40</v>
      </c>
      <c r="W85" s="112">
        <v>44</v>
      </c>
      <c r="X85" s="112">
        <v>47</v>
      </c>
      <c r="Y85" s="112">
        <v>49</v>
      </c>
      <c r="Z85" s="112">
        <v>46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822</v>
      </c>
      <c r="D86" s="94">
        <f t="shared" ref="D86:D91" si="4">AD4</f>
        <v>-7.950727883538633E-2</v>
      </c>
      <c r="E86" s="95">
        <f t="shared" ref="E86:E91" si="5">AD4</f>
        <v>-7.950727883538633E-2</v>
      </c>
      <c r="F86" s="94">
        <f t="shared" ref="F86:F91" si="6">AF4</f>
        <v>0.11382113821138207</v>
      </c>
      <c r="G86" s="95">
        <f t="shared" ref="G86:G91" si="7">AF4</f>
        <v>0.11382113821138207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8</v>
      </c>
      <c r="W86" s="112">
        <v>8</v>
      </c>
      <c r="X86" s="112">
        <v>7</v>
      </c>
      <c r="Y86" s="112">
        <v>6</v>
      </c>
      <c r="Z86" s="112">
        <v>3</v>
      </c>
    </row>
    <row r="87" spans="1:30" ht="15" customHeight="1" x14ac:dyDescent="0.25">
      <c r="A87" s="96" t="s">
        <v>4</v>
      </c>
      <c r="B87" s="49"/>
      <c r="C87" s="97" t="str">
        <f t="shared" si="3"/>
        <v>474</v>
      </c>
      <c r="D87" s="94">
        <f t="shared" si="4"/>
        <v>-9.7142857142857197E-2</v>
      </c>
      <c r="E87" s="95">
        <f t="shared" si="5"/>
        <v>-9.7142857142857197E-2</v>
      </c>
      <c r="F87" s="94">
        <f t="shared" si="6"/>
        <v>0.13397129186602874</v>
      </c>
      <c r="G87" s="95">
        <f t="shared" si="7"/>
        <v>0.13397129186602874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4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346</v>
      </c>
      <c r="D88" s="94">
        <f t="shared" si="4"/>
        <v>-4.4198895027624308E-2</v>
      </c>
      <c r="E88" s="95">
        <f t="shared" si="5"/>
        <v>-4.4198895027624308E-2</v>
      </c>
      <c r="F88" s="94">
        <f t="shared" si="6"/>
        <v>6.1349693251533832E-2</v>
      </c>
      <c r="G88" s="95">
        <f t="shared" si="7"/>
        <v>6.1349693251533832E-2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10</v>
      </c>
      <c r="W88" s="112">
        <v>10</v>
      </c>
      <c r="X88" s="112">
        <v>5</v>
      </c>
      <c r="Y88" s="112">
        <v>4</v>
      </c>
      <c r="Z88" s="112">
        <v>11</v>
      </c>
    </row>
    <row r="89" spans="1:30" ht="15" customHeight="1" x14ac:dyDescent="0.25">
      <c r="A89" s="49" t="s">
        <v>6</v>
      </c>
      <c r="B89" s="49"/>
      <c r="C89" s="97" t="str">
        <f t="shared" si="3"/>
        <v>483</v>
      </c>
      <c r="D89" s="94">
        <f t="shared" si="4"/>
        <v>-3.2064128256513058E-2</v>
      </c>
      <c r="E89" s="95">
        <f t="shared" si="5"/>
        <v>-3.2064128256513058E-2</v>
      </c>
      <c r="F89" s="94">
        <f t="shared" si="6"/>
        <v>0.14184397163120566</v>
      </c>
      <c r="G89" s="95">
        <f t="shared" si="7"/>
        <v>0.14184397163120566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18</v>
      </c>
      <c r="W89" s="112">
        <v>20</v>
      </c>
      <c r="X89" s="112">
        <v>15</v>
      </c>
      <c r="Y89" s="112">
        <v>17</v>
      </c>
      <c r="Z89" s="112">
        <v>16</v>
      </c>
    </row>
    <row r="90" spans="1:30" ht="15" customHeight="1" x14ac:dyDescent="0.25">
      <c r="A90" s="49" t="s">
        <v>98</v>
      </c>
      <c r="B90" s="49"/>
      <c r="C90" s="97" t="str">
        <f t="shared" si="3"/>
        <v>$18,511</v>
      </c>
      <c r="D90" s="94">
        <f t="shared" si="4"/>
        <v>6.2354963962842902E-3</v>
      </c>
      <c r="E90" s="95">
        <f t="shared" si="5"/>
        <v>6.2354963962842902E-3</v>
      </c>
      <c r="F90" s="94">
        <f t="shared" si="6"/>
        <v>-0.21162926686334405</v>
      </c>
      <c r="G90" s="95">
        <f t="shared" si="7"/>
        <v>-0.21162926686334405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39</v>
      </c>
      <c r="W90" s="112">
        <v>39</v>
      </c>
      <c r="X90" s="112">
        <v>38</v>
      </c>
      <c r="Y90" s="112">
        <v>35</v>
      </c>
      <c r="Z90" s="112">
        <v>31</v>
      </c>
    </row>
    <row r="91" spans="1:30" ht="15" customHeight="1" x14ac:dyDescent="0.25">
      <c r="A91" s="49" t="s">
        <v>7</v>
      </c>
      <c r="B91" s="49"/>
      <c r="C91" s="97" t="str">
        <f t="shared" si="3"/>
        <v>$21.0 mil</v>
      </c>
      <c r="D91" s="94">
        <f t="shared" si="4"/>
        <v>0.38384526090868687</v>
      </c>
      <c r="E91" s="95">
        <f t="shared" si="5"/>
        <v>0.38384526090868687</v>
      </c>
      <c r="F91" s="94">
        <f t="shared" si="6"/>
        <v>5.4526368651124368E-3</v>
      </c>
      <c r="G91" s="95">
        <f t="shared" si="7"/>
        <v>5.4526368651124368E-3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221</v>
      </c>
      <c r="W91" s="112">
        <v>263</v>
      </c>
      <c r="X91" s="112">
        <v>233</v>
      </c>
      <c r="Y91" s="112">
        <v>272</v>
      </c>
      <c r="Z91" s="112">
        <v>262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11</v>
      </c>
      <c r="W93" s="112">
        <v>12</v>
      </c>
      <c r="X93" s="112">
        <v>14</v>
      </c>
      <c r="Y93" s="112">
        <v>13</v>
      </c>
      <c r="Z93" s="112">
        <v>14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43</v>
      </c>
      <c r="W94" s="112">
        <v>61</v>
      </c>
      <c r="X94" s="112">
        <v>58</v>
      </c>
      <c r="Y94" s="112">
        <v>59</v>
      </c>
      <c r="Z94" s="112">
        <v>54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</v>
      </c>
      <c r="W95" s="112">
        <v>7</v>
      </c>
      <c r="X95" s="112">
        <v>3</v>
      </c>
      <c r="Y95" s="112">
        <v>8</v>
      </c>
      <c r="Z95" s="112">
        <v>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31</v>
      </c>
      <c r="W96" s="112">
        <v>30</v>
      </c>
      <c r="X96" s="112">
        <v>33</v>
      </c>
      <c r="Y96" s="112">
        <v>40</v>
      </c>
      <c r="Z96" s="112">
        <v>34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22</v>
      </c>
      <c r="W97" s="112">
        <v>24</v>
      </c>
      <c r="X97" s="112">
        <v>22</v>
      </c>
      <c r="Y97" s="112">
        <v>19</v>
      </c>
      <c r="Z97" s="112">
        <v>20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6</v>
      </c>
      <c r="W98" s="112">
        <v>11</v>
      </c>
      <c r="X98" s="112">
        <v>12</v>
      </c>
      <c r="Y98" s="112">
        <v>13</v>
      </c>
      <c r="Z98" s="112">
        <v>16</v>
      </c>
    </row>
    <row r="99" spans="1:32" ht="15" customHeight="1" x14ac:dyDescent="0.25">
      <c r="S99" s="115" t="s">
        <v>191</v>
      </c>
      <c r="T99" s="115"/>
      <c r="U99" s="112"/>
      <c r="V99" s="112">
        <v>0</v>
      </c>
      <c r="W99" s="112">
        <v>4</v>
      </c>
      <c r="X99" s="112">
        <v>0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23</v>
      </c>
      <c r="W100" s="112">
        <v>17</v>
      </c>
      <c r="X100" s="112">
        <v>15</v>
      </c>
      <c r="Y100" s="112">
        <v>13</v>
      </c>
      <c r="Z100" s="112">
        <v>9</v>
      </c>
    </row>
    <row r="101" spans="1:32" x14ac:dyDescent="0.25">
      <c r="A101" s="18"/>
      <c r="S101" s="118" t="s">
        <v>53</v>
      </c>
      <c r="T101" s="118"/>
      <c r="U101" s="112"/>
      <c r="V101" s="112">
        <v>201</v>
      </c>
      <c r="W101" s="112">
        <v>246</v>
      </c>
      <c r="X101" s="112">
        <v>218</v>
      </c>
      <c r="Y101" s="112">
        <v>230</v>
      </c>
      <c r="Z101" s="112">
        <v>218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392</v>
      </c>
      <c r="W104" s="112">
        <v>429</v>
      </c>
      <c r="X104" s="112">
        <v>421</v>
      </c>
      <c r="Y104" s="112">
        <v>415</v>
      </c>
      <c r="Z104" s="112">
        <v>415</v>
      </c>
      <c r="AB104" s="109" t="str">
        <f>TEXT(Z104,"###,###")</f>
        <v>415</v>
      </c>
      <c r="AD104" s="130">
        <f>Z104/($Z$4)*100</f>
        <v>50.48661800486618</v>
      </c>
      <c r="AF104" s="109"/>
    </row>
    <row r="105" spans="1:32" x14ac:dyDescent="0.25">
      <c r="S105" s="115" t="s">
        <v>17</v>
      </c>
      <c r="T105" s="115"/>
      <c r="U105" s="112"/>
      <c r="V105" s="112">
        <v>151</v>
      </c>
      <c r="W105" s="112">
        <v>153</v>
      </c>
      <c r="X105" s="112">
        <v>158</v>
      </c>
      <c r="Y105" s="112">
        <v>162</v>
      </c>
      <c r="Z105" s="112">
        <v>154</v>
      </c>
      <c r="AB105" s="109" t="str">
        <f>TEXT(Z105,"###,###")</f>
        <v>154</v>
      </c>
      <c r="AD105" s="130">
        <f>Z105/($Z$4)*100</f>
        <v>18.734793187347933</v>
      </c>
      <c r="AF105" s="109"/>
    </row>
    <row r="106" spans="1:32" x14ac:dyDescent="0.25">
      <c r="S106" s="118" t="s">
        <v>53</v>
      </c>
      <c r="T106" s="118"/>
      <c r="U106" s="120"/>
      <c r="V106" s="120">
        <v>543</v>
      </c>
      <c r="W106" s="120">
        <v>582</v>
      </c>
      <c r="X106" s="120">
        <v>579</v>
      </c>
      <c r="Y106" s="120">
        <v>577</v>
      </c>
      <c r="Z106" s="120">
        <v>569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160</v>
      </c>
      <c r="W108" s="112">
        <v>189</v>
      </c>
      <c r="X108" s="112">
        <v>134</v>
      </c>
      <c r="Y108" s="112">
        <v>133</v>
      </c>
      <c r="Z108" s="112">
        <v>159</v>
      </c>
      <c r="AB108" s="109" t="str">
        <f>TEXT(Z108,"###,###")</f>
        <v>159</v>
      </c>
      <c r="AD108" s="130">
        <f>Z108/($Z$4)*100</f>
        <v>19.34306569343066</v>
      </c>
      <c r="AF108" s="109"/>
    </row>
    <row r="109" spans="1:32" x14ac:dyDescent="0.25">
      <c r="S109" s="115" t="s">
        <v>20</v>
      </c>
      <c r="T109" s="115"/>
      <c r="U109" s="112"/>
      <c r="V109" s="112">
        <v>118</v>
      </c>
      <c r="W109" s="112">
        <v>129</v>
      </c>
      <c r="X109" s="112">
        <v>156</v>
      </c>
      <c r="Y109" s="112">
        <v>179</v>
      </c>
      <c r="Z109" s="112">
        <v>152</v>
      </c>
      <c r="AB109" s="109" t="str">
        <f>TEXT(Z109,"###,###")</f>
        <v>152</v>
      </c>
      <c r="AD109" s="130">
        <f>Z109/($Z$4)*100</f>
        <v>18.491484184914842</v>
      </c>
      <c r="AF109" s="109"/>
    </row>
    <row r="110" spans="1:32" x14ac:dyDescent="0.25">
      <c r="S110" s="115" t="s">
        <v>21</v>
      </c>
      <c r="T110" s="115"/>
      <c r="U110" s="112"/>
      <c r="V110" s="112">
        <v>89</v>
      </c>
      <c r="W110" s="112">
        <v>88</v>
      </c>
      <c r="X110" s="112">
        <v>119</v>
      </c>
      <c r="Y110" s="112">
        <v>107</v>
      </c>
      <c r="Z110" s="112">
        <v>76</v>
      </c>
      <c r="AB110" s="109" t="str">
        <f>TEXT(Z110,"###,###")</f>
        <v>76</v>
      </c>
      <c r="AD110" s="130">
        <f>Z110/($Z$4)*100</f>
        <v>9.2457420924574212</v>
      </c>
      <c r="AF110" s="109"/>
    </row>
    <row r="111" spans="1:32" x14ac:dyDescent="0.25">
      <c r="S111" s="115" t="s">
        <v>22</v>
      </c>
      <c r="T111" s="115"/>
      <c r="U111" s="112"/>
      <c r="V111" s="112">
        <v>185</v>
      </c>
      <c r="W111" s="112">
        <v>199</v>
      </c>
      <c r="X111" s="112">
        <v>178</v>
      </c>
      <c r="Y111" s="112">
        <v>187</v>
      </c>
      <c r="Z111" s="112">
        <v>170</v>
      </c>
      <c r="AB111" s="109" t="str">
        <f>TEXT(Z111,"###,###")</f>
        <v>170</v>
      </c>
      <c r="AD111" s="130">
        <f>Z111/($Z$4)*100</f>
        <v>20.68126520681265</v>
      </c>
      <c r="AF111" s="109"/>
    </row>
    <row r="112" spans="1:32" x14ac:dyDescent="0.25">
      <c r="S112" s="118" t="s">
        <v>53</v>
      </c>
      <c r="T112" s="118"/>
      <c r="U112" s="112"/>
      <c r="V112" s="112">
        <v>740</v>
      </c>
      <c r="W112" s="112">
        <v>912</v>
      </c>
      <c r="X112" s="112">
        <v>835</v>
      </c>
      <c r="Y112" s="112">
        <v>895</v>
      </c>
      <c r="Z112" s="112">
        <v>822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45.01</v>
      </c>
      <c r="W118" s="131">
        <v>45.79</v>
      </c>
      <c r="X118" s="131">
        <v>44.74</v>
      </c>
      <c r="Y118" s="131">
        <v>46.43</v>
      </c>
      <c r="Z118" s="131">
        <v>47.84</v>
      </c>
      <c r="AB118" s="109" t="str">
        <f>TEXT(Z118,"##.0")</f>
        <v>47.8</v>
      </c>
    </row>
    <row r="120" spans="19:32" x14ac:dyDescent="0.25">
      <c r="S120" s="101" t="s">
        <v>100</v>
      </c>
      <c r="T120" s="112"/>
      <c r="U120" s="112"/>
      <c r="V120" s="112">
        <v>243</v>
      </c>
      <c r="W120" s="112">
        <v>282</v>
      </c>
      <c r="X120" s="112">
        <v>256</v>
      </c>
      <c r="Y120" s="112">
        <v>273</v>
      </c>
      <c r="Z120" s="112">
        <v>250</v>
      </c>
      <c r="AB120" s="109" t="str">
        <f>TEXT(Z120,"###,###")</f>
        <v>250</v>
      </c>
    </row>
    <row r="121" spans="19:32" x14ac:dyDescent="0.25">
      <c r="S121" s="101" t="s">
        <v>101</v>
      </c>
      <c r="T121" s="112"/>
      <c r="U121" s="112"/>
      <c r="V121" s="112">
        <v>84</v>
      </c>
      <c r="W121" s="112">
        <v>120</v>
      </c>
      <c r="X121" s="112">
        <v>101</v>
      </c>
      <c r="Y121" s="112">
        <v>121</v>
      </c>
      <c r="Z121" s="112">
        <v>129</v>
      </c>
      <c r="AB121" s="109" t="str">
        <f>TEXT(Z121,"###,###")</f>
        <v>129</v>
      </c>
    </row>
    <row r="122" spans="19:32" x14ac:dyDescent="0.25">
      <c r="S122" s="101" t="s">
        <v>102</v>
      </c>
      <c r="T122" s="112"/>
      <c r="U122" s="112"/>
      <c r="V122" s="112">
        <v>99</v>
      </c>
      <c r="W122" s="112">
        <v>108</v>
      </c>
      <c r="X122" s="112">
        <v>91</v>
      </c>
      <c r="Y122" s="112">
        <v>100</v>
      </c>
      <c r="Z122" s="112">
        <v>100</v>
      </c>
      <c r="AB122" s="109" t="str">
        <f>TEXT(Z122,"###,###")</f>
        <v>100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342</v>
      </c>
      <c r="W124" s="112">
        <v>390</v>
      </c>
      <c r="X124" s="112">
        <v>347</v>
      </c>
      <c r="Y124" s="112">
        <v>373</v>
      </c>
      <c r="Z124" s="112">
        <v>350</v>
      </c>
      <c r="AB124" s="109" t="str">
        <f>TEXT(Z124,"###,###")</f>
        <v>350</v>
      </c>
      <c r="AD124" s="127">
        <f>Z124/$Z$7*100</f>
        <v>72.463768115942031</v>
      </c>
    </row>
    <row r="125" spans="19:32" x14ac:dyDescent="0.25">
      <c r="S125" s="101" t="s">
        <v>104</v>
      </c>
      <c r="T125" s="112"/>
      <c r="U125" s="112"/>
      <c r="V125" s="112">
        <v>183</v>
      </c>
      <c r="W125" s="112">
        <v>228</v>
      </c>
      <c r="X125" s="112">
        <v>192</v>
      </c>
      <c r="Y125" s="112">
        <v>221</v>
      </c>
      <c r="Z125" s="112">
        <v>229</v>
      </c>
      <c r="AB125" s="109" t="str">
        <f>TEXT(Z125,"###,###")</f>
        <v>229</v>
      </c>
      <c r="AD125" s="127">
        <f>Z125/$Z$7*100</f>
        <v>47.412008281573499</v>
      </c>
    </row>
    <row r="127" spans="19:32" x14ac:dyDescent="0.25">
      <c r="S127" s="101" t="s">
        <v>105</v>
      </c>
      <c r="T127" s="112"/>
      <c r="U127" s="112"/>
      <c r="V127" s="112">
        <v>217</v>
      </c>
      <c r="W127" s="112">
        <v>266</v>
      </c>
      <c r="X127" s="112">
        <v>235</v>
      </c>
      <c r="Y127" s="112">
        <v>271</v>
      </c>
      <c r="Z127" s="112">
        <v>261</v>
      </c>
      <c r="AB127" s="109" t="str">
        <f>TEXT(Z127,"###,###")</f>
        <v>261</v>
      </c>
      <c r="AD127" s="127">
        <f>Z127/$Z$7*100</f>
        <v>54.037267080745345</v>
      </c>
    </row>
    <row r="128" spans="19:32" x14ac:dyDescent="0.25">
      <c r="S128" s="101" t="s">
        <v>106</v>
      </c>
      <c r="T128" s="112"/>
      <c r="U128" s="112"/>
      <c r="V128" s="112">
        <v>203</v>
      </c>
      <c r="W128" s="112">
        <v>244</v>
      </c>
      <c r="X128" s="112">
        <v>219</v>
      </c>
      <c r="Y128" s="112">
        <v>232</v>
      </c>
      <c r="Z128" s="112">
        <v>218</v>
      </c>
      <c r="AB128" s="109" t="str">
        <f>TEXT(Z128,"###,###")</f>
        <v>218</v>
      </c>
      <c r="AD128" s="127">
        <f>Z128/$Z$7*100</f>
        <v>45.134575569358176</v>
      </c>
    </row>
    <row r="130" spans="19:20" x14ac:dyDescent="0.25">
      <c r="S130" s="101" t="s">
        <v>264</v>
      </c>
      <c r="T130" s="127">
        <v>51.759834368530022</v>
      </c>
    </row>
    <row r="131" spans="19:20" x14ac:dyDescent="0.25">
      <c r="S131" s="101" t="s">
        <v>265</v>
      </c>
      <c r="T131" s="127">
        <v>26.70807453416149</v>
      </c>
    </row>
    <row r="132" spans="19:20" x14ac:dyDescent="0.25">
      <c r="S132" s="101" t="s">
        <v>266</v>
      </c>
      <c r="T132" s="127">
        <v>20.703933747412009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2F2A0D-84C5-48B6-8725-CFE4D84DA6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33D23D-5ABE-4F24-99A9-9DA0D19FE0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1DA787-A0A9-42B7-8FF9-5B1551AB14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A8EA37-75F8-414C-A097-F048A474CD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9416-B0C9-423E-AA42-62CB2C674165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10.44 Peterborough,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905</v>
      </c>
      <c r="W4" s="108">
        <v>962</v>
      </c>
      <c r="X4" s="108">
        <v>939</v>
      </c>
      <c r="Y4" s="108">
        <v>875</v>
      </c>
      <c r="Z4" s="108">
        <v>936</v>
      </c>
      <c r="AB4" s="109" t="str">
        <f>TEXT(Z4,"###,###")</f>
        <v>936</v>
      </c>
      <c r="AD4" s="110">
        <f>Z4/Y4-1</f>
        <v>6.9714285714285618E-2</v>
      </c>
      <c r="AF4" s="110">
        <f>Z4/V4-1</f>
        <v>3.4254143646408775E-2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484</v>
      </c>
      <c r="W5" s="108">
        <v>533</v>
      </c>
      <c r="X5" s="108">
        <v>515</v>
      </c>
      <c r="Y5" s="108">
        <v>456</v>
      </c>
      <c r="Z5" s="108">
        <v>512</v>
      </c>
      <c r="AB5" s="109" t="str">
        <f>TEXT(Z5,"###,###")</f>
        <v>512</v>
      </c>
      <c r="AD5" s="110">
        <f t="shared" ref="AD5:AD9" si="0">Z5/Y5-1</f>
        <v>0.12280701754385959</v>
      </c>
      <c r="AF5" s="110">
        <f t="shared" ref="AF5:AF9" si="1">Z5/V5-1</f>
        <v>5.7851239669421517E-2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425</v>
      </c>
      <c r="W6" s="108">
        <v>430</v>
      </c>
      <c r="X6" s="108">
        <v>418</v>
      </c>
      <c r="Y6" s="108">
        <v>415</v>
      </c>
      <c r="Z6" s="108">
        <v>423</v>
      </c>
      <c r="AB6" s="109" t="str">
        <f>TEXT(Z6,"###,###")</f>
        <v>423</v>
      </c>
      <c r="AD6" s="110">
        <f t="shared" si="0"/>
        <v>1.9277108433734869E-2</v>
      </c>
      <c r="AF6" s="110">
        <f t="shared" si="1"/>
        <v>-4.7058823529412264E-3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600</v>
      </c>
      <c r="W7" s="108">
        <v>636</v>
      </c>
      <c r="X7" s="108">
        <v>618</v>
      </c>
      <c r="Y7" s="108">
        <v>608</v>
      </c>
      <c r="Z7" s="108">
        <v>624</v>
      </c>
      <c r="AB7" s="109" t="str">
        <f>TEXT(Z7,"###,###")</f>
        <v>624</v>
      </c>
      <c r="AD7" s="110">
        <f t="shared" si="0"/>
        <v>2.6315789473684292E-2</v>
      </c>
      <c r="AF7" s="110">
        <f t="shared" si="1"/>
        <v>4.0000000000000036E-2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936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624</v>
      </c>
      <c r="P8" s="65"/>
      <c r="S8" s="107" t="s">
        <v>84</v>
      </c>
      <c r="T8" s="108"/>
      <c r="U8" s="108"/>
      <c r="V8" s="108">
        <v>23847.040000000001</v>
      </c>
      <c r="W8" s="108">
        <v>26000</v>
      </c>
      <c r="X8" s="108">
        <v>25624</v>
      </c>
      <c r="Y8" s="108">
        <v>28522.36</v>
      </c>
      <c r="Z8" s="108">
        <v>26967.5</v>
      </c>
      <c r="AB8" s="109" t="str">
        <f>TEXT(Z8,"$###,###")</f>
        <v>$26,968</v>
      </c>
      <c r="AD8" s="110">
        <f t="shared" si="0"/>
        <v>-5.4513721865932618E-2</v>
      </c>
      <c r="AF8" s="110">
        <f t="shared" si="1"/>
        <v>0.13085313732857418</v>
      </c>
    </row>
    <row r="9" spans="1:32" x14ac:dyDescent="0.25">
      <c r="A9" s="30" t="s">
        <v>14</v>
      </c>
      <c r="B9" s="69"/>
      <c r="C9" s="70"/>
      <c r="D9" s="71">
        <f>AD104</f>
        <v>64.102564102564102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53.365384615384613</v>
      </c>
      <c r="P9" s="72" t="s">
        <v>85</v>
      </c>
      <c r="S9" s="107" t="s">
        <v>7</v>
      </c>
      <c r="T9" s="108"/>
      <c r="U9" s="108"/>
      <c r="V9" s="108">
        <v>24088341</v>
      </c>
      <c r="W9" s="108">
        <v>27488847</v>
      </c>
      <c r="X9" s="108">
        <v>25193599</v>
      </c>
      <c r="Y9" s="108">
        <v>23408971</v>
      </c>
      <c r="Z9" s="108">
        <v>26210953</v>
      </c>
      <c r="AB9" s="109" t="str">
        <f>TEXT(Z9/1000000,"$#,###.0")&amp;" mil"</f>
        <v>$26.2 mil</v>
      </c>
      <c r="AD9" s="110">
        <f t="shared" si="0"/>
        <v>0.11969693157379702</v>
      </c>
      <c r="AF9" s="110">
        <f t="shared" si="1"/>
        <v>8.8117816000695015E-2</v>
      </c>
    </row>
    <row r="10" spans="1:32" x14ac:dyDescent="0.25">
      <c r="A10" s="30" t="s">
        <v>17</v>
      </c>
      <c r="B10" s="69"/>
      <c r="C10" s="70"/>
      <c r="D10" s="71">
        <f>AD105</f>
        <v>18.803418803418804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46.955128205128204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78.044871794871796</v>
      </c>
      <c r="P11" s="72" t="s">
        <v>85</v>
      </c>
      <c r="S11" s="107" t="s">
        <v>29</v>
      </c>
      <c r="T11" s="112"/>
      <c r="U11" s="112"/>
      <c r="V11" s="112">
        <v>779</v>
      </c>
      <c r="W11" s="112">
        <v>818</v>
      </c>
      <c r="X11" s="112">
        <v>803</v>
      </c>
      <c r="Y11" s="112">
        <v>734</v>
      </c>
      <c r="Z11" s="112">
        <v>799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12.179487179487179</v>
      </c>
      <c r="P12" s="72" t="s">
        <v>85</v>
      </c>
      <c r="S12" s="107" t="s">
        <v>30</v>
      </c>
      <c r="T12" s="112"/>
      <c r="U12" s="112"/>
      <c r="V12" s="112">
        <v>129</v>
      </c>
      <c r="W12" s="112">
        <v>149</v>
      </c>
      <c r="X12" s="112">
        <v>132</v>
      </c>
      <c r="Y12" s="112">
        <v>141</v>
      </c>
      <c r="Z12" s="112">
        <v>137</v>
      </c>
    </row>
    <row r="13" spans="1:32" ht="15" customHeight="1" x14ac:dyDescent="0.25">
      <c r="A13" s="30" t="s">
        <v>19</v>
      </c>
      <c r="B13" s="70"/>
      <c r="C13" s="70"/>
      <c r="D13" s="71">
        <f>AD108</f>
        <v>19.658119658119659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10.416666666666668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17.414529914529915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46.2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21.688034188034187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16.908212560386474</v>
      </c>
      <c r="P15" s="72" t="s">
        <v>85</v>
      </c>
      <c r="S15" s="115" t="s">
        <v>61</v>
      </c>
      <c r="T15" s="115"/>
      <c r="U15" s="116"/>
      <c r="V15" s="116">
        <v>134</v>
      </c>
      <c r="W15" s="116">
        <v>156</v>
      </c>
      <c r="X15" s="116">
        <v>153</v>
      </c>
      <c r="Y15" s="112">
        <v>149</v>
      </c>
      <c r="Z15" s="112">
        <v>169</v>
      </c>
      <c r="AB15" s="117">
        <f t="shared" ref="AB15:AB34" si="2">IF(Z15="np",0,Z15/$Z$34)</f>
        <v>0.18055555555555555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25.106837606837608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83.091787439613526</v>
      </c>
      <c r="P16" s="37" t="s">
        <v>85</v>
      </c>
      <c r="S16" s="115" t="s">
        <v>62</v>
      </c>
      <c r="T16" s="115"/>
      <c r="U16" s="116"/>
      <c r="V16" s="116">
        <v>11</v>
      </c>
      <c r="W16" s="116">
        <v>16</v>
      </c>
      <c r="X16" s="116">
        <v>12</v>
      </c>
      <c r="Y16" s="112">
        <v>14</v>
      </c>
      <c r="Z16" s="112">
        <v>13</v>
      </c>
      <c r="AB16" s="117">
        <f t="shared" si="2"/>
        <v>1.3888888888888888E-2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101</v>
      </c>
      <c r="W17" s="116">
        <v>119</v>
      </c>
      <c r="X17" s="116">
        <v>100</v>
      </c>
      <c r="Y17" s="112">
        <v>90</v>
      </c>
      <c r="Z17" s="112">
        <v>81</v>
      </c>
      <c r="AB17" s="117">
        <f t="shared" si="2"/>
        <v>8.6538461538461536E-2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</v>
      </c>
      <c r="W18" s="116">
        <v>6</v>
      </c>
      <c r="X18" s="116">
        <v>6</v>
      </c>
      <c r="Y18" s="112">
        <v>0</v>
      </c>
      <c r="Z18" s="112">
        <v>2</v>
      </c>
      <c r="AB18" s="117">
        <f t="shared" si="2"/>
        <v>2.136752136752137E-3</v>
      </c>
    </row>
    <row r="19" spans="1:28" x14ac:dyDescent="0.25">
      <c r="A19" s="61" t="str">
        <f>$S$1&amp;" ("&amp;$V$2&amp;" to "&amp;$Z$2&amp;")"</f>
        <v>Peterborough (2016-17 to 2020-21)</v>
      </c>
      <c r="B19" s="61"/>
      <c r="C19" s="61"/>
      <c r="D19" s="61"/>
      <c r="E19" s="61"/>
      <c r="F19" s="61"/>
      <c r="G19" s="61" t="str">
        <f>$S$1&amp;" ("&amp;$V$2&amp;" to "&amp;$Z$2&amp;")"</f>
        <v>Peterborough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33</v>
      </c>
      <c r="W19" s="116">
        <v>39</v>
      </c>
      <c r="X19" s="116">
        <v>52</v>
      </c>
      <c r="Y19" s="112">
        <v>39</v>
      </c>
      <c r="Z19" s="112">
        <v>34</v>
      </c>
      <c r="AB19" s="117">
        <f t="shared" si="2"/>
        <v>3.6324786324786328E-2</v>
      </c>
    </row>
    <row r="20" spans="1:28" x14ac:dyDescent="0.25">
      <c r="S20" s="115" t="s">
        <v>66</v>
      </c>
      <c r="T20" s="115"/>
      <c r="U20" s="116"/>
      <c r="V20" s="116">
        <v>9</v>
      </c>
      <c r="W20" s="116">
        <v>9</v>
      </c>
      <c r="X20" s="116">
        <v>7</v>
      </c>
      <c r="Y20" s="112">
        <v>9</v>
      </c>
      <c r="Z20" s="112">
        <v>11</v>
      </c>
      <c r="AB20" s="117">
        <f t="shared" si="2"/>
        <v>1.1752136752136752E-2</v>
      </c>
    </row>
    <row r="21" spans="1:28" x14ac:dyDescent="0.25">
      <c r="S21" s="115" t="s">
        <v>67</v>
      </c>
      <c r="T21" s="115"/>
      <c r="U21" s="116"/>
      <c r="V21" s="116">
        <v>76</v>
      </c>
      <c r="W21" s="116">
        <v>76</v>
      </c>
      <c r="X21" s="116">
        <v>71</v>
      </c>
      <c r="Y21" s="112">
        <v>33</v>
      </c>
      <c r="Z21" s="112">
        <v>89</v>
      </c>
      <c r="AB21" s="117">
        <f t="shared" si="2"/>
        <v>9.5085470085470081E-2</v>
      </c>
    </row>
    <row r="22" spans="1:28" x14ac:dyDescent="0.25">
      <c r="S22" s="115" t="s">
        <v>68</v>
      </c>
      <c r="T22" s="115"/>
      <c r="U22" s="116"/>
      <c r="V22" s="116">
        <v>86</v>
      </c>
      <c r="W22" s="116">
        <v>83</v>
      </c>
      <c r="X22" s="116">
        <v>85</v>
      </c>
      <c r="Y22" s="112">
        <v>59</v>
      </c>
      <c r="Z22" s="112">
        <v>48</v>
      </c>
      <c r="AB22" s="117">
        <f t="shared" si="2"/>
        <v>5.128205128205128E-2</v>
      </c>
    </row>
    <row r="23" spans="1:28" x14ac:dyDescent="0.25">
      <c r="S23" s="115" t="s">
        <v>69</v>
      </c>
      <c r="T23" s="115"/>
      <c r="U23" s="116"/>
      <c r="V23" s="116">
        <v>35</v>
      </c>
      <c r="W23" s="116">
        <v>39</v>
      </c>
      <c r="X23" s="116">
        <v>35</v>
      </c>
      <c r="Y23" s="112">
        <v>44</v>
      </c>
      <c r="Z23" s="112">
        <v>59</v>
      </c>
      <c r="AB23" s="117">
        <f t="shared" si="2"/>
        <v>6.3034188034188032E-2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5</v>
      </c>
      <c r="X24" s="116">
        <v>3</v>
      </c>
      <c r="Y24" s="112">
        <v>9</v>
      </c>
      <c r="Z24" s="112">
        <v>19</v>
      </c>
      <c r="AB24" s="117">
        <f t="shared" si="2"/>
        <v>2.02991452991453E-2</v>
      </c>
    </row>
    <row r="25" spans="1:28" x14ac:dyDescent="0.25">
      <c r="S25" s="115" t="s">
        <v>71</v>
      </c>
      <c r="T25" s="115"/>
      <c r="U25" s="116"/>
      <c r="V25" s="116">
        <v>16</v>
      </c>
      <c r="W25" s="116">
        <v>17</v>
      </c>
      <c r="X25" s="116">
        <v>12</v>
      </c>
      <c r="Y25" s="112">
        <v>12</v>
      </c>
      <c r="Z25" s="112">
        <v>14</v>
      </c>
      <c r="AB25" s="117">
        <f t="shared" si="2"/>
        <v>1.4957264957264958E-2</v>
      </c>
    </row>
    <row r="26" spans="1:28" x14ac:dyDescent="0.25">
      <c r="S26" s="115" t="s">
        <v>72</v>
      </c>
      <c r="T26" s="115"/>
      <c r="U26" s="116"/>
      <c r="V26" s="116">
        <v>11</v>
      </c>
      <c r="W26" s="116">
        <v>7</v>
      </c>
      <c r="X26" s="116">
        <v>6</v>
      </c>
      <c r="Y26" s="112">
        <v>8</v>
      </c>
      <c r="Z26" s="112">
        <v>8</v>
      </c>
      <c r="AB26" s="117">
        <f t="shared" si="2"/>
        <v>8.5470085470085479E-3</v>
      </c>
    </row>
    <row r="27" spans="1:28" x14ac:dyDescent="0.25">
      <c r="S27" s="115" t="s">
        <v>73</v>
      </c>
      <c r="T27" s="115"/>
      <c r="U27" s="116"/>
      <c r="V27" s="116">
        <v>11</v>
      </c>
      <c r="W27" s="116">
        <v>15</v>
      </c>
      <c r="X27" s="116">
        <v>11</v>
      </c>
      <c r="Y27" s="112">
        <v>16</v>
      </c>
      <c r="Z27" s="112">
        <v>13</v>
      </c>
      <c r="AB27" s="117">
        <f t="shared" si="2"/>
        <v>1.3888888888888888E-2</v>
      </c>
    </row>
    <row r="28" spans="1:28" x14ac:dyDescent="0.25">
      <c r="S28" s="115" t="s">
        <v>74</v>
      </c>
      <c r="T28" s="115"/>
      <c r="U28" s="116"/>
      <c r="V28" s="116">
        <v>48</v>
      </c>
      <c r="W28" s="116">
        <v>61</v>
      </c>
      <c r="X28" s="116">
        <v>65</v>
      </c>
      <c r="Y28" s="112">
        <v>52</v>
      </c>
      <c r="Z28" s="112">
        <v>64</v>
      </c>
      <c r="AB28" s="117">
        <f t="shared" si="2"/>
        <v>6.8376068376068383E-2</v>
      </c>
    </row>
    <row r="29" spans="1:28" x14ac:dyDescent="0.25">
      <c r="S29" s="115" t="s">
        <v>75</v>
      </c>
      <c r="T29" s="115"/>
      <c r="U29" s="116"/>
      <c r="V29" s="116">
        <v>79</v>
      </c>
      <c r="W29" s="116">
        <v>36</v>
      </c>
      <c r="X29" s="116">
        <v>89</v>
      </c>
      <c r="Y29" s="112">
        <v>68</v>
      </c>
      <c r="Z29" s="112">
        <v>70</v>
      </c>
      <c r="AB29" s="117">
        <f t="shared" si="2"/>
        <v>7.4786324786324784E-2</v>
      </c>
    </row>
    <row r="30" spans="1:28" x14ac:dyDescent="0.25">
      <c r="S30" s="115" t="s">
        <v>76</v>
      </c>
      <c r="T30" s="115"/>
      <c r="U30" s="116"/>
      <c r="V30" s="116">
        <v>48</v>
      </c>
      <c r="W30" s="116">
        <v>48</v>
      </c>
      <c r="X30" s="116">
        <v>58</v>
      </c>
      <c r="Y30" s="112">
        <v>68</v>
      </c>
      <c r="Z30" s="112">
        <v>64</v>
      </c>
      <c r="AB30" s="117">
        <f t="shared" si="2"/>
        <v>6.8376068376068383E-2</v>
      </c>
    </row>
    <row r="31" spans="1:28" x14ac:dyDescent="0.25">
      <c r="S31" s="115" t="s">
        <v>77</v>
      </c>
      <c r="T31" s="115"/>
      <c r="U31" s="116"/>
      <c r="V31" s="116">
        <v>81</v>
      </c>
      <c r="W31" s="116">
        <v>94</v>
      </c>
      <c r="X31" s="116">
        <v>78</v>
      </c>
      <c r="Y31" s="112">
        <v>96</v>
      </c>
      <c r="Z31" s="112">
        <v>80</v>
      </c>
      <c r="AB31" s="117">
        <f t="shared" si="2"/>
        <v>8.5470085470085472E-2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0</v>
      </c>
      <c r="W32" s="116">
        <v>0</v>
      </c>
      <c r="X32" s="116">
        <v>0</v>
      </c>
      <c r="Y32" s="112">
        <v>5</v>
      </c>
      <c r="Z32" s="112">
        <v>1</v>
      </c>
      <c r="AB32" s="117">
        <f t="shared" si="2"/>
        <v>1.0683760683760685E-3</v>
      </c>
    </row>
    <row r="33" spans="19:32" x14ac:dyDescent="0.25">
      <c r="S33" s="115" t="s">
        <v>79</v>
      </c>
      <c r="T33" s="115"/>
      <c r="U33" s="116"/>
      <c r="V33" s="116">
        <v>20</v>
      </c>
      <c r="W33" s="116">
        <v>22</v>
      </c>
      <c r="X33" s="116">
        <v>20</v>
      </c>
      <c r="Y33" s="112">
        <v>21</v>
      </c>
      <c r="Z33" s="112">
        <v>22</v>
      </c>
      <c r="AB33" s="117">
        <f t="shared" si="2"/>
        <v>2.3504273504273504E-2</v>
      </c>
    </row>
    <row r="34" spans="19:32" x14ac:dyDescent="0.25">
      <c r="S34" s="118" t="s">
        <v>53</v>
      </c>
      <c r="T34" s="118"/>
      <c r="U34" s="119"/>
      <c r="V34" s="119">
        <v>905</v>
      </c>
      <c r="W34" s="119">
        <v>966</v>
      </c>
      <c r="X34" s="119">
        <v>939</v>
      </c>
      <c r="Y34" s="120">
        <v>879</v>
      </c>
      <c r="Z34" s="120">
        <v>936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486</v>
      </c>
      <c r="W37" s="112">
        <v>528</v>
      </c>
      <c r="X37" s="112">
        <v>493</v>
      </c>
      <c r="Y37" s="112">
        <v>507</v>
      </c>
      <c r="Z37" s="112">
        <v>516</v>
      </c>
      <c r="AB37" s="132">
        <f>Z37/Z40*100</f>
        <v>83.091787439613526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116</v>
      </c>
      <c r="W38" s="112">
        <v>113</v>
      </c>
      <c r="X38" s="112">
        <v>119</v>
      </c>
      <c r="Y38" s="112">
        <v>104</v>
      </c>
      <c r="Z38" s="112">
        <v>105</v>
      </c>
      <c r="AB38" s="132">
        <f>Z38/Z40*100</f>
        <v>16.908212560386474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602</v>
      </c>
      <c r="W40" s="112">
        <v>641</v>
      </c>
      <c r="X40" s="112">
        <v>612</v>
      </c>
      <c r="Y40" s="112">
        <v>611</v>
      </c>
      <c r="Z40" s="112">
        <v>621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16</v>
      </c>
      <c r="X45" s="112">
        <v>11</v>
      </c>
      <c r="Y45" s="112">
        <v>6</v>
      </c>
      <c r="Z45" s="112">
        <v>8</v>
      </c>
    </row>
    <row r="46" spans="19:32" x14ac:dyDescent="0.25">
      <c r="S46" s="115" t="s">
        <v>38</v>
      </c>
      <c r="T46" s="115"/>
      <c r="U46" s="112"/>
      <c r="V46" s="112">
        <v>44</v>
      </c>
      <c r="W46" s="112">
        <v>41</v>
      </c>
      <c r="X46" s="112">
        <v>38</v>
      </c>
      <c r="Y46" s="112">
        <v>16</v>
      </c>
      <c r="Z46" s="112">
        <v>34</v>
      </c>
    </row>
    <row r="47" spans="19:32" x14ac:dyDescent="0.25">
      <c r="S47" s="115" t="s">
        <v>39</v>
      </c>
      <c r="T47" s="115"/>
      <c r="U47" s="112"/>
      <c r="V47" s="112">
        <v>38</v>
      </c>
      <c r="W47" s="112">
        <v>53</v>
      </c>
      <c r="X47" s="112">
        <v>52</v>
      </c>
      <c r="Y47" s="112">
        <v>53</v>
      </c>
      <c r="Z47" s="112">
        <v>47</v>
      </c>
    </row>
    <row r="48" spans="19:32" x14ac:dyDescent="0.25">
      <c r="S48" s="115" t="s">
        <v>40</v>
      </c>
      <c r="T48" s="115"/>
      <c r="U48" s="112"/>
      <c r="V48" s="112">
        <v>43</v>
      </c>
      <c r="W48" s="112">
        <v>50</v>
      </c>
      <c r="X48" s="112">
        <v>43</v>
      </c>
      <c r="Y48" s="112">
        <v>44</v>
      </c>
      <c r="Z48" s="112">
        <v>51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40</v>
      </c>
      <c r="W49" s="112">
        <v>39</v>
      </c>
      <c r="X49" s="112">
        <v>54</v>
      </c>
      <c r="Y49" s="112">
        <v>30</v>
      </c>
      <c r="Z49" s="112">
        <v>41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Peterborough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24</v>
      </c>
      <c r="W50" s="112">
        <v>44</v>
      </c>
      <c r="X50" s="112">
        <v>41</v>
      </c>
      <c r="Y50" s="112">
        <v>51</v>
      </c>
      <c r="Z50" s="112">
        <v>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</v>
      </c>
      <c r="W51" s="112">
        <v>33</v>
      </c>
      <c r="X51" s="112">
        <v>27</v>
      </c>
      <c r="Y51" s="112">
        <v>23</v>
      </c>
      <c r="Z51" s="112">
        <v>32</v>
      </c>
    </row>
    <row r="52" spans="1:26" ht="15" customHeight="1" x14ac:dyDescent="0.25">
      <c r="S52" s="115" t="s">
        <v>44</v>
      </c>
      <c r="T52" s="115"/>
      <c r="U52" s="112"/>
      <c r="V52" s="112">
        <v>32</v>
      </c>
      <c r="W52" s="112">
        <v>40</v>
      </c>
      <c r="X52" s="112">
        <v>43</v>
      </c>
      <c r="Y52" s="112">
        <v>43</v>
      </c>
      <c r="Z52" s="112">
        <v>40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50</v>
      </c>
      <c r="W53" s="112">
        <v>48</v>
      </c>
      <c r="X53" s="112">
        <v>52</v>
      </c>
      <c r="Y53" s="112">
        <v>43</v>
      </c>
      <c r="Z53" s="112">
        <v>50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57</v>
      </c>
      <c r="W54" s="112">
        <v>55</v>
      </c>
      <c r="X54" s="112">
        <v>39</v>
      </c>
      <c r="Y54" s="112">
        <v>46</v>
      </c>
      <c r="Z54" s="112">
        <v>53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48</v>
      </c>
      <c r="W55" s="112">
        <v>49</v>
      </c>
      <c r="X55" s="112">
        <v>64</v>
      </c>
      <c r="Y55" s="112">
        <v>53</v>
      </c>
      <c r="Z55" s="112">
        <v>55</v>
      </c>
    </row>
    <row r="56" spans="1:26" ht="15" customHeight="1" x14ac:dyDescent="0.25">
      <c r="S56" s="115" t="s">
        <v>48</v>
      </c>
      <c r="T56" s="115"/>
      <c r="U56" s="112"/>
      <c r="V56" s="112">
        <v>31</v>
      </c>
      <c r="W56" s="112">
        <v>35</v>
      </c>
      <c r="X56" s="112">
        <v>32</v>
      </c>
      <c r="Y56" s="112">
        <v>28</v>
      </c>
      <c r="Z56" s="112">
        <v>29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17</v>
      </c>
      <c r="W57" s="112">
        <v>14</v>
      </c>
      <c r="X57" s="112">
        <v>17</v>
      </c>
      <c r="Y57" s="112">
        <v>12</v>
      </c>
      <c r="Z57" s="112">
        <v>17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3</v>
      </c>
      <c r="X58" s="112">
        <v>0</v>
      </c>
      <c r="Y58" s="112">
        <v>7</v>
      </c>
      <c r="Z58" s="112">
        <v>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484</v>
      </c>
      <c r="W61" s="112">
        <v>534</v>
      </c>
      <c r="X61" s="112">
        <v>518</v>
      </c>
      <c r="Y61" s="112">
        <v>460</v>
      </c>
      <c r="Z61" s="112">
        <v>512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</v>
      </c>
      <c r="W64" s="112">
        <v>14</v>
      </c>
      <c r="X64" s="112">
        <v>10</v>
      </c>
      <c r="Y64" s="112">
        <v>8</v>
      </c>
      <c r="Z64" s="112">
        <v>10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Peterborough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19</v>
      </c>
      <c r="W65" s="112">
        <v>32</v>
      </c>
      <c r="X65" s="112">
        <v>39</v>
      </c>
      <c r="Y65" s="112">
        <v>23</v>
      </c>
      <c r="Z65" s="112">
        <v>21</v>
      </c>
    </row>
    <row r="66" spans="1:26" x14ac:dyDescent="0.25">
      <c r="S66" s="115" t="s">
        <v>39</v>
      </c>
      <c r="T66" s="115"/>
      <c r="U66" s="112"/>
      <c r="V66" s="112">
        <v>25</v>
      </c>
      <c r="W66" s="112">
        <v>27</v>
      </c>
      <c r="X66" s="112">
        <v>26</v>
      </c>
      <c r="Y66" s="112">
        <v>25</v>
      </c>
      <c r="Z66" s="112">
        <v>13</v>
      </c>
    </row>
    <row r="67" spans="1:26" x14ac:dyDescent="0.25">
      <c r="S67" s="115" t="s">
        <v>40</v>
      </c>
      <c r="T67" s="115"/>
      <c r="U67" s="112"/>
      <c r="V67" s="112">
        <v>23</v>
      </c>
      <c r="W67" s="112">
        <v>24</v>
      </c>
      <c r="X67" s="112">
        <v>28</v>
      </c>
      <c r="Y67" s="112">
        <v>24</v>
      </c>
      <c r="Z67" s="112">
        <v>32</v>
      </c>
    </row>
    <row r="68" spans="1:26" x14ac:dyDescent="0.25">
      <c r="S68" s="115" t="s">
        <v>41</v>
      </c>
      <c r="T68" s="115"/>
      <c r="U68" s="112"/>
      <c r="V68" s="112">
        <v>40</v>
      </c>
      <c r="W68" s="112">
        <v>42</v>
      </c>
      <c r="X68" s="112">
        <v>38</v>
      </c>
      <c r="Y68" s="112">
        <v>49</v>
      </c>
      <c r="Z68" s="112">
        <v>26</v>
      </c>
    </row>
    <row r="69" spans="1:26" x14ac:dyDescent="0.25">
      <c r="S69" s="115" t="s">
        <v>42</v>
      </c>
      <c r="T69" s="115"/>
      <c r="U69" s="112"/>
      <c r="V69" s="112">
        <v>37</v>
      </c>
      <c r="W69" s="112">
        <v>29</v>
      </c>
      <c r="X69" s="112">
        <v>30</v>
      </c>
      <c r="Y69" s="112">
        <v>32</v>
      </c>
      <c r="Z69" s="112">
        <v>39</v>
      </c>
    </row>
    <row r="70" spans="1:26" x14ac:dyDescent="0.25">
      <c r="S70" s="115" t="s">
        <v>43</v>
      </c>
      <c r="T70" s="115"/>
      <c r="U70" s="112"/>
      <c r="V70" s="112">
        <v>34</v>
      </c>
      <c r="W70" s="112">
        <v>27</v>
      </c>
      <c r="X70" s="112">
        <v>33</v>
      </c>
      <c r="Y70" s="112">
        <v>33</v>
      </c>
      <c r="Z70" s="112">
        <v>37</v>
      </c>
    </row>
    <row r="71" spans="1:26" x14ac:dyDescent="0.25">
      <c r="S71" s="115" t="s">
        <v>44</v>
      </c>
      <c r="T71" s="115"/>
      <c r="U71" s="112"/>
      <c r="V71" s="112">
        <v>42</v>
      </c>
      <c r="W71" s="112">
        <v>42</v>
      </c>
      <c r="X71" s="112">
        <v>41</v>
      </c>
      <c r="Y71" s="112">
        <v>36</v>
      </c>
      <c r="Z71" s="112">
        <v>33</v>
      </c>
    </row>
    <row r="72" spans="1:26" x14ac:dyDescent="0.25">
      <c r="S72" s="115" t="s">
        <v>45</v>
      </c>
      <c r="T72" s="115"/>
      <c r="U72" s="112"/>
      <c r="V72" s="112">
        <v>44</v>
      </c>
      <c r="W72" s="112">
        <v>42</v>
      </c>
      <c r="X72" s="112">
        <v>34</v>
      </c>
      <c r="Y72" s="112">
        <v>45</v>
      </c>
      <c r="Z72" s="112">
        <v>57</v>
      </c>
    </row>
    <row r="73" spans="1:26" x14ac:dyDescent="0.25">
      <c r="S73" s="115" t="s">
        <v>46</v>
      </c>
      <c r="T73" s="115"/>
      <c r="U73" s="112"/>
      <c r="V73" s="112">
        <v>77</v>
      </c>
      <c r="W73" s="112">
        <v>68</v>
      </c>
      <c r="X73" s="112">
        <v>65</v>
      </c>
      <c r="Y73" s="112">
        <v>53</v>
      </c>
      <c r="Z73" s="112">
        <v>43</v>
      </c>
    </row>
    <row r="74" spans="1:26" x14ac:dyDescent="0.25">
      <c r="S74" s="115" t="s">
        <v>47</v>
      </c>
      <c r="T74" s="115"/>
      <c r="U74" s="112"/>
      <c r="V74" s="112">
        <v>49</v>
      </c>
      <c r="W74" s="112">
        <v>45</v>
      </c>
      <c r="X74" s="112">
        <v>46</v>
      </c>
      <c r="Y74" s="112">
        <v>58</v>
      </c>
      <c r="Z74" s="112">
        <v>70</v>
      </c>
    </row>
    <row r="75" spans="1:26" x14ac:dyDescent="0.25">
      <c r="S75" s="115" t="s">
        <v>48</v>
      </c>
      <c r="T75" s="115"/>
      <c r="U75" s="112"/>
      <c r="V75" s="112">
        <v>18</v>
      </c>
      <c r="W75" s="112">
        <v>17</v>
      </c>
      <c r="X75" s="112">
        <v>19</v>
      </c>
      <c r="Y75" s="112">
        <v>27</v>
      </c>
      <c r="Z75" s="112">
        <v>25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11</v>
      </c>
      <c r="X76" s="112">
        <v>4</v>
      </c>
      <c r="Y76" s="112">
        <v>12</v>
      </c>
      <c r="Z76" s="112">
        <v>12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5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423</v>
      </c>
      <c r="W80" s="112">
        <v>434</v>
      </c>
      <c r="X80" s="112">
        <v>418</v>
      </c>
      <c r="Y80" s="112">
        <v>415</v>
      </c>
      <c r="Z80" s="112">
        <v>423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Peterborough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</v>
      </c>
      <c r="W83" s="112">
        <v>14</v>
      </c>
      <c r="X83" s="112">
        <v>16</v>
      </c>
      <c r="Y83" s="112">
        <v>22</v>
      </c>
      <c r="Z83" s="112">
        <v>16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6</v>
      </c>
      <c r="W84" s="112">
        <v>11</v>
      </c>
      <c r="X84" s="112">
        <v>13</v>
      </c>
      <c r="Y84" s="112">
        <v>10</v>
      </c>
      <c r="Z84" s="112">
        <v>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42</v>
      </c>
      <c r="W85" s="112">
        <v>44</v>
      </c>
      <c r="X85" s="112">
        <v>44</v>
      </c>
      <c r="Y85" s="112">
        <v>45</v>
      </c>
      <c r="Z85" s="112">
        <v>47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936</v>
      </c>
      <c r="D86" s="94">
        <f t="shared" ref="D86:D91" si="4">AD4</f>
        <v>6.9714285714285618E-2</v>
      </c>
      <c r="E86" s="95">
        <f t="shared" ref="E86:E91" si="5">AD4</f>
        <v>6.9714285714285618E-2</v>
      </c>
      <c r="F86" s="94">
        <f t="shared" ref="F86:F91" si="6">AF4</f>
        <v>3.4254143646408775E-2</v>
      </c>
      <c r="G86" s="95">
        <f t="shared" ref="G86:G91" si="7">AF4</f>
        <v>3.4254143646408775E-2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12</v>
      </c>
      <c r="W86" s="112">
        <v>14</v>
      </c>
      <c r="X86" s="112">
        <v>19</v>
      </c>
      <c r="Y86" s="112">
        <v>13</v>
      </c>
      <c r="Z86" s="112">
        <v>17</v>
      </c>
    </row>
    <row r="87" spans="1:30" ht="15" customHeight="1" x14ac:dyDescent="0.25">
      <c r="A87" s="96" t="s">
        <v>4</v>
      </c>
      <c r="B87" s="49"/>
      <c r="C87" s="97" t="str">
        <f t="shared" si="3"/>
        <v>512</v>
      </c>
      <c r="D87" s="94">
        <f t="shared" si="4"/>
        <v>0.12280701754385959</v>
      </c>
      <c r="E87" s="95">
        <f t="shared" si="5"/>
        <v>0.12280701754385959</v>
      </c>
      <c r="F87" s="94">
        <f t="shared" si="6"/>
        <v>5.7851239669421517E-2</v>
      </c>
      <c r="G87" s="95">
        <f t="shared" si="7"/>
        <v>5.7851239669421517E-2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4</v>
      </c>
      <c r="W87" s="112">
        <v>6</v>
      </c>
      <c r="X87" s="112">
        <v>9</v>
      </c>
      <c r="Y87" s="112">
        <v>3</v>
      </c>
      <c r="Z87" s="112">
        <v>4</v>
      </c>
    </row>
    <row r="88" spans="1:30" ht="15" customHeight="1" x14ac:dyDescent="0.25">
      <c r="A88" s="96" t="s">
        <v>5</v>
      </c>
      <c r="B88" s="49"/>
      <c r="C88" s="97" t="str">
        <f t="shared" si="3"/>
        <v>423</v>
      </c>
      <c r="D88" s="94">
        <f t="shared" si="4"/>
        <v>1.9277108433734869E-2</v>
      </c>
      <c r="E88" s="95">
        <f t="shared" si="5"/>
        <v>1.9277108433734869E-2</v>
      </c>
      <c r="F88" s="94">
        <f t="shared" si="6"/>
        <v>-4.7058823529412264E-3</v>
      </c>
      <c r="G88" s="95">
        <f t="shared" si="7"/>
        <v>-4.7058823529412264E-3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9</v>
      </c>
      <c r="W88" s="112">
        <v>11</v>
      </c>
      <c r="X88" s="112">
        <v>10</v>
      </c>
      <c r="Y88" s="112">
        <v>16</v>
      </c>
      <c r="Z88" s="112">
        <v>12</v>
      </c>
    </row>
    <row r="89" spans="1:30" ht="15" customHeight="1" x14ac:dyDescent="0.25">
      <c r="A89" s="49" t="s">
        <v>6</v>
      </c>
      <c r="B89" s="49"/>
      <c r="C89" s="97" t="str">
        <f t="shared" si="3"/>
        <v>624</v>
      </c>
      <c r="D89" s="94">
        <f t="shared" si="4"/>
        <v>2.6315789473684292E-2</v>
      </c>
      <c r="E89" s="95">
        <f t="shared" si="5"/>
        <v>2.6315789473684292E-2</v>
      </c>
      <c r="F89" s="94">
        <f t="shared" si="6"/>
        <v>4.0000000000000036E-2</v>
      </c>
      <c r="G89" s="95">
        <f t="shared" si="7"/>
        <v>4.0000000000000036E-2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44</v>
      </c>
      <c r="W89" s="112">
        <v>38</v>
      </c>
      <c r="X89" s="112">
        <v>39</v>
      </c>
      <c r="Y89" s="112">
        <v>42</v>
      </c>
      <c r="Z89" s="112">
        <v>45</v>
      </c>
    </row>
    <row r="90" spans="1:30" ht="15" customHeight="1" x14ac:dyDescent="0.25">
      <c r="A90" s="49" t="s">
        <v>98</v>
      </c>
      <c r="B90" s="49"/>
      <c r="C90" s="97" t="str">
        <f t="shared" si="3"/>
        <v>$26,968</v>
      </c>
      <c r="D90" s="94">
        <f t="shared" si="4"/>
        <v>-5.4513721865932618E-2</v>
      </c>
      <c r="E90" s="95">
        <f t="shared" si="5"/>
        <v>-5.4513721865932618E-2</v>
      </c>
      <c r="F90" s="94">
        <f t="shared" si="6"/>
        <v>0.13085313732857418</v>
      </c>
      <c r="G90" s="95">
        <f t="shared" si="7"/>
        <v>0.13085313732857418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91</v>
      </c>
      <c r="W90" s="112">
        <v>96</v>
      </c>
      <c r="X90" s="112">
        <v>89</v>
      </c>
      <c r="Y90" s="112">
        <v>81</v>
      </c>
      <c r="Z90" s="112">
        <v>96</v>
      </c>
    </row>
    <row r="91" spans="1:30" ht="15" customHeight="1" x14ac:dyDescent="0.25">
      <c r="A91" s="49" t="s">
        <v>7</v>
      </c>
      <c r="B91" s="49"/>
      <c r="C91" s="97" t="str">
        <f t="shared" si="3"/>
        <v>$26.2 mil</v>
      </c>
      <c r="D91" s="94">
        <f t="shared" si="4"/>
        <v>0.11969693157379702</v>
      </c>
      <c r="E91" s="95">
        <f t="shared" si="5"/>
        <v>0.11969693157379702</v>
      </c>
      <c r="F91" s="94">
        <f t="shared" si="6"/>
        <v>8.8117816000695015E-2</v>
      </c>
      <c r="G91" s="95">
        <f t="shared" si="7"/>
        <v>8.8117816000695015E-2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305</v>
      </c>
      <c r="W91" s="112">
        <v>330</v>
      </c>
      <c r="X91" s="112">
        <v>327</v>
      </c>
      <c r="Y91" s="112">
        <v>307</v>
      </c>
      <c r="Z91" s="112">
        <v>332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11</v>
      </c>
      <c r="W93" s="112">
        <v>9</v>
      </c>
      <c r="X93" s="112">
        <v>10</v>
      </c>
      <c r="Y93" s="112">
        <v>15</v>
      </c>
      <c r="Z93" s="112">
        <v>11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40</v>
      </c>
      <c r="W94" s="112">
        <v>40</v>
      </c>
      <c r="X94" s="112">
        <v>34</v>
      </c>
      <c r="Y94" s="112">
        <v>41</v>
      </c>
      <c r="Z94" s="112">
        <v>33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</v>
      </c>
      <c r="W95" s="112">
        <v>8</v>
      </c>
      <c r="X95" s="112">
        <v>7</v>
      </c>
      <c r="Y95" s="112">
        <v>8</v>
      </c>
      <c r="Z95" s="112">
        <v>12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48</v>
      </c>
      <c r="W96" s="112">
        <v>61</v>
      </c>
      <c r="X96" s="112">
        <v>55</v>
      </c>
      <c r="Y96" s="112">
        <v>67</v>
      </c>
      <c r="Z96" s="112">
        <v>60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29</v>
      </c>
      <c r="W97" s="112">
        <v>20</v>
      </c>
      <c r="X97" s="112">
        <v>22</v>
      </c>
      <c r="Y97" s="112">
        <v>31</v>
      </c>
      <c r="Z97" s="112">
        <v>31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34</v>
      </c>
      <c r="W98" s="112">
        <v>39</v>
      </c>
      <c r="X98" s="112">
        <v>38</v>
      </c>
      <c r="Y98" s="112">
        <v>30</v>
      </c>
      <c r="Z98" s="112">
        <v>35</v>
      </c>
    </row>
    <row r="99" spans="1:32" ht="15" customHeight="1" x14ac:dyDescent="0.25">
      <c r="S99" s="115" t="s">
        <v>191</v>
      </c>
      <c r="T99" s="115"/>
      <c r="U99" s="112"/>
      <c r="V99" s="112">
        <v>3</v>
      </c>
      <c r="W99" s="112">
        <v>7</v>
      </c>
      <c r="X99" s="112">
        <v>5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54</v>
      </c>
      <c r="W100" s="112">
        <v>47</v>
      </c>
      <c r="X100" s="112">
        <v>48</v>
      </c>
      <c r="Y100" s="112">
        <v>59</v>
      </c>
      <c r="Z100" s="112">
        <v>48</v>
      </c>
    </row>
    <row r="101" spans="1:32" x14ac:dyDescent="0.25">
      <c r="A101" s="18"/>
      <c r="S101" s="118" t="s">
        <v>53</v>
      </c>
      <c r="T101" s="118"/>
      <c r="U101" s="112"/>
      <c r="V101" s="112">
        <v>293</v>
      </c>
      <c r="W101" s="112">
        <v>307</v>
      </c>
      <c r="X101" s="112">
        <v>290</v>
      </c>
      <c r="Y101" s="112">
        <v>303</v>
      </c>
      <c r="Z101" s="112">
        <v>289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485</v>
      </c>
      <c r="W104" s="112">
        <v>566</v>
      </c>
      <c r="X104" s="112">
        <v>580</v>
      </c>
      <c r="Y104" s="112">
        <v>600</v>
      </c>
      <c r="Z104" s="112">
        <v>600</v>
      </c>
      <c r="AB104" s="109" t="str">
        <f>TEXT(Z104,"###,###")</f>
        <v>600</v>
      </c>
      <c r="AD104" s="130">
        <f>Z104/($Z$4)*100</f>
        <v>64.102564102564102</v>
      </c>
      <c r="AF104" s="109"/>
    </row>
    <row r="105" spans="1:32" x14ac:dyDescent="0.25">
      <c r="S105" s="115" t="s">
        <v>17</v>
      </c>
      <c r="T105" s="115"/>
      <c r="U105" s="112"/>
      <c r="V105" s="112">
        <v>190</v>
      </c>
      <c r="W105" s="112">
        <v>145</v>
      </c>
      <c r="X105" s="112">
        <v>184</v>
      </c>
      <c r="Y105" s="112">
        <v>181</v>
      </c>
      <c r="Z105" s="112">
        <v>176</v>
      </c>
      <c r="AB105" s="109" t="str">
        <f>TEXT(Z105,"###,###")</f>
        <v>176</v>
      </c>
      <c r="AD105" s="130">
        <f>Z105/($Z$4)*100</f>
        <v>18.803418803418804</v>
      </c>
      <c r="AF105" s="109"/>
    </row>
    <row r="106" spans="1:32" x14ac:dyDescent="0.25">
      <c r="S106" s="118" t="s">
        <v>53</v>
      </c>
      <c r="T106" s="118"/>
      <c r="U106" s="120"/>
      <c r="V106" s="120">
        <v>675</v>
      </c>
      <c r="W106" s="120">
        <v>711</v>
      </c>
      <c r="X106" s="120">
        <v>764</v>
      </c>
      <c r="Y106" s="120">
        <v>781</v>
      </c>
      <c r="Z106" s="120">
        <v>776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134</v>
      </c>
      <c r="W108" s="112">
        <v>175</v>
      </c>
      <c r="X108" s="112">
        <v>161</v>
      </c>
      <c r="Y108" s="112">
        <v>154</v>
      </c>
      <c r="Z108" s="112">
        <v>184</v>
      </c>
      <c r="AB108" s="109" t="str">
        <f>TEXT(Z108,"###,###")</f>
        <v>184</v>
      </c>
      <c r="AD108" s="130">
        <f>Z108/($Z$4)*100</f>
        <v>19.658119658119659</v>
      </c>
      <c r="AF108" s="109"/>
    </row>
    <row r="109" spans="1:32" x14ac:dyDescent="0.25">
      <c r="S109" s="115" t="s">
        <v>20</v>
      </c>
      <c r="T109" s="115"/>
      <c r="U109" s="112"/>
      <c r="V109" s="112">
        <v>211</v>
      </c>
      <c r="W109" s="112">
        <v>223</v>
      </c>
      <c r="X109" s="112">
        <v>121</v>
      </c>
      <c r="Y109" s="112">
        <v>116</v>
      </c>
      <c r="Z109" s="112">
        <v>163</v>
      </c>
      <c r="AB109" s="109" t="str">
        <f>TEXT(Z109,"###,###")</f>
        <v>163</v>
      </c>
      <c r="AD109" s="130">
        <f>Z109/($Z$4)*100</f>
        <v>17.414529914529915</v>
      </c>
      <c r="AF109" s="109"/>
    </row>
    <row r="110" spans="1:32" x14ac:dyDescent="0.25">
      <c r="S110" s="115" t="s">
        <v>21</v>
      </c>
      <c r="T110" s="115"/>
      <c r="U110" s="112"/>
      <c r="V110" s="112">
        <v>201</v>
      </c>
      <c r="W110" s="112">
        <v>168</v>
      </c>
      <c r="X110" s="112">
        <v>279</v>
      </c>
      <c r="Y110" s="112">
        <v>219</v>
      </c>
      <c r="Z110" s="112">
        <v>203</v>
      </c>
      <c r="AB110" s="109" t="str">
        <f>TEXT(Z110,"###,###")</f>
        <v>203</v>
      </c>
      <c r="AD110" s="130">
        <f>Z110/($Z$4)*100</f>
        <v>21.688034188034187</v>
      </c>
      <c r="AF110" s="109"/>
    </row>
    <row r="111" spans="1:32" x14ac:dyDescent="0.25">
      <c r="S111" s="115" t="s">
        <v>22</v>
      </c>
      <c r="T111" s="115"/>
      <c r="U111" s="112"/>
      <c r="V111" s="112">
        <v>239</v>
      </c>
      <c r="W111" s="112">
        <v>222</v>
      </c>
      <c r="X111" s="112">
        <v>234</v>
      </c>
      <c r="Y111" s="112">
        <v>228</v>
      </c>
      <c r="Z111" s="112">
        <v>235</v>
      </c>
      <c r="AB111" s="109" t="str">
        <f>TEXT(Z111,"###,###")</f>
        <v>235</v>
      </c>
      <c r="AD111" s="130">
        <f>Z111/($Z$4)*100</f>
        <v>25.106837606837608</v>
      </c>
      <c r="AF111" s="109"/>
    </row>
    <row r="112" spans="1:32" x14ac:dyDescent="0.25">
      <c r="S112" s="118" t="s">
        <v>53</v>
      </c>
      <c r="T112" s="118"/>
      <c r="U112" s="112"/>
      <c r="V112" s="112">
        <v>910</v>
      </c>
      <c r="W112" s="112">
        <v>962</v>
      </c>
      <c r="X112" s="112">
        <v>935</v>
      </c>
      <c r="Y112" s="112">
        <v>875</v>
      </c>
      <c r="Z112" s="112">
        <v>936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45.6</v>
      </c>
      <c r="W118" s="131">
        <v>45.56</v>
      </c>
      <c r="X118" s="131">
        <v>45.42</v>
      </c>
      <c r="Y118" s="131">
        <v>46.54</v>
      </c>
      <c r="Z118" s="131">
        <v>46.18</v>
      </c>
      <c r="AB118" s="109" t="str">
        <f>TEXT(Z118,"##.0")</f>
        <v>46.2</v>
      </c>
    </row>
    <row r="120" spans="19:32" x14ac:dyDescent="0.25">
      <c r="S120" s="101" t="s">
        <v>100</v>
      </c>
      <c r="T120" s="112"/>
      <c r="U120" s="112"/>
      <c r="V120" s="112">
        <v>479</v>
      </c>
      <c r="W120" s="112">
        <v>487</v>
      </c>
      <c r="X120" s="112">
        <v>481</v>
      </c>
      <c r="Y120" s="112">
        <v>471</v>
      </c>
      <c r="Z120" s="112">
        <v>487</v>
      </c>
      <c r="AB120" s="109" t="str">
        <f>TEXT(Z120,"###,###")</f>
        <v>487</v>
      </c>
    </row>
    <row r="121" spans="19:32" x14ac:dyDescent="0.25">
      <c r="S121" s="101" t="s">
        <v>101</v>
      </c>
      <c r="T121" s="112"/>
      <c r="U121" s="112"/>
      <c r="V121" s="112">
        <v>67</v>
      </c>
      <c r="W121" s="112">
        <v>88</v>
      </c>
      <c r="X121" s="112">
        <v>75</v>
      </c>
      <c r="Y121" s="112">
        <v>79</v>
      </c>
      <c r="Z121" s="112">
        <v>76</v>
      </c>
      <c r="AB121" s="109" t="str">
        <f>TEXT(Z121,"###,###")</f>
        <v>76</v>
      </c>
    </row>
    <row r="122" spans="19:32" x14ac:dyDescent="0.25">
      <c r="S122" s="101" t="s">
        <v>102</v>
      </c>
      <c r="T122" s="112"/>
      <c r="U122" s="112"/>
      <c r="V122" s="112">
        <v>62</v>
      </c>
      <c r="W122" s="112">
        <v>63</v>
      </c>
      <c r="X122" s="112">
        <v>61</v>
      </c>
      <c r="Y122" s="112">
        <v>60</v>
      </c>
      <c r="Z122" s="112">
        <v>65</v>
      </c>
      <c r="AB122" s="109" t="str">
        <f>TEXT(Z122,"###,###")</f>
        <v>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541</v>
      </c>
      <c r="W124" s="112">
        <v>550</v>
      </c>
      <c r="X124" s="112">
        <v>542</v>
      </c>
      <c r="Y124" s="112">
        <v>531</v>
      </c>
      <c r="Z124" s="112">
        <v>552</v>
      </c>
      <c r="AB124" s="109" t="str">
        <f>TEXT(Z124,"###,###")</f>
        <v>552</v>
      </c>
      <c r="AD124" s="127">
        <f>Z124/$Z$7*100</f>
        <v>88.461538461538453</v>
      </c>
    </row>
    <row r="125" spans="19:32" x14ac:dyDescent="0.25">
      <c r="S125" s="101" t="s">
        <v>104</v>
      </c>
      <c r="T125" s="112"/>
      <c r="U125" s="112"/>
      <c r="V125" s="112">
        <v>129</v>
      </c>
      <c r="W125" s="112">
        <v>151</v>
      </c>
      <c r="X125" s="112">
        <v>136</v>
      </c>
      <c r="Y125" s="112">
        <v>139</v>
      </c>
      <c r="Z125" s="112">
        <v>141</v>
      </c>
      <c r="AB125" s="109" t="str">
        <f>TEXT(Z125,"###,###")</f>
        <v>141</v>
      </c>
      <c r="AD125" s="127">
        <f>Z125/$Z$7*100</f>
        <v>22.596153846153847</v>
      </c>
    </row>
    <row r="127" spans="19:32" x14ac:dyDescent="0.25">
      <c r="S127" s="101" t="s">
        <v>105</v>
      </c>
      <c r="T127" s="112"/>
      <c r="U127" s="112"/>
      <c r="V127" s="112">
        <v>308</v>
      </c>
      <c r="W127" s="112">
        <v>331</v>
      </c>
      <c r="X127" s="112">
        <v>324</v>
      </c>
      <c r="Y127" s="112">
        <v>309</v>
      </c>
      <c r="Z127" s="112">
        <v>333</v>
      </c>
      <c r="AB127" s="109" t="str">
        <f>TEXT(Z127,"###,###")</f>
        <v>333</v>
      </c>
      <c r="AD127" s="127">
        <f>Z127/$Z$7*100</f>
        <v>53.365384615384613</v>
      </c>
    </row>
    <row r="128" spans="19:32" x14ac:dyDescent="0.25">
      <c r="S128" s="101" t="s">
        <v>106</v>
      </c>
      <c r="T128" s="112"/>
      <c r="U128" s="112"/>
      <c r="V128" s="112">
        <v>298</v>
      </c>
      <c r="W128" s="112">
        <v>309</v>
      </c>
      <c r="X128" s="112">
        <v>291</v>
      </c>
      <c r="Y128" s="112">
        <v>300</v>
      </c>
      <c r="Z128" s="112">
        <v>293</v>
      </c>
      <c r="AB128" s="109" t="str">
        <f>TEXT(Z128,"###,###")</f>
        <v>293</v>
      </c>
      <c r="AD128" s="127">
        <f>Z128/$Z$7*100</f>
        <v>46.955128205128204</v>
      </c>
    </row>
    <row r="130" spans="19:20" x14ac:dyDescent="0.25">
      <c r="S130" s="101" t="s">
        <v>264</v>
      </c>
      <c r="T130" s="127">
        <v>78.044871794871796</v>
      </c>
    </row>
    <row r="131" spans="19:20" x14ac:dyDescent="0.25">
      <c r="S131" s="101" t="s">
        <v>265</v>
      </c>
      <c r="T131" s="127">
        <v>12.179487179487179</v>
      </c>
    </row>
    <row r="132" spans="19:20" x14ac:dyDescent="0.25">
      <c r="S132" s="101" t="s">
        <v>266</v>
      </c>
      <c r="T132" s="127">
        <v>10.416666666666668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625185-E73D-4D0F-BC97-6C32AA9908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2CFA03-8B2F-4068-8874-D1C1C526F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71DD57-9BE5-460B-B6B4-FEA4ABA490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72F2D4-B871-43C0-8D96-B73C3769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27AE-A25B-4B36-81F1-2325A66966F0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10.45 Playford,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54125</v>
      </c>
      <c r="W4" s="108">
        <v>57826</v>
      </c>
      <c r="X4" s="108">
        <v>59145</v>
      </c>
      <c r="Y4" s="108">
        <v>60142</v>
      </c>
      <c r="Z4" s="108">
        <v>65537</v>
      </c>
      <c r="AB4" s="109" t="str">
        <f>TEXT(Z4,"###,###")</f>
        <v>65,537</v>
      </c>
      <c r="AD4" s="110">
        <f>Z4/Y4-1</f>
        <v>8.9704366333011931E-2</v>
      </c>
      <c r="AF4" s="110">
        <f>Z4/V4-1</f>
        <v>0.21084526558891459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29800</v>
      </c>
      <c r="W5" s="108">
        <v>32137</v>
      </c>
      <c r="X5" s="108">
        <v>32299</v>
      </c>
      <c r="Y5" s="108">
        <v>32624</v>
      </c>
      <c r="Z5" s="108">
        <v>35481</v>
      </c>
      <c r="AB5" s="109" t="str">
        <f>TEXT(Z5,"###,###")</f>
        <v>35,481</v>
      </c>
      <c r="AD5" s="110">
        <f t="shared" ref="AD5:AD9" si="0">Z5/Y5-1</f>
        <v>8.757356547327122E-2</v>
      </c>
      <c r="AF5" s="110">
        <f t="shared" ref="AF5:AF9" si="1">Z5/V5-1</f>
        <v>0.19063758389261753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24327</v>
      </c>
      <c r="W6" s="108">
        <v>25686</v>
      </c>
      <c r="X6" s="108">
        <v>26845</v>
      </c>
      <c r="Y6" s="108">
        <v>27516</v>
      </c>
      <c r="Z6" s="108">
        <v>30008</v>
      </c>
      <c r="AB6" s="109" t="str">
        <f>TEXT(Z6,"###,###")</f>
        <v>30,008</v>
      </c>
      <c r="AD6" s="110">
        <f t="shared" si="0"/>
        <v>9.0565489169937452E-2</v>
      </c>
      <c r="AF6" s="110">
        <f t="shared" si="1"/>
        <v>0.23352653430344894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40304</v>
      </c>
      <c r="W7" s="108">
        <v>42345</v>
      </c>
      <c r="X7" s="108">
        <v>43397</v>
      </c>
      <c r="Y7" s="108">
        <v>44568</v>
      </c>
      <c r="Z7" s="108">
        <v>46692</v>
      </c>
      <c r="AB7" s="109" t="str">
        <f>TEXT(Z7,"###,###")</f>
        <v>46,692</v>
      </c>
      <c r="AD7" s="110">
        <f t="shared" si="0"/>
        <v>4.7657512116316747E-2</v>
      </c>
      <c r="AF7" s="110">
        <f t="shared" si="1"/>
        <v>0.15849543469630811</v>
      </c>
    </row>
    <row r="8" spans="1:32" ht="17.25" customHeight="1" x14ac:dyDescent="0.25">
      <c r="A8" s="62" t="s">
        <v>12</v>
      </c>
      <c r="B8" s="63"/>
      <c r="C8" s="29"/>
      <c r="D8" s="64" t="str">
        <f>AB4</f>
        <v>65,537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46,692</v>
      </c>
      <c r="P8" s="65"/>
      <c r="S8" s="107" t="s">
        <v>84</v>
      </c>
      <c r="T8" s="108"/>
      <c r="U8" s="108"/>
      <c r="V8" s="108">
        <v>41494.870000000003</v>
      </c>
      <c r="W8" s="108">
        <v>43046.43</v>
      </c>
      <c r="X8" s="108">
        <v>43526.25</v>
      </c>
      <c r="Y8" s="108">
        <v>44135.08</v>
      </c>
      <c r="Z8" s="108">
        <v>45421.440000000002</v>
      </c>
      <c r="AB8" s="109" t="str">
        <f>TEXT(Z8,"$###,###")</f>
        <v>$45,421</v>
      </c>
      <c r="AD8" s="110">
        <f t="shared" si="0"/>
        <v>2.9145976397912943E-2</v>
      </c>
      <c r="AF8" s="110">
        <f t="shared" si="1"/>
        <v>9.462784194769136E-2</v>
      </c>
    </row>
    <row r="9" spans="1:32" x14ac:dyDescent="0.25">
      <c r="A9" s="30" t="s">
        <v>14</v>
      </c>
      <c r="B9" s="69"/>
      <c r="C9" s="70"/>
      <c r="D9" s="71">
        <f>AD104</f>
        <v>80.583487190442042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53.74582369570804</v>
      </c>
      <c r="P9" s="72" t="s">
        <v>85</v>
      </c>
      <c r="S9" s="107" t="s">
        <v>7</v>
      </c>
      <c r="T9" s="108"/>
      <c r="U9" s="108"/>
      <c r="V9" s="108">
        <v>1858911184</v>
      </c>
      <c r="W9" s="108">
        <v>2027749386</v>
      </c>
      <c r="X9" s="108">
        <v>2128660684</v>
      </c>
      <c r="Y9" s="108">
        <v>2256112098</v>
      </c>
      <c r="Z9" s="108">
        <v>2408201986</v>
      </c>
      <c r="AB9" s="109" t="str">
        <f>TEXT(Z9/1000000,"$#,###.0")&amp;" mil"</f>
        <v>$2,408.2 mil</v>
      </c>
      <c r="AD9" s="110">
        <f t="shared" si="0"/>
        <v>6.7412380854136034E-2</v>
      </c>
      <c r="AF9" s="110">
        <f t="shared" si="1"/>
        <v>0.29549061123944487</v>
      </c>
    </row>
    <row r="10" spans="1:32" x14ac:dyDescent="0.25">
      <c r="A10" s="30" t="s">
        <v>17</v>
      </c>
      <c r="B10" s="69"/>
      <c r="C10" s="70"/>
      <c r="D10" s="71">
        <f>AD105</f>
        <v>12.29839632573966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46.162083440418058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89.40932065450184</v>
      </c>
      <c r="P11" s="72" t="s">
        <v>85</v>
      </c>
      <c r="S11" s="107" t="s">
        <v>29</v>
      </c>
      <c r="T11" s="112"/>
      <c r="U11" s="112"/>
      <c r="V11" s="112">
        <v>50072</v>
      </c>
      <c r="W11" s="112">
        <v>53587</v>
      </c>
      <c r="X11" s="112">
        <v>54831</v>
      </c>
      <c r="Y11" s="112">
        <v>55475</v>
      </c>
      <c r="Z11" s="112">
        <v>60593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5.7226077272337879</v>
      </c>
      <c r="P12" s="72" t="s">
        <v>85</v>
      </c>
      <c r="S12" s="107" t="s">
        <v>30</v>
      </c>
      <c r="T12" s="112"/>
      <c r="U12" s="112"/>
      <c r="V12" s="112">
        <v>4059</v>
      </c>
      <c r="W12" s="112">
        <v>4239</v>
      </c>
      <c r="X12" s="112">
        <v>4311</v>
      </c>
      <c r="Y12" s="112">
        <v>4668</v>
      </c>
      <c r="Z12" s="112">
        <v>4944</v>
      </c>
    </row>
    <row r="13" spans="1:32" ht="15" customHeight="1" x14ac:dyDescent="0.25">
      <c r="A13" s="30" t="s">
        <v>19</v>
      </c>
      <c r="B13" s="70"/>
      <c r="C13" s="70"/>
      <c r="D13" s="71">
        <f>AD108</f>
        <v>10.128629629064498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4.8702133127730658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12.742420312190061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38.8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23.409676976364498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15.708319948602634</v>
      </c>
      <c r="P15" s="72" t="s">
        <v>85</v>
      </c>
      <c r="S15" s="115" t="s">
        <v>61</v>
      </c>
      <c r="T15" s="115"/>
      <c r="U15" s="116"/>
      <c r="V15" s="116">
        <v>968</v>
      </c>
      <c r="W15" s="116">
        <v>922</v>
      </c>
      <c r="X15" s="116">
        <v>949</v>
      </c>
      <c r="Y15" s="112">
        <v>1011</v>
      </c>
      <c r="Z15" s="112">
        <v>1165</v>
      </c>
      <c r="AB15" s="117">
        <f t="shared" ref="AB15:AB34" si="2">IF(Z15="np",0,Z15/$Z$34)</f>
        <v>1.7776218014251492E-2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48.261287516975145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84.291680051397364</v>
      </c>
      <c r="P16" s="37" t="s">
        <v>85</v>
      </c>
      <c r="S16" s="115" t="s">
        <v>62</v>
      </c>
      <c r="T16" s="115"/>
      <c r="U16" s="116"/>
      <c r="V16" s="116">
        <v>242</v>
      </c>
      <c r="W16" s="116">
        <v>275</v>
      </c>
      <c r="X16" s="116">
        <v>304</v>
      </c>
      <c r="Y16" s="112">
        <v>339</v>
      </c>
      <c r="Z16" s="112">
        <v>379</v>
      </c>
      <c r="AB16" s="117">
        <f t="shared" si="2"/>
        <v>5.7829928132200129E-3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5412</v>
      </c>
      <c r="W17" s="116">
        <v>5547</v>
      </c>
      <c r="X17" s="116">
        <v>5522</v>
      </c>
      <c r="Y17" s="112">
        <v>5371</v>
      </c>
      <c r="Z17" s="112">
        <v>5831</v>
      </c>
      <c r="AB17" s="117">
        <f t="shared" si="2"/>
        <v>8.8972641408669909E-2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389</v>
      </c>
      <c r="W18" s="116">
        <v>431</v>
      </c>
      <c r="X18" s="116">
        <v>487</v>
      </c>
      <c r="Y18" s="112">
        <v>412</v>
      </c>
      <c r="Z18" s="112">
        <v>526</v>
      </c>
      <c r="AB18" s="117">
        <f t="shared" si="2"/>
        <v>8.0260005798251377E-3</v>
      </c>
    </row>
    <row r="19" spans="1:28" x14ac:dyDescent="0.25">
      <c r="A19" s="61" t="str">
        <f>$S$1&amp;" ("&amp;$V$2&amp;" to "&amp;$Z$2&amp;")"</f>
        <v>Playford (2016-17 to 2020-21)</v>
      </c>
      <c r="B19" s="61"/>
      <c r="C19" s="61"/>
      <c r="D19" s="61"/>
      <c r="E19" s="61"/>
      <c r="F19" s="61"/>
      <c r="G19" s="61" t="str">
        <f>$S$1&amp;" ("&amp;$V$2&amp;" to "&amp;$Z$2&amp;")"</f>
        <v>Playford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3504</v>
      </c>
      <c r="W19" s="116">
        <v>4366</v>
      </c>
      <c r="X19" s="116">
        <v>4429</v>
      </c>
      <c r="Y19" s="112">
        <v>4511</v>
      </c>
      <c r="Z19" s="112">
        <v>4931</v>
      </c>
      <c r="AB19" s="117">
        <f t="shared" si="2"/>
        <v>7.523994079680181E-2</v>
      </c>
    </row>
    <row r="20" spans="1:28" x14ac:dyDescent="0.25">
      <c r="S20" s="115" t="s">
        <v>66</v>
      </c>
      <c r="T20" s="115"/>
      <c r="U20" s="116"/>
      <c r="V20" s="116">
        <v>2453</v>
      </c>
      <c r="W20" s="116">
        <v>2776</v>
      </c>
      <c r="X20" s="116">
        <v>2607</v>
      </c>
      <c r="Y20" s="112">
        <v>2667</v>
      </c>
      <c r="Z20" s="112">
        <v>2982</v>
      </c>
      <c r="AB20" s="117">
        <f t="shared" si="2"/>
        <v>4.5501014693989657E-2</v>
      </c>
    </row>
    <row r="21" spans="1:28" x14ac:dyDescent="0.25">
      <c r="S21" s="115" t="s">
        <v>67</v>
      </c>
      <c r="T21" s="115"/>
      <c r="U21" s="116"/>
      <c r="V21" s="116">
        <v>6347</v>
      </c>
      <c r="W21" s="116">
        <v>6255</v>
      </c>
      <c r="X21" s="116">
        <v>6454</v>
      </c>
      <c r="Y21" s="112">
        <v>7176</v>
      </c>
      <c r="Z21" s="112">
        <v>7382</v>
      </c>
      <c r="AB21" s="117">
        <f t="shared" si="2"/>
        <v>0.11263866212978928</v>
      </c>
    </row>
    <row r="22" spans="1:28" x14ac:dyDescent="0.25">
      <c r="S22" s="115" t="s">
        <v>68</v>
      </c>
      <c r="T22" s="115"/>
      <c r="U22" s="116"/>
      <c r="V22" s="116">
        <v>3280</v>
      </c>
      <c r="W22" s="116">
        <v>3348</v>
      </c>
      <c r="X22" s="116">
        <v>3332</v>
      </c>
      <c r="Y22" s="112">
        <v>3293</v>
      </c>
      <c r="Z22" s="112">
        <v>4021</v>
      </c>
      <c r="AB22" s="117">
        <f t="shared" si="2"/>
        <v>6.1354654622579614E-2</v>
      </c>
    </row>
    <row r="23" spans="1:28" x14ac:dyDescent="0.25">
      <c r="S23" s="115" t="s">
        <v>69</v>
      </c>
      <c r="T23" s="115"/>
      <c r="U23" s="116"/>
      <c r="V23" s="116">
        <v>2838</v>
      </c>
      <c r="W23" s="116">
        <v>3203</v>
      </c>
      <c r="X23" s="116">
        <v>3260</v>
      </c>
      <c r="Y23" s="112">
        <v>3292</v>
      </c>
      <c r="Z23" s="112">
        <v>3714</v>
      </c>
      <c r="AB23" s="117">
        <f t="shared" si="2"/>
        <v>5.6670277858309047E-2</v>
      </c>
    </row>
    <row r="24" spans="1:28" x14ac:dyDescent="0.25">
      <c r="S24" s="115" t="s">
        <v>70</v>
      </c>
      <c r="T24" s="115"/>
      <c r="U24" s="116"/>
      <c r="V24" s="116">
        <v>358</v>
      </c>
      <c r="W24" s="116">
        <v>342</v>
      </c>
      <c r="X24" s="116">
        <v>353</v>
      </c>
      <c r="Y24" s="112">
        <v>373</v>
      </c>
      <c r="Z24" s="112">
        <v>333</v>
      </c>
      <c r="AB24" s="117">
        <f t="shared" si="2"/>
        <v>5.0810992263911987E-3</v>
      </c>
    </row>
    <row r="25" spans="1:28" x14ac:dyDescent="0.25">
      <c r="S25" s="115" t="s">
        <v>71</v>
      </c>
      <c r="T25" s="115"/>
      <c r="U25" s="116"/>
      <c r="V25" s="116">
        <v>1533</v>
      </c>
      <c r="W25" s="116">
        <v>1599</v>
      </c>
      <c r="X25" s="116">
        <v>1575</v>
      </c>
      <c r="Y25" s="112">
        <v>1737</v>
      </c>
      <c r="Z25" s="112">
        <v>1922</v>
      </c>
      <c r="AB25" s="117">
        <f t="shared" si="2"/>
        <v>2.9326945084456109E-2</v>
      </c>
    </row>
    <row r="26" spans="1:28" x14ac:dyDescent="0.25">
      <c r="S26" s="115" t="s">
        <v>72</v>
      </c>
      <c r="T26" s="115"/>
      <c r="U26" s="116"/>
      <c r="V26" s="116">
        <v>658</v>
      </c>
      <c r="W26" s="116">
        <v>785</v>
      </c>
      <c r="X26" s="116">
        <v>816</v>
      </c>
      <c r="Y26" s="112">
        <v>818</v>
      </c>
      <c r="Z26" s="112">
        <v>902</v>
      </c>
      <c r="AB26" s="117">
        <f t="shared" si="2"/>
        <v>1.3763217724338923E-2</v>
      </c>
    </row>
    <row r="27" spans="1:28" x14ac:dyDescent="0.25">
      <c r="S27" s="115" t="s">
        <v>73</v>
      </c>
      <c r="T27" s="115"/>
      <c r="U27" s="116"/>
      <c r="V27" s="116">
        <v>1880</v>
      </c>
      <c r="W27" s="116">
        <v>2117</v>
      </c>
      <c r="X27" s="116">
        <v>2311</v>
      </c>
      <c r="Y27" s="112">
        <v>2319</v>
      </c>
      <c r="Z27" s="112">
        <v>2593</v>
      </c>
      <c r="AB27" s="117">
        <f t="shared" si="2"/>
        <v>3.9565436318415553E-2</v>
      </c>
    </row>
    <row r="28" spans="1:28" x14ac:dyDescent="0.25">
      <c r="S28" s="115" t="s">
        <v>74</v>
      </c>
      <c r="T28" s="115"/>
      <c r="U28" s="116"/>
      <c r="V28" s="116">
        <v>6048</v>
      </c>
      <c r="W28" s="116">
        <v>7174</v>
      </c>
      <c r="X28" s="116">
        <v>7319</v>
      </c>
      <c r="Y28" s="112">
        <v>7387</v>
      </c>
      <c r="Z28" s="112">
        <v>8188</v>
      </c>
      <c r="AB28" s="117">
        <f t="shared" si="2"/>
        <v>0.12493705845552894</v>
      </c>
    </row>
    <row r="29" spans="1:28" x14ac:dyDescent="0.25">
      <c r="S29" s="115" t="s">
        <v>75</v>
      </c>
      <c r="T29" s="115"/>
      <c r="U29" s="116"/>
      <c r="V29" s="116">
        <v>3597</v>
      </c>
      <c r="W29" s="116">
        <v>3649</v>
      </c>
      <c r="X29" s="116">
        <v>4022</v>
      </c>
      <c r="Y29" s="112">
        <v>3660</v>
      </c>
      <c r="Z29" s="112">
        <v>3641</v>
      </c>
      <c r="AB29" s="117">
        <f t="shared" si="2"/>
        <v>5.5556403253124192E-2</v>
      </c>
    </row>
    <row r="30" spans="1:28" x14ac:dyDescent="0.25">
      <c r="S30" s="115" t="s">
        <v>76</v>
      </c>
      <c r="T30" s="115"/>
      <c r="U30" s="116"/>
      <c r="V30" s="116">
        <v>2853</v>
      </c>
      <c r="W30" s="116">
        <v>3066</v>
      </c>
      <c r="X30" s="116">
        <v>3081</v>
      </c>
      <c r="Y30" s="112">
        <v>3218</v>
      </c>
      <c r="Z30" s="112">
        <v>3185</v>
      </c>
      <c r="AB30" s="117">
        <f t="shared" si="2"/>
        <v>4.8598501609777682E-2</v>
      </c>
    </row>
    <row r="31" spans="1:28" x14ac:dyDescent="0.25">
      <c r="S31" s="115" t="s">
        <v>77</v>
      </c>
      <c r="T31" s="115"/>
      <c r="U31" s="116"/>
      <c r="V31" s="116">
        <v>5986</v>
      </c>
      <c r="W31" s="116">
        <v>6653</v>
      </c>
      <c r="X31" s="116">
        <v>7301</v>
      </c>
      <c r="Y31" s="112">
        <v>7815</v>
      </c>
      <c r="Z31" s="112">
        <v>9155</v>
      </c>
      <c r="AB31" s="117">
        <f t="shared" si="2"/>
        <v>0.13969208233516944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537</v>
      </c>
      <c r="W32" s="116">
        <v>588</v>
      </c>
      <c r="X32" s="116">
        <v>662</v>
      </c>
      <c r="Y32" s="112">
        <v>757</v>
      </c>
      <c r="Z32" s="112">
        <v>785</v>
      </c>
      <c r="AB32" s="117">
        <f t="shared" si="2"/>
        <v>1.1977966644796069E-2</v>
      </c>
    </row>
    <row r="33" spans="19:32" x14ac:dyDescent="0.25">
      <c r="S33" s="115" t="s">
        <v>79</v>
      </c>
      <c r="T33" s="115"/>
      <c r="U33" s="116"/>
      <c r="V33" s="116">
        <v>1742</v>
      </c>
      <c r="W33" s="116">
        <v>1951</v>
      </c>
      <c r="X33" s="116">
        <v>2013</v>
      </c>
      <c r="Y33" s="112">
        <v>2122</v>
      </c>
      <c r="Z33" s="112">
        <v>2409</v>
      </c>
      <c r="AB33" s="117">
        <f t="shared" si="2"/>
        <v>3.6757861971100293E-2</v>
      </c>
    </row>
    <row r="34" spans="19:32" x14ac:dyDescent="0.25">
      <c r="S34" s="118" t="s">
        <v>53</v>
      </c>
      <c r="T34" s="118"/>
      <c r="U34" s="119"/>
      <c r="V34" s="119">
        <v>54127</v>
      </c>
      <c r="W34" s="119">
        <v>57822</v>
      </c>
      <c r="X34" s="119">
        <v>59144</v>
      </c>
      <c r="Y34" s="120">
        <v>60141</v>
      </c>
      <c r="Z34" s="120">
        <v>65537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35058</v>
      </c>
      <c r="W37" s="112">
        <v>36572</v>
      </c>
      <c r="X37" s="112">
        <v>36897</v>
      </c>
      <c r="Y37" s="112">
        <v>37586</v>
      </c>
      <c r="Z37" s="112">
        <v>39360</v>
      </c>
      <c r="AB37" s="132">
        <f>Z37/Z40*100</f>
        <v>84.291680051397364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5246</v>
      </c>
      <c r="W38" s="112">
        <v>5773</v>
      </c>
      <c r="X38" s="112">
        <v>6500</v>
      </c>
      <c r="Y38" s="112">
        <v>6980</v>
      </c>
      <c r="Z38" s="112">
        <v>7335</v>
      </c>
      <c r="AB38" s="132">
        <f>Z38/Z40*100</f>
        <v>15.708319948602634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40304</v>
      </c>
      <c r="W40" s="112">
        <v>42345</v>
      </c>
      <c r="X40" s="112">
        <v>43397</v>
      </c>
      <c r="Y40" s="112">
        <v>44566</v>
      </c>
      <c r="Z40" s="112">
        <v>46695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22</v>
      </c>
      <c r="W44" s="112">
        <v>20</v>
      </c>
      <c r="X44" s="112">
        <v>31</v>
      </c>
      <c r="Y44" s="112">
        <v>39</v>
      </c>
      <c r="Z44" s="112">
        <v>41</v>
      </c>
    </row>
    <row r="45" spans="19:32" x14ac:dyDescent="0.25">
      <c r="S45" s="115" t="s">
        <v>37</v>
      </c>
      <c r="T45" s="115"/>
      <c r="U45" s="112"/>
      <c r="V45" s="112">
        <v>478</v>
      </c>
      <c r="W45" s="112">
        <v>543</v>
      </c>
      <c r="X45" s="112">
        <v>549</v>
      </c>
      <c r="Y45" s="112">
        <v>573</v>
      </c>
      <c r="Z45" s="112">
        <v>710</v>
      </c>
    </row>
    <row r="46" spans="19:32" x14ac:dyDescent="0.25">
      <c r="S46" s="115" t="s">
        <v>38</v>
      </c>
      <c r="T46" s="115"/>
      <c r="U46" s="112"/>
      <c r="V46" s="112">
        <v>1752</v>
      </c>
      <c r="W46" s="112">
        <v>1810</v>
      </c>
      <c r="X46" s="112">
        <v>1787</v>
      </c>
      <c r="Y46" s="112">
        <v>1720</v>
      </c>
      <c r="Z46" s="112">
        <v>1977</v>
      </c>
    </row>
    <row r="47" spans="19:32" x14ac:dyDescent="0.25">
      <c r="S47" s="115" t="s">
        <v>39</v>
      </c>
      <c r="T47" s="115"/>
      <c r="U47" s="112"/>
      <c r="V47" s="112">
        <v>3316</v>
      </c>
      <c r="W47" s="112">
        <v>3522</v>
      </c>
      <c r="X47" s="112">
        <v>3474</v>
      </c>
      <c r="Y47" s="112">
        <v>3424</v>
      </c>
      <c r="Z47" s="112">
        <v>3624</v>
      </c>
    </row>
    <row r="48" spans="19:32" x14ac:dyDescent="0.25">
      <c r="S48" s="115" t="s">
        <v>40</v>
      </c>
      <c r="T48" s="115"/>
      <c r="U48" s="112"/>
      <c r="V48" s="112">
        <v>4272</v>
      </c>
      <c r="W48" s="112">
        <v>4620</v>
      </c>
      <c r="X48" s="112">
        <v>4791</v>
      </c>
      <c r="Y48" s="112">
        <v>4814</v>
      </c>
      <c r="Z48" s="112">
        <v>5449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4152</v>
      </c>
      <c r="W49" s="112">
        <v>4545</v>
      </c>
      <c r="X49" s="112">
        <v>4588</v>
      </c>
      <c r="Y49" s="112">
        <v>4534</v>
      </c>
      <c r="Z49" s="112">
        <v>4766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Playford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3052</v>
      </c>
      <c r="W50" s="112">
        <v>3400</v>
      </c>
      <c r="X50" s="112">
        <v>3592</v>
      </c>
      <c r="Y50" s="112">
        <v>3834</v>
      </c>
      <c r="Z50" s="112">
        <v>4373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2829</v>
      </c>
      <c r="W51" s="112">
        <v>3005</v>
      </c>
      <c r="X51" s="112">
        <v>3035</v>
      </c>
      <c r="Y51" s="112">
        <v>3083</v>
      </c>
      <c r="Z51" s="112">
        <v>3297</v>
      </c>
    </row>
    <row r="52" spans="1:26" ht="15" customHeight="1" x14ac:dyDescent="0.25">
      <c r="S52" s="115" t="s">
        <v>44</v>
      </c>
      <c r="T52" s="115"/>
      <c r="U52" s="112"/>
      <c r="V52" s="112">
        <v>2855</v>
      </c>
      <c r="W52" s="112">
        <v>3084</v>
      </c>
      <c r="X52" s="112">
        <v>2857</v>
      </c>
      <c r="Y52" s="112">
        <v>2819</v>
      </c>
      <c r="Z52" s="112">
        <v>2920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2700</v>
      </c>
      <c r="W53" s="112">
        <v>2819</v>
      </c>
      <c r="X53" s="112">
        <v>2751</v>
      </c>
      <c r="Y53" s="112">
        <v>2749</v>
      </c>
      <c r="Z53" s="112">
        <v>2928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2193</v>
      </c>
      <c r="W54" s="112">
        <v>2467</v>
      </c>
      <c r="X54" s="112">
        <v>2393</v>
      </c>
      <c r="Y54" s="112">
        <v>2387</v>
      </c>
      <c r="Z54" s="112">
        <v>2520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1368</v>
      </c>
      <c r="W55" s="112">
        <v>1466</v>
      </c>
      <c r="X55" s="112">
        <v>1588</v>
      </c>
      <c r="Y55" s="112">
        <v>1698</v>
      </c>
      <c r="Z55" s="112">
        <v>1790</v>
      </c>
    </row>
    <row r="56" spans="1:26" ht="15" customHeight="1" x14ac:dyDescent="0.25">
      <c r="S56" s="115" t="s">
        <v>48</v>
      </c>
      <c r="T56" s="115"/>
      <c r="U56" s="112"/>
      <c r="V56" s="112">
        <v>545</v>
      </c>
      <c r="W56" s="112">
        <v>569</v>
      </c>
      <c r="X56" s="112">
        <v>594</v>
      </c>
      <c r="Y56" s="112">
        <v>653</v>
      </c>
      <c r="Z56" s="112">
        <v>777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155</v>
      </c>
      <c r="W57" s="112">
        <v>152</v>
      </c>
      <c r="X57" s="112">
        <v>181</v>
      </c>
      <c r="Y57" s="112">
        <v>186</v>
      </c>
      <c r="Z57" s="112">
        <v>210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65</v>
      </c>
      <c r="W58" s="112">
        <v>60</v>
      </c>
      <c r="X58" s="112">
        <v>57</v>
      </c>
      <c r="Y58" s="112">
        <v>69</v>
      </c>
      <c r="Z58" s="112">
        <v>60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21</v>
      </c>
      <c r="W59" s="112">
        <v>30</v>
      </c>
      <c r="X59" s="112">
        <v>26</v>
      </c>
      <c r="Y59" s="112">
        <v>23</v>
      </c>
      <c r="Z59" s="112">
        <v>27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17</v>
      </c>
      <c r="W60" s="112">
        <v>16</v>
      </c>
      <c r="X60" s="112">
        <v>19</v>
      </c>
      <c r="Y60" s="112">
        <v>17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29799</v>
      </c>
      <c r="W61" s="112">
        <v>32140</v>
      </c>
      <c r="X61" s="112">
        <v>32296</v>
      </c>
      <c r="Y61" s="112">
        <v>32623</v>
      </c>
      <c r="Z61" s="112">
        <v>35481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25</v>
      </c>
      <c r="W63" s="112">
        <v>36</v>
      </c>
      <c r="X63" s="112">
        <v>40</v>
      </c>
      <c r="Y63" s="112">
        <v>51</v>
      </c>
      <c r="Z63" s="112">
        <v>80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613</v>
      </c>
      <c r="W64" s="112">
        <v>662</v>
      </c>
      <c r="X64" s="112">
        <v>666</v>
      </c>
      <c r="Y64" s="112">
        <v>680</v>
      </c>
      <c r="Z64" s="112">
        <v>871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Playford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1818</v>
      </c>
      <c r="W65" s="112">
        <v>1825</v>
      </c>
      <c r="X65" s="112">
        <v>1865</v>
      </c>
      <c r="Y65" s="112">
        <v>1732</v>
      </c>
      <c r="Z65" s="112">
        <v>1936</v>
      </c>
    </row>
    <row r="66" spans="1:26" x14ac:dyDescent="0.25">
      <c r="S66" s="115" t="s">
        <v>39</v>
      </c>
      <c r="T66" s="115"/>
      <c r="U66" s="112"/>
      <c r="V66" s="112">
        <v>2863</v>
      </c>
      <c r="W66" s="112">
        <v>3185</v>
      </c>
      <c r="X66" s="112">
        <v>3281</v>
      </c>
      <c r="Y66" s="112">
        <v>3298</v>
      </c>
      <c r="Z66" s="112">
        <v>3553</v>
      </c>
    </row>
    <row r="67" spans="1:26" x14ac:dyDescent="0.25">
      <c r="S67" s="115" t="s">
        <v>40</v>
      </c>
      <c r="T67" s="115"/>
      <c r="U67" s="112"/>
      <c r="V67" s="112">
        <v>3330</v>
      </c>
      <c r="W67" s="112">
        <v>3457</v>
      </c>
      <c r="X67" s="112">
        <v>3726</v>
      </c>
      <c r="Y67" s="112">
        <v>3806</v>
      </c>
      <c r="Z67" s="112">
        <v>4277</v>
      </c>
    </row>
    <row r="68" spans="1:26" x14ac:dyDescent="0.25">
      <c r="S68" s="115" t="s">
        <v>41</v>
      </c>
      <c r="T68" s="115"/>
      <c r="U68" s="112"/>
      <c r="V68" s="112">
        <v>2986</v>
      </c>
      <c r="W68" s="112">
        <v>3181</v>
      </c>
      <c r="X68" s="112">
        <v>3402</v>
      </c>
      <c r="Y68" s="112">
        <v>3525</v>
      </c>
      <c r="Z68" s="112">
        <v>3949</v>
      </c>
    </row>
    <row r="69" spans="1:26" x14ac:dyDescent="0.25">
      <c r="S69" s="115" t="s">
        <v>42</v>
      </c>
      <c r="T69" s="115"/>
      <c r="U69" s="112"/>
      <c r="V69" s="112">
        <v>2269</v>
      </c>
      <c r="W69" s="112">
        <v>2485</v>
      </c>
      <c r="X69" s="112">
        <v>2858</v>
      </c>
      <c r="Y69" s="112">
        <v>3039</v>
      </c>
      <c r="Z69" s="112">
        <v>3321</v>
      </c>
    </row>
    <row r="70" spans="1:26" x14ac:dyDescent="0.25">
      <c r="S70" s="115" t="s">
        <v>43</v>
      </c>
      <c r="T70" s="115"/>
      <c r="U70" s="112"/>
      <c r="V70" s="112">
        <v>2181</v>
      </c>
      <c r="W70" s="112">
        <v>2261</v>
      </c>
      <c r="X70" s="112">
        <v>2287</v>
      </c>
      <c r="Y70" s="112">
        <v>2386</v>
      </c>
      <c r="Z70" s="112">
        <v>2543</v>
      </c>
    </row>
    <row r="71" spans="1:26" x14ac:dyDescent="0.25">
      <c r="S71" s="115" t="s">
        <v>44</v>
      </c>
      <c r="T71" s="115"/>
      <c r="U71" s="112"/>
      <c r="V71" s="112">
        <v>2419</v>
      </c>
      <c r="W71" s="112">
        <v>2527</v>
      </c>
      <c r="X71" s="112">
        <v>2404</v>
      </c>
      <c r="Y71" s="112">
        <v>2375</v>
      </c>
      <c r="Z71" s="112">
        <v>2542</v>
      </c>
    </row>
    <row r="72" spans="1:26" x14ac:dyDescent="0.25">
      <c r="S72" s="115" t="s">
        <v>45</v>
      </c>
      <c r="T72" s="115"/>
      <c r="U72" s="112"/>
      <c r="V72" s="112">
        <v>2339</v>
      </c>
      <c r="W72" s="112">
        <v>2331</v>
      </c>
      <c r="X72" s="112">
        <v>2364</v>
      </c>
      <c r="Y72" s="112">
        <v>2439</v>
      </c>
      <c r="Z72" s="112">
        <v>2494</v>
      </c>
    </row>
    <row r="73" spans="1:26" x14ac:dyDescent="0.25">
      <c r="S73" s="115" t="s">
        <v>46</v>
      </c>
      <c r="T73" s="115"/>
      <c r="U73" s="112"/>
      <c r="V73" s="112">
        <v>1875</v>
      </c>
      <c r="W73" s="112">
        <v>2016</v>
      </c>
      <c r="X73" s="112">
        <v>2071</v>
      </c>
      <c r="Y73" s="112">
        <v>2126</v>
      </c>
      <c r="Z73" s="112">
        <v>2231</v>
      </c>
    </row>
    <row r="74" spans="1:26" x14ac:dyDescent="0.25">
      <c r="S74" s="115" t="s">
        <v>47</v>
      </c>
      <c r="T74" s="115"/>
      <c r="U74" s="112"/>
      <c r="V74" s="112">
        <v>1068</v>
      </c>
      <c r="W74" s="112">
        <v>1141</v>
      </c>
      <c r="X74" s="112">
        <v>1222</v>
      </c>
      <c r="Y74" s="112">
        <v>1362</v>
      </c>
      <c r="Z74" s="112">
        <v>1416</v>
      </c>
    </row>
    <row r="75" spans="1:26" x14ac:dyDescent="0.25">
      <c r="S75" s="115" t="s">
        <v>48</v>
      </c>
      <c r="T75" s="115"/>
      <c r="U75" s="112"/>
      <c r="V75" s="112">
        <v>364</v>
      </c>
      <c r="W75" s="112">
        <v>391</v>
      </c>
      <c r="X75" s="112">
        <v>462</v>
      </c>
      <c r="Y75" s="112">
        <v>484</v>
      </c>
      <c r="Z75" s="112">
        <v>562</v>
      </c>
    </row>
    <row r="76" spans="1:26" x14ac:dyDescent="0.25">
      <c r="S76" s="115" t="s">
        <v>49</v>
      </c>
      <c r="T76" s="115"/>
      <c r="U76" s="112"/>
      <c r="V76" s="112">
        <v>118</v>
      </c>
      <c r="W76" s="112">
        <v>102</v>
      </c>
      <c r="X76" s="112">
        <v>110</v>
      </c>
      <c r="Y76" s="112">
        <v>131</v>
      </c>
      <c r="Z76" s="112">
        <v>137</v>
      </c>
    </row>
    <row r="77" spans="1:26" x14ac:dyDescent="0.25">
      <c r="S77" s="115" t="s">
        <v>50</v>
      </c>
      <c r="T77" s="115"/>
      <c r="U77" s="112"/>
      <c r="V77" s="112">
        <v>36</v>
      </c>
      <c r="W77" s="112">
        <v>43</v>
      </c>
      <c r="X77" s="112">
        <v>45</v>
      </c>
      <c r="Y77" s="112">
        <v>43</v>
      </c>
      <c r="Z77" s="112">
        <v>49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20</v>
      </c>
      <c r="X78" s="112">
        <v>23</v>
      </c>
      <c r="Y78" s="112">
        <v>24</v>
      </c>
      <c r="Z78" s="112">
        <v>25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20</v>
      </c>
      <c r="X79" s="112">
        <v>20</v>
      </c>
      <c r="Y79" s="112">
        <v>20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24323</v>
      </c>
      <c r="W80" s="112">
        <v>25686</v>
      </c>
      <c r="X80" s="112">
        <v>26846</v>
      </c>
      <c r="Y80" s="112">
        <v>27515</v>
      </c>
      <c r="Z80" s="112">
        <v>30008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Playford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1627</v>
      </c>
      <c r="W83" s="112">
        <v>1720</v>
      </c>
      <c r="X83" s="112">
        <v>1714</v>
      </c>
      <c r="Y83" s="112">
        <v>1850</v>
      </c>
      <c r="Z83" s="112">
        <v>1901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1266</v>
      </c>
      <c r="W84" s="112">
        <v>1385</v>
      </c>
      <c r="X84" s="112">
        <v>1452</v>
      </c>
      <c r="Y84" s="112">
        <v>1482</v>
      </c>
      <c r="Z84" s="112">
        <v>1542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3849</v>
      </c>
      <c r="W85" s="112">
        <v>4071</v>
      </c>
      <c r="X85" s="112">
        <v>4266</v>
      </c>
      <c r="Y85" s="112">
        <v>4356</v>
      </c>
      <c r="Z85" s="112">
        <v>4572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65,537</v>
      </c>
      <c r="D86" s="94">
        <f t="shared" ref="D86:D91" si="4">AD4</f>
        <v>8.9704366333011931E-2</v>
      </c>
      <c r="E86" s="95">
        <f t="shared" ref="E86:E91" si="5">AD4</f>
        <v>8.9704366333011931E-2</v>
      </c>
      <c r="F86" s="94">
        <f t="shared" ref="F86:F91" si="6">AF4</f>
        <v>0.21084526558891459</v>
      </c>
      <c r="G86" s="95">
        <f t="shared" ref="G86:G91" si="7">AF4</f>
        <v>0.21084526558891459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1490</v>
      </c>
      <c r="W86" s="112">
        <v>1628</v>
      </c>
      <c r="X86" s="112">
        <v>1672</v>
      </c>
      <c r="Y86" s="112">
        <v>1779</v>
      </c>
      <c r="Z86" s="112">
        <v>1813</v>
      </c>
    </row>
    <row r="87" spans="1:30" ht="15" customHeight="1" x14ac:dyDescent="0.25">
      <c r="A87" s="96" t="s">
        <v>4</v>
      </c>
      <c r="B87" s="49"/>
      <c r="C87" s="97" t="str">
        <f t="shared" si="3"/>
        <v>35,481</v>
      </c>
      <c r="D87" s="94">
        <f t="shared" si="4"/>
        <v>8.757356547327122E-2</v>
      </c>
      <c r="E87" s="95">
        <f t="shared" si="5"/>
        <v>8.757356547327122E-2</v>
      </c>
      <c r="F87" s="94">
        <f t="shared" si="6"/>
        <v>0.19063758389261753</v>
      </c>
      <c r="G87" s="95">
        <f t="shared" si="7"/>
        <v>0.19063758389261753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907</v>
      </c>
      <c r="W87" s="112">
        <v>926</v>
      </c>
      <c r="X87" s="112">
        <v>975</v>
      </c>
      <c r="Y87" s="112">
        <v>984</v>
      </c>
      <c r="Z87" s="112">
        <v>1092</v>
      </c>
    </row>
    <row r="88" spans="1:30" ht="15" customHeight="1" x14ac:dyDescent="0.25">
      <c r="A88" s="96" t="s">
        <v>5</v>
      </c>
      <c r="B88" s="49"/>
      <c r="C88" s="97" t="str">
        <f t="shared" si="3"/>
        <v>30,008</v>
      </c>
      <c r="D88" s="94">
        <f t="shared" si="4"/>
        <v>9.0565489169937452E-2</v>
      </c>
      <c r="E88" s="95">
        <f t="shared" si="5"/>
        <v>9.0565489169937452E-2</v>
      </c>
      <c r="F88" s="94">
        <f t="shared" si="6"/>
        <v>0.23352653430344894</v>
      </c>
      <c r="G88" s="95">
        <f t="shared" si="7"/>
        <v>0.23352653430344894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1195</v>
      </c>
      <c r="W88" s="112">
        <v>1283</v>
      </c>
      <c r="X88" s="112">
        <v>1339</v>
      </c>
      <c r="Y88" s="112">
        <v>1356</v>
      </c>
      <c r="Z88" s="112">
        <v>1418</v>
      </c>
    </row>
    <row r="89" spans="1:30" ht="15" customHeight="1" x14ac:dyDescent="0.25">
      <c r="A89" s="49" t="s">
        <v>6</v>
      </c>
      <c r="B89" s="49"/>
      <c r="C89" s="97" t="str">
        <f t="shared" si="3"/>
        <v>46,692</v>
      </c>
      <c r="D89" s="94">
        <f t="shared" si="4"/>
        <v>4.7657512116316747E-2</v>
      </c>
      <c r="E89" s="95">
        <f t="shared" si="5"/>
        <v>4.7657512116316747E-2</v>
      </c>
      <c r="F89" s="94">
        <f t="shared" si="6"/>
        <v>0.15849543469630811</v>
      </c>
      <c r="G89" s="95">
        <f t="shared" si="7"/>
        <v>0.15849543469630811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3360</v>
      </c>
      <c r="W89" s="112">
        <v>3601</v>
      </c>
      <c r="X89" s="112">
        <v>3715</v>
      </c>
      <c r="Y89" s="112">
        <v>3746</v>
      </c>
      <c r="Z89" s="112">
        <v>3880</v>
      </c>
    </row>
    <row r="90" spans="1:30" ht="15" customHeight="1" x14ac:dyDescent="0.25">
      <c r="A90" s="49" t="s">
        <v>98</v>
      </c>
      <c r="B90" s="49"/>
      <c r="C90" s="97" t="str">
        <f t="shared" si="3"/>
        <v>$45,421</v>
      </c>
      <c r="D90" s="94">
        <f t="shared" si="4"/>
        <v>2.9145976397912943E-2</v>
      </c>
      <c r="E90" s="95">
        <f t="shared" si="5"/>
        <v>2.9145976397912943E-2</v>
      </c>
      <c r="F90" s="94">
        <f t="shared" si="6"/>
        <v>9.462784194769136E-2</v>
      </c>
      <c r="G90" s="95">
        <f t="shared" si="7"/>
        <v>9.462784194769136E-2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4217</v>
      </c>
      <c r="W90" s="112">
        <v>4688</v>
      </c>
      <c r="X90" s="112">
        <v>4718</v>
      </c>
      <c r="Y90" s="112">
        <v>4774</v>
      </c>
      <c r="Z90" s="112">
        <v>5021</v>
      </c>
    </row>
    <row r="91" spans="1:30" ht="15" customHeight="1" x14ac:dyDescent="0.25">
      <c r="A91" s="49" t="s">
        <v>7</v>
      </c>
      <c r="B91" s="49"/>
      <c r="C91" s="97" t="str">
        <f t="shared" si="3"/>
        <v>$2,408.2 mil</v>
      </c>
      <c r="D91" s="94">
        <f t="shared" si="4"/>
        <v>6.7412380854136034E-2</v>
      </c>
      <c r="E91" s="95">
        <f t="shared" si="5"/>
        <v>6.7412380854136034E-2</v>
      </c>
      <c r="F91" s="94">
        <f t="shared" si="6"/>
        <v>0.29549061123944487</v>
      </c>
      <c r="G91" s="95">
        <f t="shared" si="7"/>
        <v>0.29549061123944487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21974</v>
      </c>
      <c r="W91" s="112">
        <v>23131</v>
      </c>
      <c r="X91" s="112">
        <v>23507</v>
      </c>
      <c r="Y91" s="112">
        <v>24056</v>
      </c>
      <c r="Z91" s="112">
        <v>25097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1287</v>
      </c>
      <c r="W93" s="112">
        <v>1349</v>
      </c>
      <c r="X93" s="112">
        <v>1389</v>
      </c>
      <c r="Y93" s="112">
        <v>1417</v>
      </c>
      <c r="Z93" s="112">
        <v>1496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2067</v>
      </c>
      <c r="W94" s="112">
        <v>2243</v>
      </c>
      <c r="X94" s="112">
        <v>2347</v>
      </c>
      <c r="Y94" s="112">
        <v>2457</v>
      </c>
      <c r="Z94" s="112">
        <v>2593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630</v>
      </c>
      <c r="W95" s="112">
        <v>703</v>
      </c>
      <c r="X95" s="112">
        <v>728</v>
      </c>
      <c r="Y95" s="112">
        <v>785</v>
      </c>
      <c r="Z95" s="112">
        <v>844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3614</v>
      </c>
      <c r="W96" s="112">
        <v>3919</v>
      </c>
      <c r="X96" s="112">
        <v>4252</v>
      </c>
      <c r="Y96" s="112">
        <v>4546</v>
      </c>
      <c r="Z96" s="112">
        <v>4866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3148</v>
      </c>
      <c r="W97" s="112">
        <v>3296</v>
      </c>
      <c r="X97" s="112">
        <v>3428</v>
      </c>
      <c r="Y97" s="112">
        <v>3431</v>
      </c>
      <c r="Z97" s="112">
        <v>3478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2436</v>
      </c>
      <c r="W98" s="112">
        <v>2534</v>
      </c>
      <c r="X98" s="112">
        <v>2653</v>
      </c>
      <c r="Y98" s="112">
        <v>2699</v>
      </c>
      <c r="Z98" s="112">
        <v>2790</v>
      </c>
    </row>
    <row r="99" spans="1:32" ht="15" customHeight="1" x14ac:dyDescent="0.25">
      <c r="S99" s="115" t="s">
        <v>191</v>
      </c>
      <c r="T99" s="115"/>
      <c r="U99" s="112"/>
      <c r="V99" s="112">
        <v>260</v>
      </c>
      <c r="W99" s="112">
        <v>303</v>
      </c>
      <c r="X99" s="112">
        <v>300</v>
      </c>
      <c r="Y99" s="112">
        <v>307</v>
      </c>
      <c r="Z99" s="112">
        <v>337</v>
      </c>
    </row>
    <row r="100" spans="1:32" ht="15" customHeight="1" x14ac:dyDescent="0.25">
      <c r="S100" s="115" t="s">
        <v>58</v>
      </c>
      <c r="T100" s="115"/>
      <c r="U100" s="112"/>
      <c r="V100" s="112">
        <v>2035</v>
      </c>
      <c r="W100" s="112">
        <v>2149</v>
      </c>
      <c r="X100" s="112">
        <v>2276</v>
      </c>
      <c r="Y100" s="112">
        <v>2409</v>
      </c>
      <c r="Z100" s="112">
        <v>2608</v>
      </c>
    </row>
    <row r="101" spans="1:32" x14ac:dyDescent="0.25">
      <c r="A101" s="18"/>
      <c r="S101" s="118" t="s">
        <v>53</v>
      </c>
      <c r="T101" s="118"/>
      <c r="U101" s="112"/>
      <c r="V101" s="112">
        <v>18332</v>
      </c>
      <c r="W101" s="112">
        <v>19213</v>
      </c>
      <c r="X101" s="112">
        <v>19889</v>
      </c>
      <c r="Y101" s="112">
        <v>20505</v>
      </c>
      <c r="Z101" s="112">
        <v>21555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44136</v>
      </c>
      <c r="W104" s="112">
        <v>46550</v>
      </c>
      <c r="X104" s="112">
        <v>47671</v>
      </c>
      <c r="Y104" s="112">
        <v>52812</v>
      </c>
      <c r="Z104" s="112">
        <v>52812</v>
      </c>
      <c r="AB104" s="109" t="str">
        <f>TEXT(Z104,"###,###")</f>
        <v>52,812</v>
      </c>
      <c r="AD104" s="130">
        <f>Z104/($Z$4)*100</f>
        <v>80.583487190442042</v>
      </c>
      <c r="AF104" s="109"/>
    </row>
    <row r="105" spans="1:32" x14ac:dyDescent="0.25">
      <c r="S105" s="115" t="s">
        <v>17</v>
      </c>
      <c r="T105" s="115"/>
      <c r="U105" s="112"/>
      <c r="V105" s="112">
        <v>7567</v>
      </c>
      <c r="W105" s="112">
        <v>7779</v>
      </c>
      <c r="X105" s="112">
        <v>8117</v>
      </c>
      <c r="Y105" s="112">
        <v>7988</v>
      </c>
      <c r="Z105" s="112">
        <v>8060</v>
      </c>
      <c r="AB105" s="109" t="str">
        <f>TEXT(Z105,"###,###")</f>
        <v>8,060</v>
      </c>
      <c r="AD105" s="130">
        <f>Z105/($Z$4)*100</f>
        <v>12.29839632573966</v>
      </c>
      <c r="AF105" s="109"/>
    </row>
    <row r="106" spans="1:32" x14ac:dyDescent="0.25">
      <c r="S106" s="118" t="s">
        <v>53</v>
      </c>
      <c r="T106" s="118"/>
      <c r="U106" s="120"/>
      <c r="V106" s="120">
        <v>51703</v>
      </c>
      <c r="W106" s="120">
        <v>54329</v>
      </c>
      <c r="X106" s="120">
        <v>55788</v>
      </c>
      <c r="Y106" s="120">
        <v>60800</v>
      </c>
      <c r="Z106" s="120">
        <v>60872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5308</v>
      </c>
      <c r="W108" s="112">
        <v>6808</v>
      </c>
      <c r="X108" s="112">
        <v>5837</v>
      </c>
      <c r="Y108" s="112">
        <v>6418</v>
      </c>
      <c r="Z108" s="112">
        <v>6638</v>
      </c>
      <c r="AB108" s="109" t="str">
        <f>TEXT(Z108,"###,###")</f>
        <v>6,638</v>
      </c>
      <c r="AD108" s="130">
        <f>Z108/($Z$4)*100</f>
        <v>10.128629629064498</v>
      </c>
      <c r="AF108" s="109"/>
    </row>
    <row r="109" spans="1:32" x14ac:dyDescent="0.25">
      <c r="S109" s="115" t="s">
        <v>20</v>
      </c>
      <c r="T109" s="115"/>
      <c r="U109" s="112"/>
      <c r="V109" s="112">
        <v>7078</v>
      </c>
      <c r="W109" s="112">
        <v>7466</v>
      </c>
      <c r="X109" s="112">
        <v>6884</v>
      </c>
      <c r="Y109" s="112">
        <v>7036</v>
      </c>
      <c r="Z109" s="112">
        <v>8351</v>
      </c>
      <c r="AB109" s="109" t="str">
        <f>TEXT(Z109,"###,###")</f>
        <v>8,351</v>
      </c>
      <c r="AD109" s="130">
        <f>Z109/($Z$4)*100</f>
        <v>12.742420312190061</v>
      </c>
      <c r="AF109" s="109"/>
    </row>
    <row r="110" spans="1:32" x14ac:dyDescent="0.25">
      <c r="S110" s="115" t="s">
        <v>21</v>
      </c>
      <c r="T110" s="115"/>
      <c r="U110" s="112"/>
      <c r="V110" s="112">
        <v>12488</v>
      </c>
      <c r="W110" s="112">
        <v>13082</v>
      </c>
      <c r="X110" s="112">
        <v>14001</v>
      </c>
      <c r="Y110" s="112">
        <v>13569</v>
      </c>
      <c r="Z110" s="112">
        <v>15342</v>
      </c>
      <c r="AB110" s="109" t="str">
        <f>TEXT(Z110,"###,###")</f>
        <v>15,342</v>
      </c>
      <c r="AD110" s="130">
        <f>Z110/($Z$4)*100</f>
        <v>23.409676976364498</v>
      </c>
      <c r="AF110" s="109"/>
    </row>
    <row r="111" spans="1:32" x14ac:dyDescent="0.25">
      <c r="S111" s="115" t="s">
        <v>22</v>
      </c>
      <c r="T111" s="115"/>
      <c r="U111" s="112"/>
      <c r="V111" s="112">
        <v>25875</v>
      </c>
      <c r="W111" s="112">
        <v>26420</v>
      </c>
      <c r="X111" s="112">
        <v>28503</v>
      </c>
      <c r="Y111" s="112">
        <v>29342</v>
      </c>
      <c r="Z111" s="112">
        <v>31629</v>
      </c>
      <c r="AB111" s="109" t="str">
        <f>TEXT(Z111,"###,###")</f>
        <v>31,629</v>
      </c>
      <c r="AD111" s="130">
        <f>Z111/($Z$4)*100</f>
        <v>48.261287516975145</v>
      </c>
      <c r="AF111" s="109"/>
    </row>
    <row r="112" spans="1:32" x14ac:dyDescent="0.25">
      <c r="S112" s="118" t="s">
        <v>53</v>
      </c>
      <c r="T112" s="118"/>
      <c r="U112" s="112"/>
      <c r="V112" s="112">
        <v>54125</v>
      </c>
      <c r="W112" s="112">
        <v>57824</v>
      </c>
      <c r="X112" s="112">
        <v>59141</v>
      </c>
      <c r="Y112" s="112">
        <v>60140</v>
      </c>
      <c r="Z112" s="112">
        <v>65537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38.799999999999997</v>
      </c>
      <c r="W118" s="131">
        <v>38.82</v>
      </c>
      <c r="X118" s="131">
        <v>38.729999999999997</v>
      </c>
      <c r="Y118" s="131">
        <v>38.96</v>
      </c>
      <c r="Z118" s="131">
        <v>38.82</v>
      </c>
      <c r="AB118" s="109" t="str">
        <f>TEXT(Z118,"##.0")</f>
        <v>38.8</v>
      </c>
    </row>
    <row r="120" spans="19:32" x14ac:dyDescent="0.25">
      <c r="S120" s="101" t="s">
        <v>100</v>
      </c>
      <c r="T120" s="112"/>
      <c r="U120" s="112"/>
      <c r="V120" s="112">
        <v>36251</v>
      </c>
      <c r="W120" s="112">
        <v>38113</v>
      </c>
      <c r="X120" s="112">
        <v>39081</v>
      </c>
      <c r="Y120" s="112">
        <v>39899</v>
      </c>
      <c r="Z120" s="112">
        <v>41747</v>
      </c>
      <c r="AB120" s="109" t="str">
        <f>TEXT(Z120,"###,###")</f>
        <v>41,747</v>
      </c>
    </row>
    <row r="121" spans="19:32" x14ac:dyDescent="0.25">
      <c r="S121" s="101" t="s">
        <v>101</v>
      </c>
      <c r="T121" s="112"/>
      <c r="U121" s="112"/>
      <c r="V121" s="112">
        <v>2336</v>
      </c>
      <c r="W121" s="112">
        <v>2457</v>
      </c>
      <c r="X121" s="112">
        <v>2441</v>
      </c>
      <c r="Y121" s="112">
        <v>2606</v>
      </c>
      <c r="Z121" s="112">
        <v>2672</v>
      </c>
      <c r="AB121" s="109" t="str">
        <f>TEXT(Z121,"###,###")</f>
        <v>2,672</v>
      </c>
    </row>
    <row r="122" spans="19:32" x14ac:dyDescent="0.25">
      <c r="S122" s="101" t="s">
        <v>102</v>
      </c>
      <c r="T122" s="112"/>
      <c r="U122" s="112"/>
      <c r="V122" s="112">
        <v>1722</v>
      </c>
      <c r="W122" s="112">
        <v>1779</v>
      </c>
      <c r="X122" s="112">
        <v>1870</v>
      </c>
      <c r="Y122" s="112">
        <v>2060</v>
      </c>
      <c r="Z122" s="112">
        <v>2274</v>
      </c>
      <c r="AB122" s="109" t="str">
        <f>TEXT(Z122,"###,###")</f>
        <v>2,274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37973</v>
      </c>
      <c r="W124" s="112">
        <v>39892</v>
      </c>
      <c r="X124" s="112">
        <v>40951</v>
      </c>
      <c r="Y124" s="112">
        <v>41959</v>
      </c>
      <c r="Z124" s="112">
        <v>44021</v>
      </c>
      <c r="AB124" s="109" t="str">
        <f>TEXT(Z124,"###,###")</f>
        <v>44,021</v>
      </c>
      <c r="AD124" s="127">
        <f>Z124/$Z$7*100</f>
        <v>94.279533967274915</v>
      </c>
    </row>
    <row r="125" spans="19:32" x14ac:dyDescent="0.25">
      <c r="S125" s="101" t="s">
        <v>104</v>
      </c>
      <c r="T125" s="112"/>
      <c r="U125" s="112"/>
      <c r="V125" s="112">
        <v>4058</v>
      </c>
      <c r="W125" s="112">
        <v>4236</v>
      </c>
      <c r="X125" s="112">
        <v>4311</v>
      </c>
      <c r="Y125" s="112">
        <v>4666</v>
      </c>
      <c r="Z125" s="112">
        <v>4946</v>
      </c>
      <c r="AB125" s="109" t="str">
        <f>TEXT(Z125,"###,###")</f>
        <v>4,946</v>
      </c>
      <c r="AD125" s="127">
        <f>Z125/$Z$7*100</f>
        <v>10.592821040006854</v>
      </c>
    </row>
    <row r="127" spans="19:32" x14ac:dyDescent="0.25">
      <c r="S127" s="101" t="s">
        <v>105</v>
      </c>
      <c r="T127" s="112"/>
      <c r="U127" s="112"/>
      <c r="V127" s="112">
        <v>21972</v>
      </c>
      <c r="W127" s="112">
        <v>23131</v>
      </c>
      <c r="X127" s="112">
        <v>23504</v>
      </c>
      <c r="Y127" s="112">
        <v>24057</v>
      </c>
      <c r="Z127" s="112">
        <v>25095</v>
      </c>
      <c r="AB127" s="109" t="str">
        <f>TEXT(Z127,"###,###")</f>
        <v>25,095</v>
      </c>
      <c r="AD127" s="127">
        <f>Z127/$Z$7*100</f>
        <v>53.74582369570804</v>
      </c>
    </row>
    <row r="128" spans="19:32" x14ac:dyDescent="0.25">
      <c r="S128" s="101" t="s">
        <v>106</v>
      </c>
      <c r="T128" s="112"/>
      <c r="U128" s="112"/>
      <c r="V128" s="112">
        <v>18333</v>
      </c>
      <c r="W128" s="112">
        <v>19217</v>
      </c>
      <c r="X128" s="112">
        <v>19890</v>
      </c>
      <c r="Y128" s="112">
        <v>20504</v>
      </c>
      <c r="Z128" s="112">
        <v>21554</v>
      </c>
      <c r="AB128" s="109" t="str">
        <f>TEXT(Z128,"###,###")</f>
        <v>21,554</v>
      </c>
      <c r="AD128" s="127">
        <f>Z128/$Z$7*100</f>
        <v>46.162083440418058</v>
      </c>
    </row>
    <row r="130" spans="19:20" x14ac:dyDescent="0.25">
      <c r="S130" s="101" t="s">
        <v>264</v>
      </c>
      <c r="T130" s="127">
        <v>89.40932065450184</v>
      </c>
    </row>
    <row r="131" spans="19:20" x14ac:dyDescent="0.25">
      <c r="S131" s="101" t="s">
        <v>265</v>
      </c>
      <c r="T131" s="127">
        <v>5.7226077272337879</v>
      </c>
    </row>
    <row r="132" spans="19:20" x14ac:dyDescent="0.25">
      <c r="S132" s="101" t="s">
        <v>266</v>
      </c>
      <c r="T132" s="127">
        <v>4.8702133127730658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893DB0-E3C2-4C30-A9D8-DB25131F5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1EE5FB-2E28-48BA-A682-E8C63F54C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7ED4EA-54D9-408E-8511-03D9943767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0F6A88-A84A-4DD0-A845-2F722BD9C3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F6DC-7AAA-48E1-91CC-422FFB4EF438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10.46 Port Adelaide Enfield,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88580</v>
      </c>
      <c r="W4" s="108">
        <v>93177</v>
      </c>
      <c r="X4" s="108">
        <v>96345</v>
      </c>
      <c r="Y4" s="108">
        <v>98691</v>
      </c>
      <c r="Z4" s="108">
        <v>106074</v>
      </c>
      <c r="AB4" s="109" t="str">
        <f>TEXT(Z4,"###,###")</f>
        <v>106,074</v>
      </c>
      <c r="AD4" s="110">
        <f>Z4/Y4-1</f>
        <v>7.4809253123385044E-2</v>
      </c>
      <c r="AF4" s="110">
        <f>Z4/V4-1</f>
        <v>0.19749379092345909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46508</v>
      </c>
      <c r="W5" s="108">
        <v>49233</v>
      </c>
      <c r="X5" s="108">
        <v>50684</v>
      </c>
      <c r="Y5" s="108">
        <v>52079</v>
      </c>
      <c r="Z5" s="108">
        <v>55645</v>
      </c>
      <c r="AB5" s="109" t="str">
        <f>TEXT(Z5,"###,###")</f>
        <v>55,645</v>
      </c>
      <c r="AD5" s="110">
        <f t="shared" ref="AD5:AD9" si="0">Z5/Y5-1</f>
        <v>6.8472896945025896E-2</v>
      </c>
      <c r="AF5" s="110">
        <f t="shared" ref="AF5:AF9" si="1">Z5/V5-1</f>
        <v>0.19646082394426756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42071</v>
      </c>
      <c r="W6" s="108">
        <v>43944</v>
      </c>
      <c r="X6" s="108">
        <v>45669</v>
      </c>
      <c r="Y6" s="108">
        <v>46617</v>
      </c>
      <c r="Z6" s="108">
        <v>50372</v>
      </c>
      <c r="AB6" s="109" t="str">
        <f>TEXT(Z6,"###,###")</f>
        <v>50,372</v>
      </c>
      <c r="AD6" s="110">
        <f t="shared" si="0"/>
        <v>8.0550013943411214E-2</v>
      </c>
      <c r="AF6" s="110">
        <f t="shared" si="1"/>
        <v>0.19730931045137989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63787</v>
      </c>
      <c r="W7" s="108">
        <v>66159</v>
      </c>
      <c r="X7" s="108">
        <v>68079</v>
      </c>
      <c r="Y7" s="108">
        <v>70245</v>
      </c>
      <c r="Z7" s="108">
        <v>72203</v>
      </c>
      <c r="AB7" s="109" t="str">
        <f>TEXT(Z7,"###,###")</f>
        <v>72,203</v>
      </c>
      <c r="AD7" s="110">
        <f t="shared" si="0"/>
        <v>2.7873870026336345E-2</v>
      </c>
      <c r="AF7" s="110">
        <f t="shared" si="1"/>
        <v>0.13193910984996937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106,074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72,203</v>
      </c>
      <c r="P8" s="65"/>
      <c r="S8" s="107" t="s">
        <v>84</v>
      </c>
      <c r="T8" s="108"/>
      <c r="U8" s="108"/>
      <c r="V8" s="108">
        <v>42348</v>
      </c>
      <c r="W8" s="108">
        <v>43834.76</v>
      </c>
      <c r="X8" s="108">
        <v>44874.720000000001</v>
      </c>
      <c r="Y8" s="108">
        <v>44384.4</v>
      </c>
      <c r="Z8" s="108">
        <v>46060</v>
      </c>
      <c r="AB8" s="109" t="str">
        <f>TEXT(Z8,"$###,###")</f>
        <v>$46,060</v>
      </c>
      <c r="AD8" s="110">
        <f t="shared" si="0"/>
        <v>3.7752002955993458E-2</v>
      </c>
      <c r="AF8" s="110">
        <f t="shared" si="1"/>
        <v>8.7654670822707059E-2</v>
      </c>
    </row>
    <row r="9" spans="1:32" x14ac:dyDescent="0.25">
      <c r="A9" s="30" t="s">
        <v>14</v>
      </c>
      <c r="B9" s="69"/>
      <c r="C9" s="70"/>
      <c r="D9" s="71">
        <f>AD104</f>
        <v>77.124460282444332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52.33439053778929</v>
      </c>
      <c r="P9" s="72" t="s">
        <v>85</v>
      </c>
      <c r="S9" s="107" t="s">
        <v>7</v>
      </c>
      <c r="T9" s="108"/>
      <c r="U9" s="108"/>
      <c r="V9" s="108">
        <v>3270053667</v>
      </c>
      <c r="W9" s="108">
        <v>3516986126</v>
      </c>
      <c r="X9" s="108">
        <v>3710928351</v>
      </c>
      <c r="Y9" s="108">
        <v>3908937970</v>
      </c>
      <c r="Z9" s="108">
        <v>4218402484</v>
      </c>
      <c r="AB9" s="109" t="str">
        <f>TEXT(Z9/1000000,"$#,###.0")&amp;" mil"</f>
        <v>$4,218.4 mil</v>
      </c>
      <c r="AD9" s="110">
        <f t="shared" si="0"/>
        <v>7.9168438172990463E-2</v>
      </c>
      <c r="AF9" s="110">
        <f t="shared" si="1"/>
        <v>0.29001016912056699</v>
      </c>
    </row>
    <row r="10" spans="1:32" x14ac:dyDescent="0.25">
      <c r="A10" s="30" t="s">
        <v>17</v>
      </c>
      <c r="B10" s="69"/>
      <c r="C10" s="70"/>
      <c r="D10" s="71">
        <f>AD105</f>
        <v>15.041386202085336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47.599130230045844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84.029749456393773</v>
      </c>
      <c r="P11" s="72" t="s">
        <v>85</v>
      </c>
      <c r="S11" s="107" t="s">
        <v>29</v>
      </c>
      <c r="T11" s="112"/>
      <c r="U11" s="112"/>
      <c r="V11" s="112">
        <v>80379</v>
      </c>
      <c r="W11" s="112">
        <v>84073</v>
      </c>
      <c r="X11" s="112">
        <v>86578</v>
      </c>
      <c r="Y11" s="112">
        <v>88038</v>
      </c>
      <c r="Z11" s="112">
        <v>94545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6.9401548412115837</v>
      </c>
      <c r="P12" s="72" t="s">
        <v>85</v>
      </c>
      <c r="S12" s="107" t="s">
        <v>30</v>
      </c>
      <c r="T12" s="112"/>
      <c r="U12" s="112"/>
      <c r="V12" s="112">
        <v>8204</v>
      </c>
      <c r="W12" s="112">
        <v>9108</v>
      </c>
      <c r="X12" s="112">
        <v>9773</v>
      </c>
      <c r="Y12" s="112">
        <v>10660</v>
      </c>
      <c r="Z12" s="112">
        <v>11529</v>
      </c>
    </row>
    <row r="13" spans="1:32" ht="15" customHeight="1" x14ac:dyDescent="0.25">
      <c r="A13" s="30" t="s">
        <v>19</v>
      </c>
      <c r="B13" s="70"/>
      <c r="C13" s="70"/>
      <c r="D13" s="71">
        <f>AD108</f>
        <v>13.391594547202896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9.0245557663808977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13.577313950638233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39.5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21.410524728020061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18.172878491987646</v>
      </c>
      <c r="P15" s="72" t="s">
        <v>85</v>
      </c>
      <c r="S15" s="115" t="s">
        <v>61</v>
      </c>
      <c r="T15" s="115"/>
      <c r="U15" s="116"/>
      <c r="V15" s="116">
        <v>951</v>
      </c>
      <c r="W15" s="116">
        <v>944</v>
      </c>
      <c r="X15" s="116">
        <v>1068</v>
      </c>
      <c r="Y15" s="112">
        <v>945</v>
      </c>
      <c r="Z15" s="112">
        <v>1059</v>
      </c>
      <c r="AB15" s="117">
        <f t="shared" ref="AB15:AB34" si="2">IF(Z15="np",0,Z15/$Z$34)</f>
        <v>9.9835963572600262E-3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45.144898844203105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81.827121508012354</v>
      </c>
      <c r="P16" s="37" t="s">
        <v>85</v>
      </c>
      <c r="S16" s="115" t="s">
        <v>62</v>
      </c>
      <c r="T16" s="115"/>
      <c r="U16" s="116"/>
      <c r="V16" s="116">
        <v>404</v>
      </c>
      <c r="W16" s="116">
        <v>419</v>
      </c>
      <c r="X16" s="116">
        <v>468</v>
      </c>
      <c r="Y16" s="112">
        <v>504</v>
      </c>
      <c r="Z16" s="112">
        <v>532</v>
      </c>
      <c r="AB16" s="117">
        <f t="shared" si="2"/>
        <v>5.0153666308426197E-3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6573</v>
      </c>
      <c r="W17" s="116">
        <v>6843</v>
      </c>
      <c r="X17" s="116">
        <v>6887</v>
      </c>
      <c r="Y17" s="112">
        <v>6829</v>
      </c>
      <c r="Z17" s="112">
        <v>7163</v>
      </c>
      <c r="AB17" s="117">
        <f t="shared" si="2"/>
        <v>6.7528329279559554E-2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639</v>
      </c>
      <c r="W18" s="116">
        <v>666</v>
      </c>
      <c r="X18" s="116">
        <v>720</v>
      </c>
      <c r="Y18" s="112">
        <v>616</v>
      </c>
      <c r="Z18" s="112">
        <v>745</v>
      </c>
      <c r="AB18" s="117">
        <f t="shared" si="2"/>
        <v>7.0233987593566758E-3</v>
      </c>
    </row>
    <row r="19" spans="1:28" x14ac:dyDescent="0.25">
      <c r="A19" s="61" t="str">
        <f>$S$1&amp;" ("&amp;$V$2&amp;" to "&amp;$Z$2&amp;")"</f>
        <v>Port Adelaide Enfield (2016-17 to 2020-21)</v>
      </c>
      <c r="B19" s="61"/>
      <c r="C19" s="61"/>
      <c r="D19" s="61"/>
      <c r="E19" s="61"/>
      <c r="F19" s="61"/>
      <c r="G19" s="61" t="str">
        <f>$S$1&amp;" ("&amp;$V$2&amp;" to "&amp;$Z$2&amp;")"</f>
        <v>Port Adelaide Enfield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4678</v>
      </c>
      <c r="W19" s="116">
        <v>5733</v>
      </c>
      <c r="X19" s="116">
        <v>5941</v>
      </c>
      <c r="Y19" s="112">
        <v>6082</v>
      </c>
      <c r="Z19" s="112">
        <v>6339</v>
      </c>
      <c r="AB19" s="117">
        <f t="shared" si="2"/>
        <v>5.9760167430284519E-2</v>
      </c>
    </row>
    <row r="20" spans="1:28" x14ac:dyDescent="0.25">
      <c r="S20" s="115" t="s">
        <v>66</v>
      </c>
      <c r="T20" s="115"/>
      <c r="U20" s="116"/>
      <c r="V20" s="116">
        <v>3387</v>
      </c>
      <c r="W20" s="116">
        <v>3278</v>
      </c>
      <c r="X20" s="116">
        <v>3323</v>
      </c>
      <c r="Y20" s="112">
        <v>3360</v>
      </c>
      <c r="Z20" s="112">
        <v>3641</v>
      </c>
      <c r="AB20" s="117">
        <f t="shared" si="2"/>
        <v>3.4325093802439803E-2</v>
      </c>
    </row>
    <row r="21" spans="1:28" x14ac:dyDescent="0.25">
      <c r="S21" s="115" t="s">
        <v>67</v>
      </c>
      <c r="T21" s="115"/>
      <c r="U21" s="116"/>
      <c r="V21" s="116">
        <v>8120</v>
      </c>
      <c r="W21" s="116">
        <v>7876</v>
      </c>
      <c r="X21" s="116">
        <v>7995</v>
      </c>
      <c r="Y21" s="112">
        <v>9077</v>
      </c>
      <c r="Z21" s="112">
        <v>9288</v>
      </c>
      <c r="AB21" s="117">
        <f t="shared" si="2"/>
        <v>8.7561513660274898E-2</v>
      </c>
    </row>
    <row r="22" spans="1:28" x14ac:dyDescent="0.25">
      <c r="S22" s="115" t="s">
        <v>68</v>
      </c>
      <c r="T22" s="115"/>
      <c r="U22" s="116"/>
      <c r="V22" s="116">
        <v>7110</v>
      </c>
      <c r="W22" s="116">
        <v>7183</v>
      </c>
      <c r="X22" s="116">
        <v>7426</v>
      </c>
      <c r="Y22" s="112">
        <v>7705</v>
      </c>
      <c r="Z22" s="112">
        <v>8607</v>
      </c>
      <c r="AB22" s="117">
        <f t="shared" si="2"/>
        <v>8.1141467277560941E-2</v>
      </c>
    </row>
    <row r="23" spans="1:28" x14ac:dyDescent="0.25">
      <c r="S23" s="115" t="s">
        <v>69</v>
      </c>
      <c r="T23" s="115"/>
      <c r="U23" s="116"/>
      <c r="V23" s="116">
        <v>3607</v>
      </c>
      <c r="W23" s="116">
        <v>4466</v>
      </c>
      <c r="X23" s="116">
        <v>4784</v>
      </c>
      <c r="Y23" s="112">
        <v>5095</v>
      </c>
      <c r="Z23" s="112">
        <v>5833</v>
      </c>
      <c r="AB23" s="117">
        <f t="shared" si="2"/>
        <v>5.4989912702453007E-2</v>
      </c>
    </row>
    <row r="24" spans="1:28" x14ac:dyDescent="0.25">
      <c r="S24" s="115" t="s">
        <v>70</v>
      </c>
      <c r="T24" s="115"/>
      <c r="U24" s="116"/>
      <c r="V24" s="116">
        <v>994</v>
      </c>
      <c r="W24" s="116">
        <v>1038</v>
      </c>
      <c r="X24" s="116">
        <v>1249</v>
      </c>
      <c r="Y24" s="112">
        <v>1198</v>
      </c>
      <c r="Z24" s="112">
        <v>1042</v>
      </c>
      <c r="AB24" s="117">
        <f t="shared" si="2"/>
        <v>9.8233308822143033E-3</v>
      </c>
    </row>
    <row r="25" spans="1:28" x14ac:dyDescent="0.25">
      <c r="S25" s="115" t="s">
        <v>71</v>
      </c>
      <c r="T25" s="115"/>
      <c r="U25" s="116"/>
      <c r="V25" s="116">
        <v>2603</v>
      </c>
      <c r="W25" s="116">
        <v>2752</v>
      </c>
      <c r="X25" s="116">
        <v>2736</v>
      </c>
      <c r="Y25" s="112">
        <v>3087</v>
      </c>
      <c r="Z25" s="112">
        <v>3382</v>
      </c>
      <c r="AB25" s="117">
        <f t="shared" si="2"/>
        <v>3.1883402153213794E-2</v>
      </c>
    </row>
    <row r="26" spans="1:28" x14ac:dyDescent="0.25">
      <c r="S26" s="115" t="s">
        <v>72</v>
      </c>
      <c r="T26" s="115"/>
      <c r="U26" s="116"/>
      <c r="V26" s="116">
        <v>1068</v>
      </c>
      <c r="W26" s="116">
        <v>1303</v>
      </c>
      <c r="X26" s="116">
        <v>1428</v>
      </c>
      <c r="Y26" s="112">
        <v>1450</v>
      </c>
      <c r="Z26" s="112">
        <v>1599</v>
      </c>
      <c r="AB26" s="117">
        <f t="shared" si="2"/>
        <v>1.5074382035182986E-2</v>
      </c>
    </row>
    <row r="27" spans="1:28" x14ac:dyDescent="0.25">
      <c r="S27" s="115" t="s">
        <v>73</v>
      </c>
      <c r="T27" s="115"/>
      <c r="U27" s="116"/>
      <c r="V27" s="116">
        <v>4777</v>
      </c>
      <c r="W27" s="116">
        <v>5500</v>
      </c>
      <c r="X27" s="116">
        <v>5861</v>
      </c>
      <c r="Y27" s="112">
        <v>6027</v>
      </c>
      <c r="Z27" s="112">
        <v>6667</v>
      </c>
      <c r="AB27" s="117">
        <f t="shared" si="2"/>
        <v>6.2852348360578458E-2</v>
      </c>
    </row>
    <row r="28" spans="1:28" x14ac:dyDescent="0.25">
      <c r="S28" s="115" t="s">
        <v>74</v>
      </c>
      <c r="T28" s="115"/>
      <c r="U28" s="116"/>
      <c r="V28" s="116">
        <v>9204</v>
      </c>
      <c r="W28" s="116">
        <v>10655</v>
      </c>
      <c r="X28" s="116">
        <v>11102</v>
      </c>
      <c r="Y28" s="112">
        <v>11781</v>
      </c>
      <c r="Z28" s="112">
        <v>13068</v>
      </c>
      <c r="AB28" s="117">
        <f t="shared" si="2"/>
        <v>0.12319701340573562</v>
      </c>
    </row>
    <row r="29" spans="1:28" x14ac:dyDescent="0.25">
      <c r="S29" s="115" t="s">
        <v>75</v>
      </c>
      <c r="T29" s="115"/>
      <c r="U29" s="116"/>
      <c r="V29" s="116">
        <v>5915</v>
      </c>
      <c r="W29" s="116">
        <v>6106</v>
      </c>
      <c r="X29" s="116">
        <v>6538</v>
      </c>
      <c r="Y29" s="112">
        <v>6072</v>
      </c>
      <c r="Z29" s="112">
        <v>5989</v>
      </c>
      <c r="AB29" s="117">
        <f t="shared" si="2"/>
        <v>5.6460584120519637E-2</v>
      </c>
    </row>
    <row r="30" spans="1:28" x14ac:dyDescent="0.25">
      <c r="S30" s="115" t="s">
        <v>76</v>
      </c>
      <c r="T30" s="115"/>
      <c r="U30" s="116"/>
      <c r="V30" s="116">
        <v>6373</v>
      </c>
      <c r="W30" s="116">
        <v>6950</v>
      </c>
      <c r="X30" s="116">
        <v>6811</v>
      </c>
      <c r="Y30" s="112">
        <v>6982</v>
      </c>
      <c r="Z30" s="112">
        <v>7009</v>
      </c>
      <c r="AB30" s="117">
        <f t="shared" si="2"/>
        <v>6.6076512623263001E-2</v>
      </c>
    </row>
    <row r="31" spans="1:28" x14ac:dyDescent="0.25">
      <c r="S31" s="115" t="s">
        <v>77</v>
      </c>
      <c r="T31" s="115"/>
      <c r="U31" s="116"/>
      <c r="V31" s="116">
        <v>11330</v>
      </c>
      <c r="W31" s="116">
        <v>12271</v>
      </c>
      <c r="X31" s="116">
        <v>13217</v>
      </c>
      <c r="Y31" s="112">
        <v>13812</v>
      </c>
      <c r="Z31" s="112">
        <v>16150</v>
      </c>
      <c r="AB31" s="117">
        <f t="shared" si="2"/>
        <v>0.15225220129343667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1478</v>
      </c>
      <c r="W32" s="116">
        <v>1645</v>
      </c>
      <c r="X32" s="116">
        <v>1703</v>
      </c>
      <c r="Y32" s="112">
        <v>1693</v>
      </c>
      <c r="Z32" s="112">
        <v>1776</v>
      </c>
      <c r="AB32" s="117">
        <f t="shared" si="2"/>
        <v>1.674302845183551E-2</v>
      </c>
    </row>
    <row r="33" spans="19:32" x14ac:dyDescent="0.25">
      <c r="S33" s="115" t="s">
        <v>79</v>
      </c>
      <c r="T33" s="115"/>
      <c r="U33" s="116"/>
      <c r="V33" s="116">
        <v>3117</v>
      </c>
      <c r="W33" s="116">
        <v>3479</v>
      </c>
      <c r="X33" s="116">
        <v>3691</v>
      </c>
      <c r="Y33" s="112">
        <v>3852</v>
      </c>
      <c r="Z33" s="112">
        <v>4193</v>
      </c>
      <c r="AB33" s="117">
        <f t="shared" si="2"/>
        <v>3.9529008050983278E-2</v>
      </c>
    </row>
    <row r="34" spans="19:32" x14ac:dyDescent="0.25">
      <c r="S34" s="118" t="s">
        <v>53</v>
      </c>
      <c r="T34" s="118"/>
      <c r="U34" s="119"/>
      <c r="V34" s="119">
        <v>88583</v>
      </c>
      <c r="W34" s="119">
        <v>93179</v>
      </c>
      <c r="X34" s="119">
        <v>96347</v>
      </c>
      <c r="Y34" s="120">
        <v>98692</v>
      </c>
      <c r="Z34" s="120">
        <v>106074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54086</v>
      </c>
      <c r="W37" s="112">
        <v>55682</v>
      </c>
      <c r="X37" s="112">
        <v>56849</v>
      </c>
      <c r="Y37" s="112">
        <v>58217</v>
      </c>
      <c r="Z37" s="112">
        <v>59080</v>
      </c>
      <c r="AB37" s="132">
        <f>Z37/Z40*100</f>
        <v>81.827121508012354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9703</v>
      </c>
      <c r="W38" s="112">
        <v>10475</v>
      </c>
      <c r="X38" s="112">
        <v>11228</v>
      </c>
      <c r="Y38" s="112">
        <v>12032</v>
      </c>
      <c r="Z38" s="112">
        <v>13121</v>
      </c>
      <c r="AB38" s="132">
        <f>Z38/Z40*100</f>
        <v>18.172878491987646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63789</v>
      </c>
      <c r="W40" s="112">
        <v>66157</v>
      </c>
      <c r="X40" s="112">
        <v>68077</v>
      </c>
      <c r="Y40" s="112">
        <v>70249</v>
      </c>
      <c r="Z40" s="112">
        <v>72201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22</v>
      </c>
      <c r="W44" s="112">
        <v>19</v>
      </c>
      <c r="X44" s="112">
        <v>26</v>
      </c>
      <c r="Y44" s="112">
        <v>34</v>
      </c>
      <c r="Z44" s="112">
        <v>42</v>
      </c>
    </row>
    <row r="45" spans="19:32" x14ac:dyDescent="0.25">
      <c r="S45" s="115" t="s">
        <v>37</v>
      </c>
      <c r="T45" s="115"/>
      <c r="U45" s="112"/>
      <c r="V45" s="112">
        <v>568</v>
      </c>
      <c r="W45" s="112">
        <v>516</v>
      </c>
      <c r="X45" s="112">
        <v>519</v>
      </c>
      <c r="Y45" s="112">
        <v>572</v>
      </c>
      <c r="Z45" s="112">
        <v>697</v>
      </c>
    </row>
    <row r="46" spans="19:32" x14ac:dyDescent="0.25">
      <c r="S46" s="115" t="s">
        <v>38</v>
      </c>
      <c r="T46" s="115"/>
      <c r="U46" s="112"/>
      <c r="V46" s="112">
        <v>2091</v>
      </c>
      <c r="W46" s="112">
        <v>2218</v>
      </c>
      <c r="X46" s="112">
        <v>2248</v>
      </c>
      <c r="Y46" s="112">
        <v>2179</v>
      </c>
      <c r="Z46" s="112">
        <v>2296</v>
      </c>
    </row>
    <row r="47" spans="19:32" x14ac:dyDescent="0.25">
      <c r="S47" s="115" t="s">
        <v>39</v>
      </c>
      <c r="T47" s="115"/>
      <c r="U47" s="112"/>
      <c r="V47" s="112">
        <v>4356</v>
      </c>
      <c r="W47" s="112">
        <v>4735</v>
      </c>
      <c r="X47" s="112">
        <v>4915</v>
      </c>
      <c r="Y47" s="112">
        <v>5094</v>
      </c>
      <c r="Z47" s="112">
        <v>5618</v>
      </c>
    </row>
    <row r="48" spans="19:32" x14ac:dyDescent="0.25">
      <c r="S48" s="115" t="s">
        <v>40</v>
      </c>
      <c r="T48" s="115"/>
      <c r="U48" s="112"/>
      <c r="V48" s="112">
        <v>6753</v>
      </c>
      <c r="W48" s="112">
        <v>7038</v>
      </c>
      <c r="X48" s="112">
        <v>7383</v>
      </c>
      <c r="Y48" s="112">
        <v>7901</v>
      </c>
      <c r="Z48" s="112">
        <v>9095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7067</v>
      </c>
      <c r="W49" s="112">
        <v>7381</v>
      </c>
      <c r="X49" s="112">
        <v>7669</v>
      </c>
      <c r="Y49" s="112">
        <v>7836</v>
      </c>
      <c r="Z49" s="112">
        <v>8328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Adelaide Enfield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5960</v>
      </c>
      <c r="W50" s="112">
        <v>6534</v>
      </c>
      <c r="X50" s="112">
        <v>6700</v>
      </c>
      <c r="Y50" s="112">
        <v>6901</v>
      </c>
      <c r="Z50" s="112">
        <v>7349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4705</v>
      </c>
      <c r="W51" s="112">
        <v>5122</v>
      </c>
      <c r="X51" s="112">
        <v>5153</v>
      </c>
      <c r="Y51" s="112">
        <v>5255</v>
      </c>
      <c r="Z51" s="112">
        <v>5659</v>
      </c>
    </row>
    <row r="52" spans="1:26" ht="15" customHeight="1" x14ac:dyDescent="0.25">
      <c r="S52" s="115" t="s">
        <v>44</v>
      </c>
      <c r="T52" s="115"/>
      <c r="U52" s="112"/>
      <c r="V52" s="112">
        <v>4261</v>
      </c>
      <c r="W52" s="112">
        <v>4469</v>
      </c>
      <c r="X52" s="112">
        <v>4611</v>
      </c>
      <c r="Y52" s="112">
        <v>4694</v>
      </c>
      <c r="Z52" s="112">
        <v>4560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3748</v>
      </c>
      <c r="W53" s="112">
        <v>3847</v>
      </c>
      <c r="X53" s="112">
        <v>3926</v>
      </c>
      <c r="Y53" s="112">
        <v>3881</v>
      </c>
      <c r="Z53" s="112">
        <v>4141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3353</v>
      </c>
      <c r="W54" s="112">
        <v>3423</v>
      </c>
      <c r="X54" s="112">
        <v>3423</v>
      </c>
      <c r="Y54" s="112">
        <v>3418</v>
      </c>
      <c r="Z54" s="112">
        <v>3378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2129</v>
      </c>
      <c r="W55" s="112">
        <v>2346</v>
      </c>
      <c r="X55" s="112">
        <v>2446</v>
      </c>
      <c r="Y55" s="112">
        <v>2607</v>
      </c>
      <c r="Z55" s="112">
        <v>2707</v>
      </c>
    </row>
    <row r="56" spans="1:26" ht="15" customHeight="1" x14ac:dyDescent="0.25">
      <c r="S56" s="115" t="s">
        <v>48</v>
      </c>
      <c r="T56" s="115"/>
      <c r="U56" s="112"/>
      <c r="V56" s="112">
        <v>939</v>
      </c>
      <c r="W56" s="112">
        <v>993</v>
      </c>
      <c r="X56" s="112">
        <v>1086</v>
      </c>
      <c r="Y56" s="112">
        <v>1083</v>
      </c>
      <c r="Z56" s="112">
        <v>1158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351</v>
      </c>
      <c r="W57" s="112">
        <v>370</v>
      </c>
      <c r="X57" s="112">
        <v>361</v>
      </c>
      <c r="Y57" s="112">
        <v>393</v>
      </c>
      <c r="Z57" s="112">
        <v>374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113</v>
      </c>
      <c r="W58" s="112">
        <v>127</v>
      </c>
      <c r="X58" s="112">
        <v>132</v>
      </c>
      <c r="Y58" s="112">
        <v>133</v>
      </c>
      <c r="Z58" s="112">
        <v>155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54</v>
      </c>
      <c r="W59" s="112">
        <v>58</v>
      </c>
      <c r="X59" s="112">
        <v>60</v>
      </c>
      <c r="Y59" s="112">
        <v>55</v>
      </c>
      <c r="Z59" s="112">
        <v>52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53</v>
      </c>
      <c r="W60" s="112">
        <v>41</v>
      </c>
      <c r="X60" s="112">
        <v>36</v>
      </c>
      <c r="Y60" s="112">
        <v>41</v>
      </c>
      <c r="Z60" s="112">
        <v>36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46507</v>
      </c>
      <c r="W61" s="112">
        <v>49233</v>
      </c>
      <c r="X61" s="112">
        <v>50678</v>
      </c>
      <c r="Y61" s="112">
        <v>52078</v>
      </c>
      <c r="Z61" s="112">
        <v>55645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</v>
      </c>
      <c r="W63" s="112">
        <v>34</v>
      </c>
      <c r="X63" s="112">
        <v>42</v>
      </c>
      <c r="Y63" s="112">
        <v>43</v>
      </c>
      <c r="Z63" s="112">
        <v>66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653</v>
      </c>
      <c r="W64" s="112">
        <v>689</v>
      </c>
      <c r="X64" s="112">
        <v>772</v>
      </c>
      <c r="Y64" s="112">
        <v>757</v>
      </c>
      <c r="Z64" s="112">
        <v>945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Adelaide Enfield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2194</v>
      </c>
      <c r="W65" s="112">
        <v>2255</v>
      </c>
      <c r="X65" s="112">
        <v>2343</v>
      </c>
      <c r="Y65" s="112">
        <v>2199</v>
      </c>
      <c r="Z65" s="112">
        <v>2385</v>
      </c>
    </row>
    <row r="66" spans="1:26" x14ac:dyDescent="0.25">
      <c r="S66" s="115" t="s">
        <v>39</v>
      </c>
      <c r="T66" s="115"/>
      <c r="U66" s="112"/>
      <c r="V66" s="112">
        <v>4061</v>
      </c>
      <c r="W66" s="112">
        <v>4303</v>
      </c>
      <c r="X66" s="112">
        <v>4469</v>
      </c>
      <c r="Y66" s="112">
        <v>4657</v>
      </c>
      <c r="Z66" s="112">
        <v>5171</v>
      </c>
    </row>
    <row r="67" spans="1:26" x14ac:dyDescent="0.25">
      <c r="S67" s="115" t="s">
        <v>40</v>
      </c>
      <c r="T67" s="115"/>
      <c r="U67" s="112"/>
      <c r="V67" s="112">
        <v>6111</v>
      </c>
      <c r="W67" s="112">
        <v>6197</v>
      </c>
      <c r="X67" s="112">
        <v>6467</v>
      </c>
      <c r="Y67" s="112">
        <v>6748</v>
      </c>
      <c r="Z67" s="112">
        <v>7764</v>
      </c>
    </row>
    <row r="68" spans="1:26" x14ac:dyDescent="0.25">
      <c r="S68" s="115" t="s">
        <v>41</v>
      </c>
      <c r="T68" s="115"/>
      <c r="U68" s="112"/>
      <c r="V68" s="112">
        <v>5907</v>
      </c>
      <c r="W68" s="112">
        <v>6219</v>
      </c>
      <c r="X68" s="112">
        <v>6471</v>
      </c>
      <c r="Y68" s="112">
        <v>6731</v>
      </c>
      <c r="Z68" s="112">
        <v>7221</v>
      </c>
    </row>
    <row r="69" spans="1:26" x14ac:dyDescent="0.25">
      <c r="S69" s="115" t="s">
        <v>42</v>
      </c>
      <c r="T69" s="115"/>
      <c r="U69" s="112"/>
      <c r="V69" s="112">
        <v>4651</v>
      </c>
      <c r="W69" s="112">
        <v>5119</v>
      </c>
      <c r="X69" s="112">
        <v>5506</v>
      </c>
      <c r="Y69" s="112">
        <v>5755</v>
      </c>
      <c r="Z69" s="112">
        <v>6385</v>
      </c>
    </row>
    <row r="70" spans="1:26" x14ac:dyDescent="0.25">
      <c r="S70" s="115" t="s">
        <v>43</v>
      </c>
      <c r="T70" s="115"/>
      <c r="U70" s="112"/>
      <c r="V70" s="112">
        <v>4072</v>
      </c>
      <c r="W70" s="112">
        <v>4268</v>
      </c>
      <c r="X70" s="112">
        <v>4273</v>
      </c>
      <c r="Y70" s="112">
        <v>4438</v>
      </c>
      <c r="Z70" s="112">
        <v>4580</v>
      </c>
    </row>
    <row r="71" spans="1:26" x14ac:dyDescent="0.25">
      <c r="S71" s="115" t="s">
        <v>44</v>
      </c>
      <c r="T71" s="115"/>
      <c r="U71" s="112"/>
      <c r="V71" s="112">
        <v>4109</v>
      </c>
      <c r="W71" s="112">
        <v>4197</v>
      </c>
      <c r="X71" s="112">
        <v>4266</v>
      </c>
      <c r="Y71" s="112">
        <v>4223</v>
      </c>
      <c r="Z71" s="112">
        <v>4269</v>
      </c>
    </row>
    <row r="72" spans="1:26" x14ac:dyDescent="0.25">
      <c r="S72" s="115" t="s">
        <v>45</v>
      </c>
      <c r="T72" s="115"/>
      <c r="U72" s="112"/>
      <c r="V72" s="112">
        <v>3706</v>
      </c>
      <c r="W72" s="112">
        <v>3768</v>
      </c>
      <c r="X72" s="112">
        <v>3889</v>
      </c>
      <c r="Y72" s="112">
        <v>3856</v>
      </c>
      <c r="Z72" s="112">
        <v>4012</v>
      </c>
    </row>
    <row r="73" spans="1:26" x14ac:dyDescent="0.25">
      <c r="S73" s="115" t="s">
        <v>46</v>
      </c>
      <c r="T73" s="115"/>
      <c r="U73" s="112"/>
      <c r="V73" s="112">
        <v>3210</v>
      </c>
      <c r="W73" s="112">
        <v>3263</v>
      </c>
      <c r="X73" s="112">
        <v>3364</v>
      </c>
      <c r="Y73" s="112">
        <v>3291</v>
      </c>
      <c r="Z73" s="112">
        <v>3418</v>
      </c>
    </row>
    <row r="74" spans="1:26" x14ac:dyDescent="0.25">
      <c r="S74" s="115" t="s">
        <v>47</v>
      </c>
      <c r="T74" s="115"/>
      <c r="U74" s="112"/>
      <c r="V74" s="112">
        <v>2043</v>
      </c>
      <c r="W74" s="112">
        <v>2225</v>
      </c>
      <c r="X74" s="112">
        <v>2304</v>
      </c>
      <c r="Y74" s="112">
        <v>2376</v>
      </c>
      <c r="Z74" s="112">
        <v>2523</v>
      </c>
    </row>
    <row r="75" spans="1:26" x14ac:dyDescent="0.25">
      <c r="S75" s="115" t="s">
        <v>48</v>
      </c>
      <c r="T75" s="115"/>
      <c r="U75" s="112"/>
      <c r="V75" s="112">
        <v>850</v>
      </c>
      <c r="W75" s="112">
        <v>914</v>
      </c>
      <c r="X75" s="112">
        <v>987</v>
      </c>
      <c r="Y75" s="112">
        <v>1012</v>
      </c>
      <c r="Z75" s="112">
        <v>1097</v>
      </c>
    </row>
    <row r="76" spans="1:26" x14ac:dyDescent="0.25">
      <c r="S76" s="115" t="s">
        <v>49</v>
      </c>
      <c r="T76" s="115"/>
      <c r="U76" s="112"/>
      <c r="V76" s="112">
        <v>258</v>
      </c>
      <c r="W76" s="112">
        <v>283</v>
      </c>
      <c r="X76" s="112">
        <v>299</v>
      </c>
      <c r="Y76" s="112">
        <v>311</v>
      </c>
      <c r="Z76" s="112">
        <v>332</v>
      </c>
    </row>
    <row r="77" spans="1:26" x14ac:dyDescent="0.25">
      <c r="S77" s="115" t="s">
        <v>50</v>
      </c>
      <c r="T77" s="115"/>
      <c r="U77" s="112"/>
      <c r="V77" s="112">
        <v>94</v>
      </c>
      <c r="W77" s="112">
        <v>104</v>
      </c>
      <c r="X77" s="112">
        <v>108</v>
      </c>
      <c r="Y77" s="112">
        <v>118</v>
      </c>
      <c r="Z77" s="112">
        <v>109</v>
      </c>
    </row>
    <row r="78" spans="1:26" x14ac:dyDescent="0.25">
      <c r="S78" s="115" t="s">
        <v>51</v>
      </c>
      <c r="T78" s="115"/>
      <c r="U78" s="112"/>
      <c r="V78" s="112">
        <v>72</v>
      </c>
      <c r="W78" s="112">
        <v>56</v>
      </c>
      <c r="X78" s="112">
        <v>53</v>
      </c>
      <c r="Y78" s="112">
        <v>43</v>
      </c>
      <c r="Z78" s="112">
        <v>50</v>
      </c>
    </row>
    <row r="79" spans="1:26" x14ac:dyDescent="0.25">
      <c r="S79" s="115" t="s">
        <v>52</v>
      </c>
      <c r="T79" s="115"/>
      <c r="U79" s="112"/>
      <c r="V79" s="112">
        <v>48</v>
      </c>
      <c r="W79" s="112">
        <v>55</v>
      </c>
      <c r="X79" s="112">
        <v>57</v>
      </c>
      <c r="Y79" s="112">
        <v>54</v>
      </c>
      <c r="Z79" s="112">
        <v>45</v>
      </c>
    </row>
    <row r="80" spans="1:26" x14ac:dyDescent="0.25">
      <c r="S80" s="118" t="s">
        <v>53</v>
      </c>
      <c r="T80" s="118"/>
      <c r="U80" s="112"/>
      <c r="V80" s="112">
        <v>42070</v>
      </c>
      <c r="W80" s="112">
        <v>43948</v>
      </c>
      <c r="X80" s="112">
        <v>45667</v>
      </c>
      <c r="Y80" s="112">
        <v>46616</v>
      </c>
      <c r="Z80" s="112">
        <v>50372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Adelaide Enfield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3219</v>
      </c>
      <c r="W83" s="112">
        <v>3445</v>
      </c>
      <c r="X83" s="112">
        <v>3500</v>
      </c>
      <c r="Y83" s="112">
        <v>3719</v>
      </c>
      <c r="Z83" s="112">
        <v>3784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4813</v>
      </c>
      <c r="W84" s="112">
        <v>5069</v>
      </c>
      <c r="X84" s="112">
        <v>5272</v>
      </c>
      <c r="Y84" s="112">
        <v>5502</v>
      </c>
      <c r="Z84" s="112">
        <v>5656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5272</v>
      </c>
      <c r="W85" s="112">
        <v>5512</v>
      </c>
      <c r="X85" s="112">
        <v>5715</v>
      </c>
      <c r="Y85" s="112">
        <v>5747</v>
      </c>
      <c r="Z85" s="112">
        <v>5937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106,074</v>
      </c>
      <c r="D86" s="94">
        <f t="shared" ref="D86:D91" si="4">AD4</f>
        <v>7.4809253123385044E-2</v>
      </c>
      <c r="E86" s="95">
        <f t="shared" ref="E86:E91" si="5">AD4</f>
        <v>7.4809253123385044E-2</v>
      </c>
      <c r="F86" s="94">
        <f t="shared" ref="F86:F91" si="6">AF4</f>
        <v>0.19749379092345909</v>
      </c>
      <c r="G86" s="95">
        <f t="shared" ref="G86:G91" si="7">AF4</f>
        <v>0.19749379092345909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2283</v>
      </c>
      <c r="W86" s="112">
        <v>2463</v>
      </c>
      <c r="X86" s="112">
        <v>2577</v>
      </c>
      <c r="Y86" s="112">
        <v>2753</v>
      </c>
      <c r="Z86" s="112">
        <v>2942</v>
      </c>
    </row>
    <row r="87" spans="1:30" ht="15" customHeight="1" x14ac:dyDescent="0.25">
      <c r="A87" s="96" t="s">
        <v>4</v>
      </c>
      <c r="B87" s="49"/>
      <c r="C87" s="97" t="str">
        <f t="shared" si="3"/>
        <v>55,645</v>
      </c>
      <c r="D87" s="94">
        <f t="shared" si="4"/>
        <v>6.8472896945025896E-2</v>
      </c>
      <c r="E87" s="95">
        <f t="shared" si="5"/>
        <v>6.8472896945025896E-2</v>
      </c>
      <c r="F87" s="94">
        <f t="shared" si="6"/>
        <v>0.19646082394426756</v>
      </c>
      <c r="G87" s="95">
        <f t="shared" si="7"/>
        <v>0.19646082394426756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1890</v>
      </c>
      <c r="W87" s="112">
        <v>1946</v>
      </c>
      <c r="X87" s="112">
        <v>2014</v>
      </c>
      <c r="Y87" s="112">
        <v>2008</v>
      </c>
      <c r="Z87" s="112">
        <v>2110</v>
      </c>
    </row>
    <row r="88" spans="1:30" ht="15" customHeight="1" x14ac:dyDescent="0.25">
      <c r="A88" s="96" t="s">
        <v>5</v>
      </c>
      <c r="B88" s="49"/>
      <c r="C88" s="97" t="str">
        <f t="shared" si="3"/>
        <v>50,372</v>
      </c>
      <c r="D88" s="94">
        <f t="shared" si="4"/>
        <v>8.0550013943411214E-2</v>
      </c>
      <c r="E88" s="95">
        <f t="shared" si="5"/>
        <v>8.0550013943411214E-2</v>
      </c>
      <c r="F88" s="94">
        <f t="shared" si="6"/>
        <v>0.19730931045137989</v>
      </c>
      <c r="G88" s="95">
        <f t="shared" si="7"/>
        <v>0.19730931045137989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1741</v>
      </c>
      <c r="W88" s="112">
        <v>1873</v>
      </c>
      <c r="X88" s="112">
        <v>1918</v>
      </c>
      <c r="Y88" s="112">
        <v>2008</v>
      </c>
      <c r="Z88" s="112">
        <v>2093</v>
      </c>
    </row>
    <row r="89" spans="1:30" ht="15" customHeight="1" x14ac:dyDescent="0.25">
      <c r="A89" s="49" t="s">
        <v>6</v>
      </c>
      <c r="B89" s="49"/>
      <c r="C89" s="97" t="str">
        <f t="shared" si="3"/>
        <v>72,203</v>
      </c>
      <c r="D89" s="94">
        <f t="shared" si="4"/>
        <v>2.7873870026336345E-2</v>
      </c>
      <c r="E89" s="95">
        <f t="shared" si="5"/>
        <v>2.7873870026336345E-2</v>
      </c>
      <c r="F89" s="94">
        <f t="shared" si="6"/>
        <v>0.13193910984996937</v>
      </c>
      <c r="G89" s="95">
        <f t="shared" si="7"/>
        <v>0.13193910984996937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2904</v>
      </c>
      <c r="W89" s="112">
        <v>3057</v>
      </c>
      <c r="X89" s="112">
        <v>3159</v>
      </c>
      <c r="Y89" s="112">
        <v>3132</v>
      </c>
      <c r="Z89" s="112">
        <v>3280</v>
      </c>
    </row>
    <row r="90" spans="1:30" ht="15" customHeight="1" x14ac:dyDescent="0.25">
      <c r="A90" s="49" t="s">
        <v>98</v>
      </c>
      <c r="B90" s="49"/>
      <c r="C90" s="97" t="str">
        <f t="shared" si="3"/>
        <v>$46,060</v>
      </c>
      <c r="D90" s="94">
        <f t="shared" si="4"/>
        <v>3.7752002955993458E-2</v>
      </c>
      <c r="E90" s="95">
        <f t="shared" si="5"/>
        <v>3.7752002955993458E-2</v>
      </c>
      <c r="F90" s="94">
        <f t="shared" si="6"/>
        <v>8.7654670822707059E-2</v>
      </c>
      <c r="G90" s="95">
        <f t="shared" si="7"/>
        <v>8.7654670822707059E-2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4703</v>
      </c>
      <c r="W90" s="112">
        <v>5000</v>
      </c>
      <c r="X90" s="112">
        <v>5192</v>
      </c>
      <c r="Y90" s="112">
        <v>5239</v>
      </c>
      <c r="Z90" s="112">
        <v>5384</v>
      </c>
    </row>
    <row r="91" spans="1:30" ht="15" customHeight="1" x14ac:dyDescent="0.25">
      <c r="A91" s="49" t="s">
        <v>7</v>
      </c>
      <c r="B91" s="49"/>
      <c r="C91" s="97" t="str">
        <f t="shared" si="3"/>
        <v>$4,218.4 mil</v>
      </c>
      <c r="D91" s="94">
        <f t="shared" si="4"/>
        <v>7.9168438172990463E-2</v>
      </c>
      <c r="E91" s="95">
        <f t="shared" si="5"/>
        <v>7.9168438172990463E-2</v>
      </c>
      <c r="F91" s="94">
        <f t="shared" si="6"/>
        <v>0.29001016912056699</v>
      </c>
      <c r="G91" s="95">
        <f t="shared" si="7"/>
        <v>0.29001016912056699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33519</v>
      </c>
      <c r="W91" s="112">
        <v>34867</v>
      </c>
      <c r="X91" s="112">
        <v>35759</v>
      </c>
      <c r="Y91" s="112">
        <v>36899</v>
      </c>
      <c r="Z91" s="112">
        <v>37786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2362</v>
      </c>
      <c r="W93" s="112">
        <v>2514</v>
      </c>
      <c r="X93" s="112">
        <v>2605</v>
      </c>
      <c r="Y93" s="112">
        <v>2708</v>
      </c>
      <c r="Z93" s="112">
        <v>2804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6491</v>
      </c>
      <c r="W94" s="112">
        <v>6788</v>
      </c>
      <c r="X94" s="112">
        <v>7084</v>
      </c>
      <c r="Y94" s="112">
        <v>7323</v>
      </c>
      <c r="Z94" s="112">
        <v>7656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1064</v>
      </c>
      <c r="W95" s="112">
        <v>1126</v>
      </c>
      <c r="X95" s="112">
        <v>1205</v>
      </c>
      <c r="Y95" s="112">
        <v>1274</v>
      </c>
      <c r="Z95" s="112">
        <v>1330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4851</v>
      </c>
      <c r="W96" s="112">
        <v>5255</v>
      </c>
      <c r="X96" s="112">
        <v>5643</v>
      </c>
      <c r="Y96" s="112">
        <v>5909</v>
      </c>
      <c r="Z96" s="112">
        <v>6415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5403</v>
      </c>
      <c r="W97" s="112">
        <v>5465</v>
      </c>
      <c r="X97" s="112">
        <v>5530</v>
      </c>
      <c r="Y97" s="112">
        <v>5576</v>
      </c>
      <c r="Z97" s="112">
        <v>5644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2649</v>
      </c>
      <c r="W98" s="112">
        <v>2778</v>
      </c>
      <c r="X98" s="112">
        <v>2841</v>
      </c>
      <c r="Y98" s="112">
        <v>2900</v>
      </c>
      <c r="Z98" s="112">
        <v>3004</v>
      </c>
    </row>
    <row r="99" spans="1:32" ht="15" customHeight="1" x14ac:dyDescent="0.25">
      <c r="S99" s="115" t="s">
        <v>191</v>
      </c>
      <c r="T99" s="115"/>
      <c r="U99" s="112"/>
      <c r="V99" s="112">
        <v>247</v>
      </c>
      <c r="W99" s="112">
        <v>275</v>
      </c>
      <c r="X99" s="112">
        <v>313</v>
      </c>
      <c r="Y99" s="112">
        <v>298</v>
      </c>
      <c r="Z99" s="112">
        <v>329</v>
      </c>
    </row>
    <row r="100" spans="1:32" ht="15" customHeight="1" x14ac:dyDescent="0.25">
      <c r="S100" s="115" t="s">
        <v>58</v>
      </c>
      <c r="T100" s="115"/>
      <c r="U100" s="112"/>
      <c r="V100" s="112">
        <v>2619</v>
      </c>
      <c r="W100" s="112">
        <v>2745</v>
      </c>
      <c r="X100" s="112">
        <v>2919</v>
      </c>
      <c r="Y100" s="112">
        <v>3023</v>
      </c>
      <c r="Z100" s="112">
        <v>3118</v>
      </c>
    </row>
    <row r="101" spans="1:32" x14ac:dyDescent="0.25">
      <c r="A101" s="18"/>
      <c r="S101" s="118" t="s">
        <v>53</v>
      </c>
      <c r="T101" s="118"/>
      <c r="U101" s="112"/>
      <c r="V101" s="112">
        <v>30263</v>
      </c>
      <c r="W101" s="112">
        <v>31290</v>
      </c>
      <c r="X101" s="112">
        <v>32322</v>
      </c>
      <c r="Y101" s="112">
        <v>33347</v>
      </c>
      <c r="Z101" s="112">
        <v>34368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68916</v>
      </c>
      <c r="W104" s="112">
        <v>71661</v>
      </c>
      <c r="X104" s="112">
        <v>74068</v>
      </c>
      <c r="Y104" s="112">
        <v>81809</v>
      </c>
      <c r="Z104" s="112">
        <v>81809</v>
      </c>
      <c r="AB104" s="109" t="str">
        <f>TEXT(Z104,"###,###")</f>
        <v>81,809</v>
      </c>
      <c r="AD104" s="130">
        <f>Z104/($Z$4)*100</f>
        <v>77.124460282444332</v>
      </c>
      <c r="AF104" s="109"/>
    </row>
    <row r="105" spans="1:32" x14ac:dyDescent="0.25">
      <c r="S105" s="115" t="s">
        <v>17</v>
      </c>
      <c r="T105" s="115"/>
      <c r="U105" s="112"/>
      <c r="V105" s="112">
        <v>15817</v>
      </c>
      <c r="W105" s="112">
        <v>16144</v>
      </c>
      <c r="X105" s="112">
        <v>16377</v>
      </c>
      <c r="Y105" s="112">
        <v>15991</v>
      </c>
      <c r="Z105" s="112">
        <v>15955</v>
      </c>
      <c r="AB105" s="109" t="str">
        <f>TEXT(Z105,"###,###")</f>
        <v>15,955</v>
      </c>
      <c r="AD105" s="130">
        <f>Z105/($Z$4)*100</f>
        <v>15.041386202085336</v>
      </c>
      <c r="AF105" s="109"/>
    </row>
    <row r="106" spans="1:32" x14ac:dyDescent="0.25">
      <c r="S106" s="118" t="s">
        <v>53</v>
      </c>
      <c r="T106" s="118"/>
      <c r="U106" s="120"/>
      <c r="V106" s="120">
        <v>84733</v>
      </c>
      <c r="W106" s="120">
        <v>87805</v>
      </c>
      <c r="X106" s="120">
        <v>90445</v>
      </c>
      <c r="Y106" s="120">
        <v>97800</v>
      </c>
      <c r="Z106" s="120">
        <v>97764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10597</v>
      </c>
      <c r="W108" s="112">
        <v>13660</v>
      </c>
      <c r="X108" s="112">
        <v>12427</v>
      </c>
      <c r="Y108" s="112">
        <v>13433</v>
      </c>
      <c r="Z108" s="112">
        <v>14205</v>
      </c>
      <c r="AB108" s="109" t="str">
        <f>TEXT(Z108,"###,###")</f>
        <v>14,205</v>
      </c>
      <c r="AD108" s="130">
        <f>Z108/($Z$4)*100</f>
        <v>13.391594547202896</v>
      </c>
      <c r="AF108" s="109"/>
    </row>
    <row r="109" spans="1:32" x14ac:dyDescent="0.25">
      <c r="S109" s="115" t="s">
        <v>20</v>
      </c>
      <c r="T109" s="115"/>
      <c r="U109" s="112"/>
      <c r="V109" s="112">
        <v>12213</v>
      </c>
      <c r="W109" s="112">
        <v>12251</v>
      </c>
      <c r="X109" s="112">
        <v>12023</v>
      </c>
      <c r="Y109" s="112">
        <v>12416</v>
      </c>
      <c r="Z109" s="112">
        <v>14402</v>
      </c>
      <c r="AB109" s="109" t="str">
        <f>TEXT(Z109,"###,###")</f>
        <v>14,402</v>
      </c>
      <c r="AD109" s="130">
        <f>Z109/($Z$4)*100</f>
        <v>13.577313950638233</v>
      </c>
      <c r="AF109" s="109"/>
    </row>
    <row r="110" spans="1:32" x14ac:dyDescent="0.25">
      <c r="S110" s="115" t="s">
        <v>21</v>
      </c>
      <c r="T110" s="115"/>
      <c r="U110" s="112"/>
      <c r="V110" s="112">
        <v>19475</v>
      </c>
      <c r="W110" s="112">
        <v>19811</v>
      </c>
      <c r="X110" s="112">
        <v>21589</v>
      </c>
      <c r="Y110" s="112">
        <v>20977</v>
      </c>
      <c r="Z110" s="112">
        <v>22711</v>
      </c>
      <c r="AB110" s="109" t="str">
        <f>TEXT(Z110,"###,###")</f>
        <v>22,711</v>
      </c>
      <c r="AD110" s="130">
        <f>Z110/($Z$4)*100</f>
        <v>21.410524728020061</v>
      </c>
      <c r="AF110" s="109"/>
    </row>
    <row r="111" spans="1:32" x14ac:dyDescent="0.25">
      <c r="S111" s="115" t="s">
        <v>22</v>
      </c>
      <c r="T111" s="115"/>
      <c r="U111" s="112"/>
      <c r="V111" s="112">
        <v>40295</v>
      </c>
      <c r="W111" s="112">
        <v>40709</v>
      </c>
      <c r="X111" s="112">
        <v>43504</v>
      </c>
      <c r="Y111" s="112">
        <v>44848</v>
      </c>
      <c r="Z111" s="112">
        <v>47887</v>
      </c>
      <c r="AB111" s="109" t="str">
        <f>TEXT(Z111,"###,###")</f>
        <v>47,887</v>
      </c>
      <c r="AD111" s="130">
        <f>Z111/($Z$4)*100</f>
        <v>45.144898844203105</v>
      </c>
      <c r="AF111" s="109"/>
    </row>
    <row r="112" spans="1:32" x14ac:dyDescent="0.25">
      <c r="S112" s="118" t="s">
        <v>53</v>
      </c>
      <c r="T112" s="118"/>
      <c r="U112" s="112"/>
      <c r="V112" s="112">
        <v>88581</v>
      </c>
      <c r="W112" s="112">
        <v>93182</v>
      </c>
      <c r="X112" s="112">
        <v>96346</v>
      </c>
      <c r="Y112" s="112">
        <v>98691</v>
      </c>
      <c r="Z112" s="112">
        <v>106074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39.76</v>
      </c>
      <c r="W118" s="131">
        <v>39.799999999999997</v>
      </c>
      <c r="X118" s="131">
        <v>39.67</v>
      </c>
      <c r="Y118" s="131">
        <v>39.64</v>
      </c>
      <c r="Z118" s="131">
        <v>39.53</v>
      </c>
      <c r="AB118" s="109" t="str">
        <f>TEXT(Z118,"##.0")</f>
        <v>39.5</v>
      </c>
    </row>
    <row r="120" spans="19:32" x14ac:dyDescent="0.25">
      <c r="S120" s="101" t="s">
        <v>100</v>
      </c>
      <c r="T120" s="112"/>
      <c r="U120" s="112"/>
      <c r="V120" s="112">
        <v>55581</v>
      </c>
      <c r="W120" s="112">
        <v>57043</v>
      </c>
      <c r="X120" s="112">
        <v>58306</v>
      </c>
      <c r="Y120" s="112">
        <v>59587</v>
      </c>
      <c r="Z120" s="112">
        <v>60672</v>
      </c>
      <c r="AB120" s="109" t="str">
        <f>TEXT(Z120,"###,###")</f>
        <v>60,672</v>
      </c>
    </row>
    <row r="121" spans="19:32" x14ac:dyDescent="0.25">
      <c r="S121" s="101" t="s">
        <v>101</v>
      </c>
      <c r="T121" s="112"/>
      <c r="U121" s="112"/>
      <c r="V121" s="112">
        <v>4065</v>
      </c>
      <c r="W121" s="112">
        <v>4455</v>
      </c>
      <c r="X121" s="112">
        <v>4694</v>
      </c>
      <c r="Y121" s="112">
        <v>5137</v>
      </c>
      <c r="Z121" s="112">
        <v>5011</v>
      </c>
      <c r="AB121" s="109" t="str">
        <f>TEXT(Z121,"###,###")</f>
        <v>5,011</v>
      </c>
    </row>
    <row r="122" spans="19:32" x14ac:dyDescent="0.25">
      <c r="S122" s="101" t="s">
        <v>102</v>
      </c>
      <c r="T122" s="112"/>
      <c r="U122" s="112"/>
      <c r="V122" s="112">
        <v>4141</v>
      </c>
      <c r="W122" s="112">
        <v>4655</v>
      </c>
      <c r="X122" s="112">
        <v>5081</v>
      </c>
      <c r="Y122" s="112">
        <v>5521</v>
      </c>
      <c r="Z122" s="112">
        <v>6516</v>
      </c>
      <c r="AB122" s="109" t="str">
        <f>TEXT(Z122,"###,###")</f>
        <v>6,516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59722</v>
      </c>
      <c r="W124" s="112">
        <v>61698</v>
      </c>
      <c r="X124" s="112">
        <v>63387</v>
      </c>
      <c r="Y124" s="112">
        <v>65108</v>
      </c>
      <c r="Z124" s="112">
        <v>67188</v>
      </c>
      <c r="AB124" s="109" t="str">
        <f>TEXT(Z124,"###,###")</f>
        <v>67,188</v>
      </c>
      <c r="AD124" s="127">
        <f>Z124/$Z$7*100</f>
        <v>93.054305222774687</v>
      </c>
    </row>
    <row r="125" spans="19:32" x14ac:dyDescent="0.25">
      <c r="S125" s="101" t="s">
        <v>104</v>
      </c>
      <c r="T125" s="112"/>
      <c r="U125" s="112"/>
      <c r="V125" s="112">
        <v>8206</v>
      </c>
      <c r="W125" s="112">
        <v>9110</v>
      </c>
      <c r="X125" s="112">
        <v>9775</v>
      </c>
      <c r="Y125" s="112">
        <v>10658</v>
      </c>
      <c r="Z125" s="112">
        <v>11527</v>
      </c>
      <c r="AB125" s="109" t="str">
        <f>TEXT(Z125,"###,###")</f>
        <v>11,527</v>
      </c>
      <c r="AD125" s="127">
        <f>Z125/$Z$7*100</f>
        <v>15.964710607592483</v>
      </c>
    </row>
    <row r="127" spans="19:32" x14ac:dyDescent="0.25">
      <c r="S127" s="101" t="s">
        <v>105</v>
      </c>
      <c r="T127" s="112"/>
      <c r="U127" s="112"/>
      <c r="V127" s="112">
        <v>33517</v>
      </c>
      <c r="W127" s="112">
        <v>34867</v>
      </c>
      <c r="X127" s="112">
        <v>35756</v>
      </c>
      <c r="Y127" s="112">
        <v>36899</v>
      </c>
      <c r="Z127" s="112">
        <v>37787</v>
      </c>
      <c r="AB127" s="109" t="str">
        <f>TEXT(Z127,"###,###")</f>
        <v>37,787</v>
      </c>
      <c r="AD127" s="127">
        <f>Z127/$Z$7*100</f>
        <v>52.33439053778929</v>
      </c>
    </row>
    <row r="128" spans="19:32" x14ac:dyDescent="0.25">
      <c r="S128" s="101" t="s">
        <v>106</v>
      </c>
      <c r="T128" s="112"/>
      <c r="U128" s="112"/>
      <c r="V128" s="112">
        <v>30262</v>
      </c>
      <c r="W128" s="112">
        <v>31291</v>
      </c>
      <c r="X128" s="112">
        <v>32321</v>
      </c>
      <c r="Y128" s="112">
        <v>33345</v>
      </c>
      <c r="Z128" s="112">
        <v>34368</v>
      </c>
      <c r="AB128" s="109" t="str">
        <f>TEXT(Z128,"###,###")</f>
        <v>34,368</v>
      </c>
      <c r="AD128" s="127">
        <f>Z128/$Z$7*100</f>
        <v>47.599130230045844</v>
      </c>
    </row>
    <row r="130" spans="19:20" x14ac:dyDescent="0.25">
      <c r="S130" s="101" t="s">
        <v>264</v>
      </c>
      <c r="T130" s="127">
        <v>84.029749456393773</v>
      </c>
    </row>
    <row r="131" spans="19:20" x14ac:dyDescent="0.25">
      <c r="S131" s="101" t="s">
        <v>265</v>
      </c>
      <c r="T131" s="127">
        <v>6.9401548412115837</v>
      </c>
    </row>
    <row r="132" spans="19:20" x14ac:dyDescent="0.25">
      <c r="S132" s="101" t="s">
        <v>266</v>
      </c>
      <c r="T132" s="127">
        <v>9.0245557663808977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31E4C2-5268-46B9-BE19-25146D337D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5C551B-1A27-4A02-995F-9B2858936D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E7746A1-9CE2-4E31-B6BB-31BFE9B9A8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06FC9FA-3A4D-466A-A6CC-FD884F45A8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AF7C-2346-487A-947C-686F74D8A742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10.47 Port Augusta,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9235</v>
      </c>
      <c r="W4" s="108">
        <v>10452</v>
      </c>
      <c r="X4" s="108">
        <v>9870</v>
      </c>
      <c r="Y4" s="108">
        <v>9787</v>
      </c>
      <c r="Z4" s="108">
        <v>10060</v>
      </c>
      <c r="AB4" s="109" t="str">
        <f>TEXT(Z4,"###,###")</f>
        <v>10,060</v>
      </c>
      <c r="AD4" s="110">
        <f>Z4/Y4-1</f>
        <v>2.7894145294778738E-2</v>
      </c>
      <c r="AF4" s="110">
        <f>Z4/V4-1</f>
        <v>8.9334055224688624E-2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4868</v>
      </c>
      <c r="W5" s="108">
        <v>5459</v>
      </c>
      <c r="X5" s="108">
        <v>5196</v>
      </c>
      <c r="Y5" s="108">
        <v>5092</v>
      </c>
      <c r="Z5" s="108">
        <v>5271</v>
      </c>
      <c r="AB5" s="109" t="str">
        <f>TEXT(Z5,"###,###")</f>
        <v>5,271</v>
      </c>
      <c r="AD5" s="110">
        <f t="shared" ref="AD5:AD9" si="0">Z5/Y5-1</f>
        <v>3.5153181461115457E-2</v>
      </c>
      <c r="AF5" s="110">
        <f t="shared" ref="AF5:AF9" si="1">Z5/V5-1</f>
        <v>8.278553820870993E-2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4372</v>
      </c>
      <c r="W6" s="108">
        <v>4986</v>
      </c>
      <c r="X6" s="108">
        <v>4671</v>
      </c>
      <c r="Y6" s="108">
        <v>4695</v>
      </c>
      <c r="Z6" s="108">
        <v>4778</v>
      </c>
      <c r="AB6" s="109" t="str">
        <f>TEXT(Z6,"###,###")</f>
        <v>4,778</v>
      </c>
      <c r="AD6" s="110">
        <f t="shared" si="0"/>
        <v>1.7678381256656106E-2</v>
      </c>
      <c r="AF6" s="110">
        <f t="shared" si="1"/>
        <v>9.2863677950594692E-2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6594</v>
      </c>
      <c r="W7" s="108">
        <v>7113</v>
      </c>
      <c r="X7" s="108">
        <v>6935</v>
      </c>
      <c r="Y7" s="108">
        <v>7086</v>
      </c>
      <c r="Z7" s="108">
        <v>7043</v>
      </c>
      <c r="AB7" s="109" t="str">
        <f>TEXT(Z7,"###,###")</f>
        <v>7,043</v>
      </c>
      <c r="AD7" s="110">
        <f t="shared" si="0"/>
        <v>-6.0683036974316096E-3</v>
      </c>
      <c r="AF7" s="110">
        <f t="shared" si="1"/>
        <v>6.8092205034880227E-2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10,060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7,043</v>
      </c>
      <c r="P8" s="65"/>
      <c r="S8" s="107" t="s">
        <v>84</v>
      </c>
      <c r="T8" s="108"/>
      <c r="U8" s="108"/>
      <c r="V8" s="108">
        <v>41688.65</v>
      </c>
      <c r="W8" s="108">
        <v>42688</v>
      </c>
      <c r="X8" s="108">
        <v>44896</v>
      </c>
      <c r="Y8" s="108">
        <v>43806.34</v>
      </c>
      <c r="Z8" s="108">
        <v>45573.83</v>
      </c>
      <c r="AB8" s="109" t="str">
        <f>TEXT(Z8,"$###,###")</f>
        <v>$45,574</v>
      </c>
      <c r="AD8" s="110">
        <f t="shared" si="0"/>
        <v>4.0347812668211969E-2</v>
      </c>
      <c r="AF8" s="110">
        <f t="shared" si="1"/>
        <v>9.3195150238734037E-2</v>
      </c>
    </row>
    <row r="9" spans="1:32" x14ac:dyDescent="0.25">
      <c r="A9" s="30" t="s">
        <v>14</v>
      </c>
      <c r="B9" s="69"/>
      <c r="C9" s="70"/>
      <c r="D9" s="71">
        <f>AD104</f>
        <v>72.644135188866798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51.895499077097831</v>
      </c>
      <c r="P9" s="72" t="s">
        <v>85</v>
      </c>
      <c r="S9" s="107" t="s">
        <v>7</v>
      </c>
      <c r="T9" s="108"/>
      <c r="U9" s="108"/>
      <c r="V9" s="108">
        <v>359003247</v>
      </c>
      <c r="W9" s="108">
        <v>398215468</v>
      </c>
      <c r="X9" s="108">
        <v>395179079</v>
      </c>
      <c r="Y9" s="108">
        <v>404598543</v>
      </c>
      <c r="Z9" s="108">
        <v>418726628</v>
      </c>
      <c r="AB9" s="109" t="str">
        <f>TEXT(Z9/1000000,"$#,###.0")&amp;" mil"</f>
        <v>$418.7 mil</v>
      </c>
      <c r="AD9" s="110">
        <f t="shared" si="0"/>
        <v>3.4918773793013891E-2</v>
      </c>
      <c r="AF9" s="110">
        <f t="shared" si="1"/>
        <v>0.16635888811334354</v>
      </c>
    </row>
    <row r="10" spans="1:32" x14ac:dyDescent="0.25">
      <c r="A10" s="30" t="s">
        <v>17</v>
      </c>
      <c r="B10" s="69"/>
      <c r="C10" s="70"/>
      <c r="D10" s="71">
        <f>AD105</f>
        <v>21.600397614314115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47.848928013630555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90.61479483174783</v>
      </c>
      <c r="P11" s="72" t="s">
        <v>85</v>
      </c>
      <c r="S11" s="107" t="s">
        <v>29</v>
      </c>
      <c r="T11" s="112"/>
      <c r="U11" s="112"/>
      <c r="V11" s="112">
        <v>8623</v>
      </c>
      <c r="W11" s="112">
        <v>9860</v>
      </c>
      <c r="X11" s="112">
        <v>9258</v>
      </c>
      <c r="Y11" s="112">
        <v>9159</v>
      </c>
      <c r="Z11" s="112">
        <v>9404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3.9471815987505328</v>
      </c>
      <c r="P12" s="72" t="s">
        <v>85</v>
      </c>
      <c r="S12" s="107" t="s">
        <v>30</v>
      </c>
      <c r="T12" s="112"/>
      <c r="U12" s="112"/>
      <c r="V12" s="112">
        <v>611</v>
      </c>
      <c r="W12" s="112">
        <v>583</v>
      </c>
      <c r="X12" s="112">
        <v>612</v>
      </c>
      <c r="Y12" s="112">
        <v>631</v>
      </c>
      <c r="Z12" s="112">
        <v>656</v>
      </c>
    </row>
    <row r="13" spans="1:32" ht="15" customHeight="1" x14ac:dyDescent="0.25">
      <c r="A13" s="30" t="s">
        <v>19</v>
      </c>
      <c r="B13" s="70"/>
      <c r="C13" s="70"/>
      <c r="D13" s="71">
        <f>AD108</f>
        <v>8.9761431411530808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5.4238250745420986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17.256461232604373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41.7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20.159045725646124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18.082386363636363</v>
      </c>
      <c r="P15" s="72" t="s">
        <v>85</v>
      </c>
      <c r="S15" s="115" t="s">
        <v>61</v>
      </c>
      <c r="T15" s="115"/>
      <c r="U15" s="116"/>
      <c r="V15" s="116">
        <v>358</v>
      </c>
      <c r="W15" s="116">
        <v>483</v>
      </c>
      <c r="X15" s="116">
        <v>338</v>
      </c>
      <c r="Y15" s="112">
        <v>358</v>
      </c>
      <c r="Z15" s="112">
        <v>312</v>
      </c>
      <c r="AB15" s="117">
        <f t="shared" ref="AB15:AB34" si="2">IF(Z15="np",0,Z15/$Z$34)</f>
        <v>3.1013916500994037E-2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48.538767395626245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81.91761363636364</v>
      </c>
      <c r="P16" s="37" t="s">
        <v>85</v>
      </c>
      <c r="S16" s="115" t="s">
        <v>62</v>
      </c>
      <c r="T16" s="115"/>
      <c r="U16" s="116"/>
      <c r="V16" s="116">
        <v>234</v>
      </c>
      <c r="W16" s="116">
        <v>261</v>
      </c>
      <c r="X16" s="116">
        <v>276</v>
      </c>
      <c r="Y16" s="112">
        <v>292</v>
      </c>
      <c r="Z16" s="112">
        <v>278</v>
      </c>
      <c r="AB16" s="117">
        <f t="shared" si="2"/>
        <v>2.7634194831013918E-2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193</v>
      </c>
      <c r="W17" s="116">
        <v>252</v>
      </c>
      <c r="X17" s="116">
        <v>253</v>
      </c>
      <c r="Y17" s="112">
        <v>204</v>
      </c>
      <c r="Z17" s="112">
        <v>232</v>
      </c>
      <c r="AB17" s="117">
        <f t="shared" si="2"/>
        <v>2.3061630218687873E-2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125</v>
      </c>
      <c r="W18" s="116">
        <v>77</v>
      </c>
      <c r="X18" s="116">
        <v>79</v>
      </c>
      <c r="Y18" s="112">
        <v>73</v>
      </c>
      <c r="Z18" s="112">
        <v>104</v>
      </c>
      <c r="AB18" s="117">
        <f t="shared" si="2"/>
        <v>1.0337972166998012E-2</v>
      </c>
    </row>
    <row r="19" spans="1:28" x14ac:dyDescent="0.25">
      <c r="A19" s="61" t="str">
        <f>$S$1&amp;" ("&amp;$V$2&amp;" to "&amp;$Z$2&amp;")"</f>
        <v>Port Augusta (2016-17 to 2020-21)</v>
      </c>
      <c r="B19" s="61"/>
      <c r="C19" s="61"/>
      <c r="D19" s="61"/>
      <c r="E19" s="61"/>
      <c r="F19" s="61"/>
      <c r="G19" s="61" t="str">
        <f>$S$1&amp;" ("&amp;$V$2&amp;" to "&amp;$Z$2&amp;")"</f>
        <v>Port Augusta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609</v>
      </c>
      <c r="W19" s="116">
        <v>849</v>
      </c>
      <c r="X19" s="116">
        <v>692</v>
      </c>
      <c r="Y19" s="112">
        <v>529</v>
      </c>
      <c r="Z19" s="112">
        <v>667</v>
      </c>
      <c r="AB19" s="117">
        <f t="shared" si="2"/>
        <v>6.6302186878727631E-2</v>
      </c>
    </row>
    <row r="20" spans="1:28" x14ac:dyDescent="0.25">
      <c r="S20" s="115" t="s">
        <v>66</v>
      </c>
      <c r="T20" s="115"/>
      <c r="U20" s="116"/>
      <c r="V20" s="116">
        <v>95</v>
      </c>
      <c r="W20" s="116">
        <v>133</v>
      </c>
      <c r="X20" s="116">
        <v>143</v>
      </c>
      <c r="Y20" s="112">
        <v>160</v>
      </c>
      <c r="Z20" s="112">
        <v>168</v>
      </c>
      <c r="AB20" s="117">
        <f t="shared" si="2"/>
        <v>1.6699801192842943E-2</v>
      </c>
    </row>
    <row r="21" spans="1:28" x14ac:dyDescent="0.25">
      <c r="S21" s="115" t="s">
        <v>67</v>
      </c>
      <c r="T21" s="115"/>
      <c r="U21" s="116"/>
      <c r="V21" s="116">
        <v>924</v>
      </c>
      <c r="W21" s="116">
        <v>975</v>
      </c>
      <c r="X21" s="116">
        <v>976</v>
      </c>
      <c r="Y21" s="112">
        <v>1133</v>
      </c>
      <c r="Z21" s="112">
        <v>1085</v>
      </c>
      <c r="AB21" s="117">
        <f t="shared" si="2"/>
        <v>0.10785288270377734</v>
      </c>
    </row>
    <row r="22" spans="1:28" x14ac:dyDescent="0.25">
      <c r="S22" s="115" t="s">
        <v>68</v>
      </c>
      <c r="T22" s="115"/>
      <c r="U22" s="116"/>
      <c r="V22" s="116">
        <v>849</v>
      </c>
      <c r="W22" s="116">
        <v>1003</v>
      </c>
      <c r="X22" s="116">
        <v>822</v>
      </c>
      <c r="Y22" s="112">
        <v>789</v>
      </c>
      <c r="Z22" s="112">
        <v>918</v>
      </c>
      <c r="AB22" s="117">
        <f t="shared" si="2"/>
        <v>9.1252485089463223E-2</v>
      </c>
    </row>
    <row r="23" spans="1:28" x14ac:dyDescent="0.25">
      <c r="S23" s="115" t="s">
        <v>69</v>
      </c>
      <c r="T23" s="115"/>
      <c r="U23" s="116"/>
      <c r="V23" s="116">
        <v>491</v>
      </c>
      <c r="W23" s="116">
        <v>512</v>
      </c>
      <c r="X23" s="116">
        <v>505</v>
      </c>
      <c r="Y23" s="112">
        <v>492</v>
      </c>
      <c r="Z23" s="112">
        <v>495</v>
      </c>
      <c r="AB23" s="117">
        <f t="shared" si="2"/>
        <v>4.920477137176938E-2</v>
      </c>
    </row>
    <row r="24" spans="1:28" x14ac:dyDescent="0.25">
      <c r="S24" s="115" t="s">
        <v>70</v>
      </c>
      <c r="T24" s="115"/>
      <c r="U24" s="116"/>
      <c r="V24" s="116">
        <v>48</v>
      </c>
      <c r="W24" s="116">
        <v>46</v>
      </c>
      <c r="X24" s="116">
        <v>78</v>
      </c>
      <c r="Y24" s="112">
        <v>166</v>
      </c>
      <c r="Z24" s="112">
        <v>57</v>
      </c>
      <c r="AB24" s="117">
        <f t="shared" si="2"/>
        <v>5.6660039761431413E-3</v>
      </c>
    </row>
    <row r="25" spans="1:28" x14ac:dyDescent="0.25">
      <c r="S25" s="115" t="s">
        <v>71</v>
      </c>
      <c r="T25" s="115"/>
      <c r="U25" s="116"/>
      <c r="V25" s="116">
        <v>162</v>
      </c>
      <c r="W25" s="116">
        <v>186</v>
      </c>
      <c r="X25" s="116">
        <v>199</v>
      </c>
      <c r="Y25" s="112">
        <v>273</v>
      </c>
      <c r="Z25" s="112">
        <v>270</v>
      </c>
      <c r="AB25" s="117">
        <f t="shared" si="2"/>
        <v>2.6838966202783299E-2</v>
      </c>
    </row>
    <row r="26" spans="1:28" x14ac:dyDescent="0.25">
      <c r="S26" s="115" t="s">
        <v>72</v>
      </c>
      <c r="T26" s="115"/>
      <c r="U26" s="116"/>
      <c r="V26" s="116">
        <v>171</v>
      </c>
      <c r="W26" s="116">
        <v>170</v>
      </c>
      <c r="X26" s="116">
        <v>176</v>
      </c>
      <c r="Y26" s="112">
        <v>227</v>
      </c>
      <c r="Z26" s="112">
        <v>248</v>
      </c>
      <c r="AB26" s="117">
        <f t="shared" si="2"/>
        <v>2.4652087475149104E-2</v>
      </c>
    </row>
    <row r="27" spans="1:28" x14ac:dyDescent="0.25">
      <c r="S27" s="115" t="s">
        <v>73</v>
      </c>
      <c r="T27" s="115"/>
      <c r="U27" s="116"/>
      <c r="V27" s="116">
        <v>235</v>
      </c>
      <c r="W27" s="116">
        <v>217</v>
      </c>
      <c r="X27" s="116">
        <v>373</v>
      </c>
      <c r="Y27" s="112">
        <v>385</v>
      </c>
      <c r="Z27" s="112">
        <v>375</v>
      </c>
      <c r="AB27" s="117">
        <f t="shared" si="2"/>
        <v>3.7276341948310136E-2</v>
      </c>
    </row>
    <row r="28" spans="1:28" x14ac:dyDescent="0.25">
      <c r="S28" s="115" t="s">
        <v>74</v>
      </c>
      <c r="T28" s="115"/>
      <c r="U28" s="116"/>
      <c r="V28" s="116">
        <v>901</v>
      </c>
      <c r="W28" s="116">
        <v>1217</v>
      </c>
      <c r="X28" s="116">
        <v>1210</v>
      </c>
      <c r="Y28" s="112">
        <v>1060</v>
      </c>
      <c r="Z28" s="112">
        <v>1085</v>
      </c>
      <c r="AB28" s="117">
        <f t="shared" si="2"/>
        <v>0.10785288270377734</v>
      </c>
    </row>
    <row r="29" spans="1:28" x14ac:dyDescent="0.25">
      <c r="S29" s="115" t="s">
        <v>75</v>
      </c>
      <c r="T29" s="115"/>
      <c r="U29" s="116"/>
      <c r="V29" s="116">
        <v>1196</v>
      </c>
      <c r="W29" s="116">
        <v>1238</v>
      </c>
      <c r="X29" s="116">
        <v>1178</v>
      </c>
      <c r="Y29" s="112">
        <v>1015</v>
      </c>
      <c r="Z29" s="112">
        <v>985</v>
      </c>
      <c r="AB29" s="117">
        <f t="shared" si="2"/>
        <v>9.7912524850894633E-2</v>
      </c>
    </row>
    <row r="30" spans="1:28" x14ac:dyDescent="0.25">
      <c r="S30" s="115" t="s">
        <v>76</v>
      </c>
      <c r="T30" s="115"/>
      <c r="U30" s="116"/>
      <c r="V30" s="116">
        <v>686</v>
      </c>
      <c r="W30" s="116">
        <v>737</v>
      </c>
      <c r="X30" s="116">
        <v>667</v>
      </c>
      <c r="Y30" s="112">
        <v>672</v>
      </c>
      <c r="Z30" s="112">
        <v>655</v>
      </c>
      <c r="AB30" s="117">
        <f t="shared" si="2"/>
        <v>6.5109343936381708E-2</v>
      </c>
    </row>
    <row r="31" spans="1:28" x14ac:dyDescent="0.25">
      <c r="S31" s="115" t="s">
        <v>77</v>
      </c>
      <c r="T31" s="115"/>
      <c r="U31" s="116"/>
      <c r="V31" s="116">
        <v>1084</v>
      </c>
      <c r="W31" s="116">
        <v>1190</v>
      </c>
      <c r="X31" s="116">
        <v>1191</v>
      </c>
      <c r="Y31" s="112">
        <v>1303</v>
      </c>
      <c r="Z31" s="112">
        <v>1396</v>
      </c>
      <c r="AB31" s="117">
        <f t="shared" si="2"/>
        <v>0.13876739562624255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47</v>
      </c>
      <c r="W32" s="116">
        <v>52</v>
      </c>
      <c r="X32" s="116">
        <v>37</v>
      </c>
      <c r="Y32" s="112">
        <v>36</v>
      </c>
      <c r="Z32" s="112">
        <v>70</v>
      </c>
      <c r="AB32" s="117">
        <f t="shared" si="2"/>
        <v>6.958250497017893E-3</v>
      </c>
    </row>
    <row r="33" spans="19:32" x14ac:dyDescent="0.25">
      <c r="S33" s="115" t="s">
        <v>79</v>
      </c>
      <c r="T33" s="115"/>
      <c r="U33" s="116"/>
      <c r="V33" s="116">
        <v>337</v>
      </c>
      <c r="W33" s="116">
        <v>319</v>
      </c>
      <c r="X33" s="116">
        <v>305</v>
      </c>
      <c r="Y33" s="112">
        <v>336</v>
      </c>
      <c r="Z33" s="112">
        <v>395</v>
      </c>
      <c r="AB33" s="117">
        <f t="shared" si="2"/>
        <v>3.9264413518886682E-2</v>
      </c>
    </row>
    <row r="34" spans="19:32" x14ac:dyDescent="0.25">
      <c r="S34" s="118" t="s">
        <v>53</v>
      </c>
      <c r="T34" s="118"/>
      <c r="U34" s="119"/>
      <c r="V34" s="119">
        <v>9239</v>
      </c>
      <c r="W34" s="119">
        <v>10448</v>
      </c>
      <c r="X34" s="119">
        <v>9867</v>
      </c>
      <c r="Y34" s="120">
        <v>9788</v>
      </c>
      <c r="Z34" s="120">
        <v>10060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5482</v>
      </c>
      <c r="W37" s="112">
        <v>5817</v>
      </c>
      <c r="X37" s="112">
        <v>5799</v>
      </c>
      <c r="Y37" s="112">
        <v>5893</v>
      </c>
      <c r="Z37" s="112">
        <v>5767</v>
      </c>
      <c r="AB37" s="132">
        <f>Z37/Z40*100</f>
        <v>81.91761363636364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1114</v>
      </c>
      <c r="W38" s="112">
        <v>1292</v>
      </c>
      <c r="X38" s="112">
        <v>1135</v>
      </c>
      <c r="Y38" s="112">
        <v>1192</v>
      </c>
      <c r="Z38" s="112">
        <v>1273</v>
      </c>
      <c r="AB38" s="132">
        <f>Z38/Z40*100</f>
        <v>18.082386363636363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6596</v>
      </c>
      <c r="W40" s="112">
        <v>7109</v>
      </c>
      <c r="X40" s="112">
        <v>6934</v>
      </c>
      <c r="Y40" s="112">
        <v>7085</v>
      </c>
      <c r="Z40" s="112">
        <v>7040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10</v>
      </c>
      <c r="X44" s="112">
        <v>19</v>
      </c>
      <c r="Y44" s="112">
        <v>10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101</v>
      </c>
      <c r="W45" s="112">
        <v>129</v>
      </c>
      <c r="X45" s="112">
        <v>115</v>
      </c>
      <c r="Y45" s="112">
        <v>157</v>
      </c>
      <c r="Z45" s="112">
        <v>153</v>
      </c>
    </row>
    <row r="46" spans="19:32" x14ac:dyDescent="0.25">
      <c r="S46" s="115" t="s">
        <v>38</v>
      </c>
      <c r="T46" s="115"/>
      <c r="U46" s="112"/>
      <c r="V46" s="112">
        <v>255</v>
      </c>
      <c r="W46" s="112">
        <v>327</v>
      </c>
      <c r="X46" s="112">
        <v>294</v>
      </c>
      <c r="Y46" s="112">
        <v>252</v>
      </c>
      <c r="Z46" s="112">
        <v>263</v>
      </c>
    </row>
    <row r="47" spans="19:32" x14ac:dyDescent="0.25">
      <c r="S47" s="115" t="s">
        <v>39</v>
      </c>
      <c r="T47" s="115"/>
      <c r="U47" s="112"/>
      <c r="V47" s="112">
        <v>505</v>
      </c>
      <c r="W47" s="112">
        <v>547</v>
      </c>
      <c r="X47" s="112">
        <v>438</v>
      </c>
      <c r="Y47" s="112">
        <v>432</v>
      </c>
      <c r="Z47" s="112">
        <v>462</v>
      </c>
    </row>
    <row r="48" spans="19:32" x14ac:dyDescent="0.25">
      <c r="S48" s="115" t="s">
        <v>40</v>
      </c>
      <c r="T48" s="115"/>
      <c r="U48" s="112"/>
      <c r="V48" s="112">
        <v>631</v>
      </c>
      <c r="W48" s="112">
        <v>757</v>
      </c>
      <c r="X48" s="112">
        <v>704</v>
      </c>
      <c r="Y48" s="112">
        <v>674</v>
      </c>
      <c r="Z48" s="112">
        <v>679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572</v>
      </c>
      <c r="W49" s="112">
        <v>614</v>
      </c>
      <c r="X49" s="112">
        <v>643</v>
      </c>
      <c r="Y49" s="112">
        <v>622</v>
      </c>
      <c r="Z49" s="112">
        <v>608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Augusta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353</v>
      </c>
      <c r="W50" s="112">
        <v>420</v>
      </c>
      <c r="X50" s="112">
        <v>424</v>
      </c>
      <c r="Y50" s="112">
        <v>455</v>
      </c>
      <c r="Z50" s="112">
        <v>494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400</v>
      </c>
      <c r="W51" s="112">
        <v>408</v>
      </c>
      <c r="X51" s="112">
        <v>412</v>
      </c>
      <c r="Y51" s="112">
        <v>417</v>
      </c>
      <c r="Z51" s="112">
        <v>404</v>
      </c>
    </row>
    <row r="52" spans="1:26" ht="15" customHeight="1" x14ac:dyDescent="0.25">
      <c r="S52" s="115" t="s">
        <v>44</v>
      </c>
      <c r="T52" s="115"/>
      <c r="U52" s="112"/>
      <c r="V52" s="112">
        <v>494</v>
      </c>
      <c r="W52" s="112">
        <v>515</v>
      </c>
      <c r="X52" s="112">
        <v>499</v>
      </c>
      <c r="Y52" s="112">
        <v>430</v>
      </c>
      <c r="Z52" s="112">
        <v>465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466</v>
      </c>
      <c r="W53" s="112">
        <v>492</v>
      </c>
      <c r="X53" s="112">
        <v>413</v>
      </c>
      <c r="Y53" s="112">
        <v>435</v>
      </c>
      <c r="Z53" s="112">
        <v>439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510</v>
      </c>
      <c r="W54" s="112">
        <v>574</v>
      </c>
      <c r="X54" s="112">
        <v>585</v>
      </c>
      <c r="Y54" s="112">
        <v>504</v>
      </c>
      <c r="Z54" s="112">
        <v>511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350</v>
      </c>
      <c r="W55" s="112">
        <v>413</v>
      </c>
      <c r="X55" s="112">
        <v>379</v>
      </c>
      <c r="Y55" s="112">
        <v>422</v>
      </c>
      <c r="Z55" s="112">
        <v>446</v>
      </c>
    </row>
    <row r="56" spans="1:26" ht="15" customHeight="1" x14ac:dyDescent="0.25">
      <c r="S56" s="115" t="s">
        <v>48</v>
      </c>
      <c r="T56" s="115"/>
      <c r="U56" s="112"/>
      <c r="V56" s="112">
        <v>131</v>
      </c>
      <c r="W56" s="112">
        <v>138</v>
      </c>
      <c r="X56" s="112">
        <v>179</v>
      </c>
      <c r="Y56" s="112">
        <v>186</v>
      </c>
      <c r="Z56" s="112">
        <v>219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56</v>
      </c>
      <c r="W57" s="112">
        <v>63</v>
      </c>
      <c r="X57" s="112">
        <v>68</v>
      </c>
      <c r="Y57" s="112">
        <v>59</v>
      </c>
      <c r="Z57" s="112">
        <v>71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22</v>
      </c>
      <c r="W58" s="112">
        <v>21</v>
      </c>
      <c r="X58" s="112">
        <v>19</v>
      </c>
      <c r="Y58" s="112">
        <v>26</v>
      </c>
      <c r="Z58" s="112">
        <v>25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</v>
      </c>
      <c r="W59" s="112">
        <v>14</v>
      </c>
      <c r="X59" s="112">
        <v>18</v>
      </c>
      <c r="Y59" s="112">
        <v>13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4865</v>
      </c>
      <c r="W61" s="112">
        <v>5464</v>
      </c>
      <c r="X61" s="112">
        <v>5191</v>
      </c>
      <c r="Y61" s="112">
        <v>5094</v>
      </c>
      <c r="Z61" s="112">
        <v>5271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6</v>
      </c>
      <c r="X63" s="112">
        <v>9</v>
      </c>
      <c r="Y63" s="112">
        <v>4</v>
      </c>
      <c r="Z63" s="112">
        <v>14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101</v>
      </c>
      <c r="W64" s="112">
        <v>130</v>
      </c>
      <c r="X64" s="112">
        <v>143</v>
      </c>
      <c r="Y64" s="112">
        <v>156</v>
      </c>
      <c r="Z64" s="112">
        <v>164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Augusta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280</v>
      </c>
      <c r="W65" s="112">
        <v>340</v>
      </c>
      <c r="X65" s="112">
        <v>265</v>
      </c>
      <c r="Y65" s="112">
        <v>253</v>
      </c>
      <c r="Z65" s="112">
        <v>279</v>
      </c>
    </row>
    <row r="66" spans="1:26" x14ac:dyDescent="0.25">
      <c r="S66" s="115" t="s">
        <v>39</v>
      </c>
      <c r="T66" s="115"/>
      <c r="U66" s="112"/>
      <c r="V66" s="112">
        <v>438</v>
      </c>
      <c r="W66" s="112">
        <v>521</v>
      </c>
      <c r="X66" s="112">
        <v>444</v>
      </c>
      <c r="Y66" s="112">
        <v>403</v>
      </c>
      <c r="Z66" s="112">
        <v>396</v>
      </c>
    </row>
    <row r="67" spans="1:26" x14ac:dyDescent="0.25">
      <c r="S67" s="115" t="s">
        <v>40</v>
      </c>
      <c r="T67" s="115"/>
      <c r="U67" s="112"/>
      <c r="V67" s="112">
        <v>546</v>
      </c>
      <c r="W67" s="112">
        <v>595</v>
      </c>
      <c r="X67" s="112">
        <v>573</v>
      </c>
      <c r="Y67" s="112">
        <v>570</v>
      </c>
      <c r="Z67" s="112">
        <v>622</v>
      </c>
    </row>
    <row r="68" spans="1:26" x14ac:dyDescent="0.25">
      <c r="S68" s="115" t="s">
        <v>41</v>
      </c>
      <c r="T68" s="115"/>
      <c r="U68" s="112"/>
      <c r="V68" s="112">
        <v>405</v>
      </c>
      <c r="W68" s="112">
        <v>496</v>
      </c>
      <c r="X68" s="112">
        <v>483</v>
      </c>
      <c r="Y68" s="112">
        <v>485</v>
      </c>
      <c r="Z68" s="112">
        <v>494</v>
      </c>
    </row>
    <row r="69" spans="1:26" x14ac:dyDescent="0.25">
      <c r="S69" s="115" t="s">
        <v>42</v>
      </c>
      <c r="T69" s="115"/>
      <c r="U69" s="112"/>
      <c r="V69" s="112">
        <v>364</v>
      </c>
      <c r="W69" s="112">
        <v>419</v>
      </c>
      <c r="X69" s="112">
        <v>447</v>
      </c>
      <c r="Y69" s="112">
        <v>465</v>
      </c>
      <c r="Z69" s="112">
        <v>450</v>
      </c>
    </row>
    <row r="70" spans="1:26" x14ac:dyDescent="0.25">
      <c r="S70" s="115" t="s">
        <v>43</v>
      </c>
      <c r="T70" s="115"/>
      <c r="U70" s="112"/>
      <c r="V70" s="112">
        <v>389</v>
      </c>
      <c r="W70" s="112">
        <v>437</v>
      </c>
      <c r="X70" s="112">
        <v>386</v>
      </c>
      <c r="Y70" s="112">
        <v>391</v>
      </c>
      <c r="Z70" s="112">
        <v>414</v>
      </c>
    </row>
    <row r="71" spans="1:26" x14ac:dyDescent="0.25">
      <c r="S71" s="115" t="s">
        <v>44</v>
      </c>
      <c r="T71" s="115"/>
      <c r="U71" s="112"/>
      <c r="V71" s="112">
        <v>451</v>
      </c>
      <c r="W71" s="112">
        <v>481</v>
      </c>
      <c r="X71" s="112">
        <v>454</v>
      </c>
      <c r="Y71" s="112">
        <v>477</v>
      </c>
      <c r="Z71" s="112">
        <v>443</v>
      </c>
    </row>
    <row r="72" spans="1:26" x14ac:dyDescent="0.25">
      <c r="S72" s="115" t="s">
        <v>45</v>
      </c>
      <c r="T72" s="115"/>
      <c r="U72" s="112"/>
      <c r="V72" s="112">
        <v>488</v>
      </c>
      <c r="W72" s="112">
        <v>522</v>
      </c>
      <c r="X72" s="112">
        <v>477</v>
      </c>
      <c r="Y72" s="112">
        <v>482</v>
      </c>
      <c r="Z72" s="112">
        <v>498</v>
      </c>
    </row>
    <row r="73" spans="1:26" x14ac:dyDescent="0.25">
      <c r="S73" s="115" t="s">
        <v>46</v>
      </c>
      <c r="T73" s="115"/>
      <c r="U73" s="112"/>
      <c r="V73" s="112">
        <v>413</v>
      </c>
      <c r="W73" s="112">
        <v>478</v>
      </c>
      <c r="X73" s="112">
        <v>452</v>
      </c>
      <c r="Y73" s="112">
        <v>476</v>
      </c>
      <c r="Z73" s="112">
        <v>443</v>
      </c>
    </row>
    <row r="74" spans="1:26" x14ac:dyDescent="0.25">
      <c r="S74" s="115" t="s">
        <v>47</v>
      </c>
      <c r="T74" s="115"/>
      <c r="U74" s="112"/>
      <c r="V74" s="112">
        <v>282</v>
      </c>
      <c r="W74" s="112">
        <v>336</v>
      </c>
      <c r="X74" s="112">
        <v>313</v>
      </c>
      <c r="Y74" s="112">
        <v>309</v>
      </c>
      <c r="Z74" s="112">
        <v>333</v>
      </c>
    </row>
    <row r="75" spans="1:26" x14ac:dyDescent="0.25">
      <c r="S75" s="115" t="s">
        <v>48</v>
      </c>
      <c r="T75" s="115"/>
      <c r="U75" s="112"/>
      <c r="V75" s="112">
        <v>148</v>
      </c>
      <c r="W75" s="112">
        <v>147</v>
      </c>
      <c r="X75" s="112">
        <v>131</v>
      </c>
      <c r="Y75" s="112">
        <v>135</v>
      </c>
      <c r="Z75" s="112">
        <v>144</v>
      </c>
    </row>
    <row r="76" spans="1:26" x14ac:dyDescent="0.25">
      <c r="S76" s="115" t="s">
        <v>49</v>
      </c>
      <c r="T76" s="115"/>
      <c r="U76" s="112"/>
      <c r="V76" s="112">
        <v>42</v>
      </c>
      <c r="W76" s="112">
        <v>56</v>
      </c>
      <c r="X76" s="112">
        <v>53</v>
      </c>
      <c r="Y76" s="112">
        <v>59</v>
      </c>
      <c r="Z76" s="112">
        <v>55</v>
      </c>
    </row>
    <row r="77" spans="1:26" x14ac:dyDescent="0.25">
      <c r="S77" s="115" t="s">
        <v>50</v>
      </c>
      <c r="T77" s="115"/>
      <c r="U77" s="112"/>
      <c r="V77" s="112">
        <v>14</v>
      </c>
      <c r="W77" s="112">
        <v>20</v>
      </c>
      <c r="X77" s="112">
        <v>17</v>
      </c>
      <c r="Y77" s="112">
        <v>19</v>
      </c>
      <c r="Z77" s="112">
        <v>22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7</v>
      </c>
      <c r="X78" s="112">
        <v>3</v>
      </c>
      <c r="Y78" s="112">
        <v>6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4</v>
      </c>
      <c r="X79" s="112">
        <v>4</v>
      </c>
      <c r="Y79" s="112">
        <v>7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4376</v>
      </c>
      <c r="W80" s="112">
        <v>4991</v>
      </c>
      <c r="X80" s="112">
        <v>4672</v>
      </c>
      <c r="Y80" s="112">
        <v>4689</v>
      </c>
      <c r="Z80" s="112">
        <v>4778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Augusta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197</v>
      </c>
      <c r="W83" s="112">
        <v>202</v>
      </c>
      <c r="X83" s="112">
        <v>214</v>
      </c>
      <c r="Y83" s="112">
        <v>199</v>
      </c>
      <c r="Z83" s="112">
        <v>209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232</v>
      </c>
      <c r="W84" s="112">
        <v>242</v>
      </c>
      <c r="X84" s="112">
        <v>236</v>
      </c>
      <c r="Y84" s="112">
        <v>238</v>
      </c>
      <c r="Z84" s="112">
        <v>232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739</v>
      </c>
      <c r="W85" s="112">
        <v>750</v>
      </c>
      <c r="X85" s="112">
        <v>739</v>
      </c>
      <c r="Y85" s="112">
        <v>735</v>
      </c>
      <c r="Z85" s="112">
        <v>728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10,060</v>
      </c>
      <c r="D86" s="94">
        <f t="shared" ref="D86:D91" si="4">AD4</f>
        <v>2.7894145294778738E-2</v>
      </c>
      <c r="E86" s="95">
        <f t="shared" ref="E86:E91" si="5">AD4</f>
        <v>2.7894145294778738E-2</v>
      </c>
      <c r="F86" s="94">
        <f t="shared" ref="F86:F91" si="6">AF4</f>
        <v>8.9334055224688624E-2</v>
      </c>
      <c r="G86" s="95">
        <f t="shared" ref="G86:G91" si="7">AF4</f>
        <v>8.9334055224688624E-2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365</v>
      </c>
      <c r="W86" s="112">
        <v>407</v>
      </c>
      <c r="X86" s="112">
        <v>394</v>
      </c>
      <c r="Y86" s="112">
        <v>413</v>
      </c>
      <c r="Z86" s="112">
        <v>401</v>
      </c>
    </row>
    <row r="87" spans="1:30" ht="15" customHeight="1" x14ac:dyDescent="0.25">
      <c r="A87" s="96" t="s">
        <v>4</v>
      </c>
      <c r="B87" s="49"/>
      <c r="C87" s="97" t="str">
        <f t="shared" si="3"/>
        <v>5,271</v>
      </c>
      <c r="D87" s="94">
        <f t="shared" si="4"/>
        <v>3.5153181461115457E-2</v>
      </c>
      <c r="E87" s="95">
        <f t="shared" si="5"/>
        <v>3.5153181461115457E-2</v>
      </c>
      <c r="F87" s="94">
        <f t="shared" si="6"/>
        <v>8.278553820870993E-2</v>
      </c>
      <c r="G87" s="95">
        <f t="shared" si="7"/>
        <v>8.278553820870993E-2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130</v>
      </c>
      <c r="W87" s="112">
        <v>141</v>
      </c>
      <c r="X87" s="112">
        <v>123</v>
      </c>
      <c r="Y87" s="112">
        <v>127</v>
      </c>
      <c r="Z87" s="112">
        <v>119</v>
      </c>
    </row>
    <row r="88" spans="1:30" ht="15" customHeight="1" x14ac:dyDescent="0.25">
      <c r="A88" s="96" t="s">
        <v>5</v>
      </c>
      <c r="B88" s="49"/>
      <c r="C88" s="97" t="str">
        <f t="shared" si="3"/>
        <v>4,778</v>
      </c>
      <c r="D88" s="94">
        <f t="shared" si="4"/>
        <v>1.7678381256656106E-2</v>
      </c>
      <c r="E88" s="95">
        <f t="shared" si="5"/>
        <v>1.7678381256656106E-2</v>
      </c>
      <c r="F88" s="94">
        <f t="shared" si="6"/>
        <v>9.2863677950594692E-2</v>
      </c>
      <c r="G88" s="95">
        <f t="shared" si="7"/>
        <v>9.2863677950594692E-2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140</v>
      </c>
      <c r="W88" s="112">
        <v>142</v>
      </c>
      <c r="X88" s="112">
        <v>150</v>
      </c>
      <c r="Y88" s="112">
        <v>164</v>
      </c>
      <c r="Z88" s="112">
        <v>165</v>
      </c>
    </row>
    <row r="89" spans="1:30" ht="15" customHeight="1" x14ac:dyDescent="0.25">
      <c r="A89" s="49" t="s">
        <v>6</v>
      </c>
      <c r="B89" s="49"/>
      <c r="C89" s="97" t="str">
        <f t="shared" si="3"/>
        <v>7,043</v>
      </c>
      <c r="D89" s="94">
        <f t="shared" si="4"/>
        <v>-6.0683036974316096E-3</v>
      </c>
      <c r="E89" s="95">
        <f t="shared" si="5"/>
        <v>-6.0683036974316096E-3</v>
      </c>
      <c r="F89" s="94">
        <f t="shared" si="6"/>
        <v>6.8092205034880227E-2</v>
      </c>
      <c r="G89" s="95">
        <f t="shared" si="7"/>
        <v>6.8092205034880227E-2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520</v>
      </c>
      <c r="W89" s="112">
        <v>528</v>
      </c>
      <c r="X89" s="112">
        <v>529</v>
      </c>
      <c r="Y89" s="112">
        <v>530</v>
      </c>
      <c r="Z89" s="112">
        <v>549</v>
      </c>
    </row>
    <row r="90" spans="1:30" ht="15" customHeight="1" x14ac:dyDescent="0.25">
      <c r="A90" s="49" t="s">
        <v>98</v>
      </c>
      <c r="B90" s="49"/>
      <c r="C90" s="97" t="str">
        <f t="shared" si="3"/>
        <v>$45,574</v>
      </c>
      <c r="D90" s="94">
        <f t="shared" si="4"/>
        <v>4.0347812668211969E-2</v>
      </c>
      <c r="E90" s="95">
        <f t="shared" si="5"/>
        <v>4.0347812668211969E-2</v>
      </c>
      <c r="F90" s="94">
        <f t="shared" si="6"/>
        <v>9.3195150238734037E-2</v>
      </c>
      <c r="G90" s="95">
        <f t="shared" si="7"/>
        <v>9.3195150238734037E-2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491</v>
      </c>
      <c r="W90" s="112">
        <v>614</v>
      </c>
      <c r="X90" s="112">
        <v>579</v>
      </c>
      <c r="Y90" s="112">
        <v>592</v>
      </c>
      <c r="Z90" s="112">
        <v>651</v>
      </c>
    </row>
    <row r="91" spans="1:30" ht="15" customHeight="1" x14ac:dyDescent="0.25">
      <c r="A91" s="49" t="s">
        <v>7</v>
      </c>
      <c r="B91" s="49"/>
      <c r="C91" s="97" t="str">
        <f t="shared" si="3"/>
        <v>$418.7 mil</v>
      </c>
      <c r="D91" s="94">
        <f t="shared" si="4"/>
        <v>3.4918773793013891E-2</v>
      </c>
      <c r="E91" s="95">
        <f t="shared" si="5"/>
        <v>3.4918773793013891E-2</v>
      </c>
      <c r="F91" s="94">
        <f t="shared" si="6"/>
        <v>0.16635888811334354</v>
      </c>
      <c r="G91" s="95">
        <f t="shared" si="7"/>
        <v>0.16635888811334354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3447</v>
      </c>
      <c r="W91" s="112">
        <v>3733</v>
      </c>
      <c r="X91" s="112">
        <v>3613</v>
      </c>
      <c r="Y91" s="112">
        <v>3656</v>
      </c>
      <c r="Z91" s="112">
        <v>3655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228</v>
      </c>
      <c r="W93" s="112">
        <v>255</v>
      </c>
      <c r="X93" s="112">
        <v>240</v>
      </c>
      <c r="Y93" s="112">
        <v>251</v>
      </c>
      <c r="Z93" s="112">
        <v>256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517</v>
      </c>
      <c r="W94" s="112">
        <v>543</v>
      </c>
      <c r="X94" s="112">
        <v>542</v>
      </c>
      <c r="Y94" s="112">
        <v>547</v>
      </c>
      <c r="Z94" s="112">
        <v>557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90</v>
      </c>
      <c r="W95" s="112">
        <v>105</v>
      </c>
      <c r="X95" s="112">
        <v>107</v>
      </c>
      <c r="Y95" s="112">
        <v>117</v>
      </c>
      <c r="Z95" s="112">
        <v>110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677</v>
      </c>
      <c r="W96" s="112">
        <v>716</v>
      </c>
      <c r="X96" s="112">
        <v>730</v>
      </c>
      <c r="Y96" s="112">
        <v>749</v>
      </c>
      <c r="Z96" s="112">
        <v>752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563</v>
      </c>
      <c r="W97" s="112">
        <v>573</v>
      </c>
      <c r="X97" s="112">
        <v>574</v>
      </c>
      <c r="Y97" s="112">
        <v>552</v>
      </c>
      <c r="Z97" s="112">
        <v>538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310</v>
      </c>
      <c r="W98" s="112">
        <v>322</v>
      </c>
      <c r="X98" s="112">
        <v>309</v>
      </c>
      <c r="Y98" s="112">
        <v>326</v>
      </c>
      <c r="Z98" s="112">
        <v>327</v>
      </c>
    </row>
    <row r="99" spans="1:32" ht="15" customHeight="1" x14ac:dyDescent="0.25">
      <c r="S99" s="115" t="s">
        <v>191</v>
      </c>
      <c r="T99" s="115"/>
      <c r="U99" s="112"/>
      <c r="V99" s="112">
        <v>30</v>
      </c>
      <c r="W99" s="112">
        <v>28</v>
      </c>
      <c r="X99" s="112">
        <v>42</v>
      </c>
      <c r="Y99" s="112">
        <v>39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284</v>
      </c>
      <c r="W100" s="112">
        <v>331</v>
      </c>
      <c r="X100" s="112">
        <v>303</v>
      </c>
      <c r="Y100" s="112">
        <v>328</v>
      </c>
      <c r="Z100" s="112">
        <v>333</v>
      </c>
    </row>
    <row r="101" spans="1:32" x14ac:dyDescent="0.25">
      <c r="A101" s="18"/>
      <c r="S101" s="118" t="s">
        <v>53</v>
      </c>
      <c r="T101" s="118"/>
      <c r="U101" s="112"/>
      <c r="V101" s="112">
        <v>3152</v>
      </c>
      <c r="W101" s="112">
        <v>3376</v>
      </c>
      <c r="X101" s="112">
        <v>3325</v>
      </c>
      <c r="Y101" s="112">
        <v>3433</v>
      </c>
      <c r="Z101" s="112">
        <v>3373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6381</v>
      </c>
      <c r="W104" s="112">
        <v>7062</v>
      </c>
      <c r="X104" s="112">
        <v>6913</v>
      </c>
      <c r="Y104" s="112">
        <v>7308</v>
      </c>
      <c r="Z104" s="112">
        <v>7308</v>
      </c>
      <c r="AB104" s="109" t="str">
        <f>TEXT(Z104,"###,###")</f>
        <v>7,308</v>
      </c>
      <c r="AD104" s="130">
        <f>Z104/($Z$4)*100</f>
        <v>72.644135188866798</v>
      </c>
      <c r="AF104" s="109"/>
    </row>
    <row r="105" spans="1:32" x14ac:dyDescent="0.25">
      <c r="S105" s="115" t="s">
        <v>17</v>
      </c>
      <c r="T105" s="115"/>
      <c r="U105" s="112"/>
      <c r="V105" s="112">
        <v>2335</v>
      </c>
      <c r="W105" s="112">
        <v>2376</v>
      </c>
      <c r="X105" s="112">
        <v>2271</v>
      </c>
      <c r="Y105" s="112">
        <v>2184</v>
      </c>
      <c r="Z105" s="112">
        <v>2173</v>
      </c>
      <c r="AB105" s="109" t="str">
        <f>TEXT(Z105,"###,###")</f>
        <v>2,173</v>
      </c>
      <c r="AD105" s="130">
        <f>Z105/($Z$4)*100</f>
        <v>21.600397614314115</v>
      </c>
      <c r="AF105" s="109"/>
    </row>
    <row r="106" spans="1:32" x14ac:dyDescent="0.25">
      <c r="S106" s="118" t="s">
        <v>53</v>
      </c>
      <c r="T106" s="118"/>
      <c r="U106" s="120"/>
      <c r="V106" s="120">
        <v>8716</v>
      </c>
      <c r="W106" s="120">
        <v>9438</v>
      </c>
      <c r="X106" s="120">
        <v>9184</v>
      </c>
      <c r="Y106" s="120">
        <v>9492</v>
      </c>
      <c r="Z106" s="120">
        <v>9481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853</v>
      </c>
      <c r="W108" s="112">
        <v>996</v>
      </c>
      <c r="X108" s="112">
        <v>832</v>
      </c>
      <c r="Y108" s="112">
        <v>1014</v>
      </c>
      <c r="Z108" s="112">
        <v>903</v>
      </c>
      <c r="AB108" s="109" t="str">
        <f>TEXT(Z108,"###,###")</f>
        <v>903</v>
      </c>
      <c r="AD108" s="130">
        <f>Z108/($Z$4)*100</f>
        <v>8.9761431411530808</v>
      </c>
      <c r="AF108" s="109"/>
    </row>
    <row r="109" spans="1:32" x14ac:dyDescent="0.25">
      <c r="S109" s="115" t="s">
        <v>20</v>
      </c>
      <c r="T109" s="115"/>
      <c r="U109" s="112"/>
      <c r="V109" s="112">
        <v>1459</v>
      </c>
      <c r="W109" s="112">
        <v>1706</v>
      </c>
      <c r="X109" s="112">
        <v>1403</v>
      </c>
      <c r="Y109" s="112">
        <v>1281</v>
      </c>
      <c r="Z109" s="112">
        <v>1736</v>
      </c>
      <c r="AB109" s="109" t="str">
        <f>TEXT(Z109,"###,###")</f>
        <v>1,736</v>
      </c>
      <c r="AD109" s="130">
        <f>Z109/($Z$4)*100</f>
        <v>17.256461232604373</v>
      </c>
      <c r="AF109" s="109"/>
    </row>
    <row r="110" spans="1:32" x14ac:dyDescent="0.25">
      <c r="S110" s="115" t="s">
        <v>21</v>
      </c>
      <c r="T110" s="115"/>
      <c r="U110" s="112"/>
      <c r="V110" s="112">
        <v>1821</v>
      </c>
      <c r="W110" s="112">
        <v>2118</v>
      </c>
      <c r="X110" s="112">
        <v>2069</v>
      </c>
      <c r="Y110" s="112">
        <v>2192</v>
      </c>
      <c r="Z110" s="112">
        <v>2028</v>
      </c>
      <c r="AB110" s="109" t="str">
        <f>TEXT(Z110,"###,###")</f>
        <v>2,028</v>
      </c>
      <c r="AD110" s="130">
        <f>Z110/($Z$4)*100</f>
        <v>20.159045725646124</v>
      </c>
      <c r="AF110" s="109"/>
    </row>
    <row r="111" spans="1:32" x14ac:dyDescent="0.25">
      <c r="S111" s="115" t="s">
        <v>22</v>
      </c>
      <c r="T111" s="115"/>
      <c r="U111" s="112"/>
      <c r="V111" s="112">
        <v>4605</v>
      </c>
      <c r="W111" s="112">
        <v>4936</v>
      </c>
      <c r="X111" s="112">
        <v>4979</v>
      </c>
      <c r="Y111" s="112">
        <v>4796</v>
      </c>
      <c r="Z111" s="112">
        <v>4883</v>
      </c>
      <c r="AB111" s="109" t="str">
        <f>TEXT(Z111,"###,###")</f>
        <v>4,883</v>
      </c>
      <c r="AD111" s="130">
        <f>Z111/($Z$4)*100</f>
        <v>48.538767395626245</v>
      </c>
      <c r="AF111" s="109"/>
    </row>
    <row r="112" spans="1:32" x14ac:dyDescent="0.25">
      <c r="S112" s="118" t="s">
        <v>53</v>
      </c>
      <c r="T112" s="118"/>
      <c r="U112" s="112"/>
      <c r="V112" s="112">
        <v>9236</v>
      </c>
      <c r="W112" s="112">
        <v>10449</v>
      </c>
      <c r="X112" s="112">
        <v>9866</v>
      </c>
      <c r="Y112" s="112">
        <v>9787</v>
      </c>
      <c r="Z112" s="112">
        <v>10060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41.46</v>
      </c>
      <c r="W118" s="131">
        <v>41.25</v>
      </c>
      <c r="X118" s="131">
        <v>41.27</v>
      </c>
      <c r="Y118" s="131">
        <v>41.55</v>
      </c>
      <c r="Z118" s="131">
        <v>41.69</v>
      </c>
      <c r="AB118" s="109" t="str">
        <f>TEXT(Z118,"##.0")</f>
        <v>41.7</v>
      </c>
    </row>
    <row r="120" spans="19:32" x14ac:dyDescent="0.25">
      <c r="S120" s="101" t="s">
        <v>100</v>
      </c>
      <c r="T120" s="112"/>
      <c r="U120" s="112"/>
      <c r="V120" s="112">
        <v>5981</v>
      </c>
      <c r="W120" s="112">
        <v>6526</v>
      </c>
      <c r="X120" s="112">
        <v>6327</v>
      </c>
      <c r="Y120" s="112">
        <v>6457</v>
      </c>
      <c r="Z120" s="112">
        <v>6382</v>
      </c>
      <c r="AB120" s="109" t="str">
        <f>TEXT(Z120,"###,###")</f>
        <v>6,382</v>
      </c>
    </row>
    <row r="121" spans="19:32" x14ac:dyDescent="0.25">
      <c r="S121" s="101" t="s">
        <v>101</v>
      </c>
      <c r="T121" s="112"/>
      <c r="U121" s="112"/>
      <c r="V121" s="112">
        <v>264</v>
      </c>
      <c r="W121" s="112">
        <v>288</v>
      </c>
      <c r="X121" s="112">
        <v>288</v>
      </c>
      <c r="Y121" s="112">
        <v>290</v>
      </c>
      <c r="Z121" s="112">
        <v>278</v>
      </c>
      <c r="AB121" s="109" t="str">
        <f>TEXT(Z121,"###,###")</f>
        <v>278</v>
      </c>
    </row>
    <row r="122" spans="19:32" x14ac:dyDescent="0.25">
      <c r="S122" s="101" t="s">
        <v>102</v>
      </c>
      <c r="T122" s="112"/>
      <c r="U122" s="112"/>
      <c r="V122" s="112">
        <v>351</v>
      </c>
      <c r="W122" s="112">
        <v>294</v>
      </c>
      <c r="X122" s="112">
        <v>316</v>
      </c>
      <c r="Y122" s="112">
        <v>340</v>
      </c>
      <c r="Z122" s="112">
        <v>382</v>
      </c>
      <c r="AB122" s="109" t="str">
        <f>TEXT(Z122,"###,###")</f>
        <v>382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6332</v>
      </c>
      <c r="W124" s="112">
        <v>6820</v>
      </c>
      <c r="X124" s="112">
        <v>6643</v>
      </c>
      <c r="Y124" s="112">
        <v>6797</v>
      </c>
      <c r="Z124" s="112">
        <v>6764</v>
      </c>
      <c r="AB124" s="109" t="str">
        <f>TEXT(Z124,"###,###")</f>
        <v>6,764</v>
      </c>
      <c r="AD124" s="127">
        <f>Z124/$Z$7*100</f>
        <v>96.038619906289938</v>
      </c>
    </row>
    <row r="125" spans="19:32" x14ac:dyDescent="0.25">
      <c r="S125" s="101" t="s">
        <v>104</v>
      </c>
      <c r="T125" s="112"/>
      <c r="U125" s="112"/>
      <c r="V125" s="112">
        <v>615</v>
      </c>
      <c r="W125" s="112">
        <v>582</v>
      </c>
      <c r="X125" s="112">
        <v>604</v>
      </c>
      <c r="Y125" s="112">
        <v>630</v>
      </c>
      <c r="Z125" s="112">
        <v>660</v>
      </c>
      <c r="AB125" s="109" t="str">
        <f>TEXT(Z125,"###,###")</f>
        <v>660</v>
      </c>
      <c r="AD125" s="127">
        <f>Z125/$Z$7*100</f>
        <v>9.3710066732926318</v>
      </c>
    </row>
    <row r="127" spans="19:32" x14ac:dyDescent="0.25">
      <c r="S127" s="101" t="s">
        <v>105</v>
      </c>
      <c r="T127" s="112"/>
      <c r="U127" s="112"/>
      <c r="V127" s="112">
        <v>3447</v>
      </c>
      <c r="W127" s="112">
        <v>3738</v>
      </c>
      <c r="X127" s="112">
        <v>3612</v>
      </c>
      <c r="Y127" s="112">
        <v>3652</v>
      </c>
      <c r="Z127" s="112">
        <v>3655</v>
      </c>
      <c r="AB127" s="109" t="str">
        <f>TEXT(Z127,"###,###")</f>
        <v>3,655</v>
      </c>
      <c r="AD127" s="127">
        <f>Z127/$Z$7*100</f>
        <v>51.895499077097831</v>
      </c>
    </row>
    <row r="128" spans="19:32" x14ac:dyDescent="0.25">
      <c r="S128" s="101" t="s">
        <v>106</v>
      </c>
      <c r="T128" s="112"/>
      <c r="U128" s="112"/>
      <c r="V128" s="112">
        <v>3150</v>
      </c>
      <c r="W128" s="112">
        <v>3378</v>
      </c>
      <c r="X128" s="112">
        <v>3325</v>
      </c>
      <c r="Y128" s="112">
        <v>3431</v>
      </c>
      <c r="Z128" s="112">
        <v>3370</v>
      </c>
      <c r="AB128" s="109" t="str">
        <f>TEXT(Z128,"###,###")</f>
        <v>3,370</v>
      </c>
      <c r="AD128" s="127">
        <f>Z128/$Z$7*100</f>
        <v>47.848928013630555</v>
      </c>
    </row>
    <row r="130" spans="19:20" x14ac:dyDescent="0.25">
      <c r="S130" s="101" t="s">
        <v>264</v>
      </c>
      <c r="T130" s="127">
        <v>90.61479483174783</v>
      </c>
    </row>
    <row r="131" spans="19:20" x14ac:dyDescent="0.25">
      <c r="S131" s="101" t="s">
        <v>265</v>
      </c>
      <c r="T131" s="127">
        <v>3.9471815987505328</v>
      </c>
    </row>
    <row r="132" spans="19:20" x14ac:dyDescent="0.25">
      <c r="S132" s="101" t="s">
        <v>266</v>
      </c>
      <c r="T132" s="127">
        <v>5.4238250745420986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1682844-E299-4DC4-978E-BE8CAE851A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83BFA95-42B9-474A-BCB5-7DB06BC9E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52B4-1C43-430C-B837-C76F67B378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57B84-0AA1-4080-8A1D-93A6336035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1116-3BB2-4082-8B11-DB800B4C118F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158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158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10.48 Port Lincoln,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10663</v>
      </c>
      <c r="W4" s="108">
        <v>11567</v>
      </c>
      <c r="X4" s="108">
        <v>10973</v>
      </c>
      <c r="Y4" s="108">
        <v>11407</v>
      </c>
      <c r="Z4" s="108">
        <v>12299</v>
      </c>
      <c r="AB4" s="109" t="str">
        <f>TEXT(Z4,"###,###")</f>
        <v>12,299</v>
      </c>
      <c r="AD4" s="110">
        <f>Z4/Y4-1</f>
        <v>7.8197597966161103E-2</v>
      </c>
      <c r="AF4" s="110">
        <f>Z4/V4-1</f>
        <v>0.15342774078589505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5679</v>
      </c>
      <c r="W5" s="108">
        <v>6157</v>
      </c>
      <c r="X5" s="108">
        <v>5803</v>
      </c>
      <c r="Y5" s="108">
        <v>5939</v>
      </c>
      <c r="Z5" s="108">
        <v>6413</v>
      </c>
      <c r="AB5" s="109" t="str">
        <f>TEXT(Z5,"###,###")</f>
        <v>6,413</v>
      </c>
      <c r="AD5" s="110">
        <f t="shared" ref="AD5:AD9" si="0">Z5/Y5-1</f>
        <v>7.9811416063310325E-2</v>
      </c>
      <c r="AF5" s="110">
        <f t="shared" ref="AF5:AF9" si="1">Z5/V5-1</f>
        <v>0.12924810706110224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4982</v>
      </c>
      <c r="W6" s="108">
        <v>5412</v>
      </c>
      <c r="X6" s="108">
        <v>5173</v>
      </c>
      <c r="Y6" s="108">
        <v>5465</v>
      </c>
      <c r="Z6" s="108">
        <v>5863</v>
      </c>
      <c r="AB6" s="109" t="str">
        <f>TEXT(Z6,"###,###")</f>
        <v>5,863</v>
      </c>
      <c r="AD6" s="110">
        <f t="shared" si="0"/>
        <v>7.2827081427264462E-2</v>
      </c>
      <c r="AF6" s="110">
        <f t="shared" si="1"/>
        <v>0.17683661180248889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7431</v>
      </c>
      <c r="W7" s="108">
        <v>7978</v>
      </c>
      <c r="X7" s="108">
        <v>7604</v>
      </c>
      <c r="Y7" s="108">
        <v>7927</v>
      </c>
      <c r="Z7" s="108">
        <v>8142</v>
      </c>
      <c r="AB7" s="109" t="str">
        <f>TEXT(Z7,"###,###")</f>
        <v>8,142</v>
      </c>
      <c r="AD7" s="110">
        <f t="shared" si="0"/>
        <v>2.7122492746310067E-2</v>
      </c>
      <c r="AF7" s="110">
        <f t="shared" si="1"/>
        <v>9.5680258377069061E-2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12,299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8,142</v>
      </c>
      <c r="P8" s="65"/>
      <c r="S8" s="107" t="s">
        <v>84</v>
      </c>
      <c r="T8" s="108"/>
      <c r="U8" s="108"/>
      <c r="V8" s="108">
        <v>33971.99</v>
      </c>
      <c r="W8" s="108">
        <v>34634.5</v>
      </c>
      <c r="X8" s="108">
        <v>35969.019999999997</v>
      </c>
      <c r="Y8" s="108">
        <v>35476.800000000003</v>
      </c>
      <c r="Z8" s="108">
        <v>36573.29</v>
      </c>
      <c r="AB8" s="109" t="str">
        <f>TEXT(Z8,"$###,###")</f>
        <v>$36,573</v>
      </c>
      <c r="AD8" s="110">
        <f t="shared" si="0"/>
        <v>3.0907240788346169E-2</v>
      </c>
      <c r="AF8" s="110">
        <f t="shared" si="1"/>
        <v>7.6571905266662466E-2</v>
      </c>
    </row>
    <row r="9" spans="1:32" x14ac:dyDescent="0.25">
      <c r="A9" s="30" t="s">
        <v>14</v>
      </c>
      <c r="B9" s="69"/>
      <c r="C9" s="70"/>
      <c r="D9" s="71">
        <f>AD104</f>
        <v>74.046670461013093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51.559813313682149</v>
      </c>
      <c r="P9" s="72" t="s">
        <v>85</v>
      </c>
      <c r="S9" s="107" t="s">
        <v>7</v>
      </c>
      <c r="T9" s="108"/>
      <c r="U9" s="108"/>
      <c r="V9" s="108">
        <v>361546580</v>
      </c>
      <c r="W9" s="108">
        <v>387852488</v>
      </c>
      <c r="X9" s="108">
        <v>386362254</v>
      </c>
      <c r="Y9" s="108">
        <v>399327308</v>
      </c>
      <c r="Z9" s="108">
        <v>428659084</v>
      </c>
      <c r="AB9" s="109" t="str">
        <f>TEXT(Z9/1000000,"$#,###.0")&amp;" mil"</f>
        <v>$428.7 mil</v>
      </c>
      <c r="AD9" s="110">
        <f t="shared" si="0"/>
        <v>7.3452968059975587E-2</v>
      </c>
      <c r="AF9" s="110">
        <f t="shared" si="1"/>
        <v>0.1856261619180577</v>
      </c>
    </row>
    <row r="10" spans="1:32" x14ac:dyDescent="0.25">
      <c r="A10" s="30" t="s">
        <v>17</v>
      </c>
      <c r="B10" s="69"/>
      <c r="C10" s="70"/>
      <c r="D10" s="71">
        <f>AD105</f>
        <v>13.261240751280592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48.231392778187178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82.006877916973721</v>
      </c>
      <c r="P11" s="72" t="s">
        <v>85</v>
      </c>
      <c r="S11" s="107" t="s">
        <v>29</v>
      </c>
      <c r="T11" s="112"/>
      <c r="U11" s="112"/>
      <c r="V11" s="112">
        <v>9381</v>
      </c>
      <c r="W11" s="112">
        <v>10124</v>
      </c>
      <c r="X11" s="112">
        <v>9677</v>
      </c>
      <c r="Y11" s="112">
        <v>9995</v>
      </c>
      <c r="Z11" s="112">
        <v>10836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9.7887496929501356</v>
      </c>
      <c r="P12" s="72" t="s">
        <v>85</v>
      </c>
      <c r="S12" s="107" t="s">
        <v>30</v>
      </c>
      <c r="T12" s="112"/>
      <c r="U12" s="112"/>
      <c r="V12" s="112">
        <v>1286</v>
      </c>
      <c r="W12" s="112">
        <v>1441</v>
      </c>
      <c r="X12" s="112">
        <v>1293</v>
      </c>
      <c r="Y12" s="112">
        <v>1417</v>
      </c>
      <c r="Z12" s="112">
        <v>1463</v>
      </c>
    </row>
    <row r="13" spans="1:32" ht="15" customHeight="1" x14ac:dyDescent="0.25">
      <c r="A13" s="30" t="s">
        <v>19</v>
      </c>
      <c r="B13" s="70"/>
      <c r="C13" s="70"/>
      <c r="D13" s="71">
        <f>AD108</f>
        <v>14.505244328807221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8.1675264062883812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21.042361167574601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24.733718188470608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20.058960815624616</v>
      </c>
      <c r="P15" s="72" t="s">
        <v>85</v>
      </c>
      <c r="S15" s="115" t="s">
        <v>61</v>
      </c>
      <c r="T15" s="115"/>
      <c r="U15" s="116"/>
      <c r="V15" s="116">
        <v>1225</v>
      </c>
      <c r="W15" s="116">
        <v>1355</v>
      </c>
      <c r="X15" s="116">
        <v>1240</v>
      </c>
      <c r="Y15" s="112">
        <v>1258</v>
      </c>
      <c r="Z15" s="112">
        <v>1341</v>
      </c>
      <c r="AB15" s="117">
        <f t="shared" ref="AB15:AB34" si="2">IF(Z15="np",0,Z15/$Z$34)</f>
        <v>0.10903325473615741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30.579721928612081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79.941039184375384</v>
      </c>
      <c r="P16" s="37" t="s">
        <v>85</v>
      </c>
      <c r="S16" s="115" t="s">
        <v>62</v>
      </c>
      <c r="T16" s="115"/>
      <c r="U16" s="116"/>
      <c r="V16" s="116">
        <v>79</v>
      </c>
      <c r="W16" s="116">
        <v>95</v>
      </c>
      <c r="X16" s="116">
        <v>106</v>
      </c>
      <c r="Y16" s="112">
        <v>125</v>
      </c>
      <c r="Z16" s="112">
        <v>132</v>
      </c>
      <c r="AB16" s="117">
        <f t="shared" si="2"/>
        <v>1.0732579884543458E-2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613</v>
      </c>
      <c r="W17" s="116">
        <v>654</v>
      </c>
      <c r="X17" s="116">
        <v>635</v>
      </c>
      <c r="Y17" s="112">
        <v>612</v>
      </c>
      <c r="Z17" s="112">
        <v>624</v>
      </c>
      <c r="AB17" s="117">
        <f t="shared" si="2"/>
        <v>5.0735832181478167E-2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91</v>
      </c>
      <c r="W18" s="116">
        <v>95</v>
      </c>
      <c r="X18" s="116">
        <v>84</v>
      </c>
      <c r="Y18" s="112">
        <v>65</v>
      </c>
      <c r="Z18" s="112">
        <v>87</v>
      </c>
      <c r="AB18" s="117">
        <f t="shared" si="2"/>
        <v>7.073745832994552E-3</v>
      </c>
    </row>
    <row r="19" spans="1:28" x14ac:dyDescent="0.25">
      <c r="A19" s="61" t="str">
        <f>$S$1&amp;" ("&amp;$V$2&amp;" to "&amp;$Z$2&amp;")"</f>
        <v>Port Lincoln (2016-17 to 2020-21)</v>
      </c>
      <c r="B19" s="61"/>
      <c r="C19" s="61"/>
      <c r="D19" s="61"/>
      <c r="E19" s="61"/>
      <c r="F19" s="61"/>
      <c r="G19" s="61" t="str">
        <f>$S$1&amp;" ("&amp;$V$2&amp;" to "&amp;$Z$2&amp;")"</f>
        <v>Port Lincoln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557</v>
      </c>
      <c r="W19" s="116">
        <v>715</v>
      </c>
      <c r="X19" s="116">
        <v>648</v>
      </c>
      <c r="Y19" s="112">
        <v>695</v>
      </c>
      <c r="Z19" s="112">
        <v>800</v>
      </c>
      <c r="AB19" s="117">
        <f t="shared" si="2"/>
        <v>6.5045938694202776E-2</v>
      </c>
    </row>
    <row r="20" spans="1:28" x14ac:dyDescent="0.25">
      <c r="S20" s="115" t="s">
        <v>66</v>
      </c>
      <c r="T20" s="115"/>
      <c r="U20" s="116"/>
      <c r="V20" s="116">
        <v>314</v>
      </c>
      <c r="W20" s="116">
        <v>324</v>
      </c>
      <c r="X20" s="116">
        <v>306</v>
      </c>
      <c r="Y20" s="112">
        <v>337</v>
      </c>
      <c r="Z20" s="112">
        <v>416</v>
      </c>
      <c r="AB20" s="117">
        <f t="shared" si="2"/>
        <v>3.3823888120985447E-2</v>
      </c>
    </row>
    <row r="21" spans="1:28" x14ac:dyDescent="0.25">
      <c r="S21" s="115" t="s">
        <v>67</v>
      </c>
      <c r="T21" s="115"/>
      <c r="U21" s="116"/>
      <c r="V21" s="116">
        <v>1225</v>
      </c>
      <c r="W21" s="116">
        <v>1305</v>
      </c>
      <c r="X21" s="116">
        <v>1279</v>
      </c>
      <c r="Y21" s="112">
        <v>1407</v>
      </c>
      <c r="Z21" s="112">
        <v>1487</v>
      </c>
      <c r="AB21" s="117">
        <f t="shared" si="2"/>
        <v>0.12090413854784941</v>
      </c>
    </row>
    <row r="22" spans="1:28" x14ac:dyDescent="0.25">
      <c r="S22" s="115" t="s">
        <v>68</v>
      </c>
      <c r="T22" s="115"/>
      <c r="U22" s="116"/>
      <c r="V22" s="116">
        <v>668</v>
      </c>
      <c r="W22" s="116">
        <v>916</v>
      </c>
      <c r="X22" s="116">
        <v>889</v>
      </c>
      <c r="Y22" s="112">
        <v>854</v>
      </c>
      <c r="Z22" s="112">
        <v>1027</v>
      </c>
      <c r="AB22" s="117">
        <f t="shared" si="2"/>
        <v>8.3502723798682815E-2</v>
      </c>
    </row>
    <row r="23" spans="1:28" x14ac:dyDescent="0.25">
      <c r="S23" s="115" t="s">
        <v>69</v>
      </c>
      <c r="T23" s="115"/>
      <c r="U23" s="116"/>
      <c r="V23" s="116">
        <v>665</v>
      </c>
      <c r="W23" s="116">
        <v>717</v>
      </c>
      <c r="X23" s="116">
        <v>646</v>
      </c>
      <c r="Y23" s="112">
        <v>584</v>
      </c>
      <c r="Z23" s="112">
        <v>670</v>
      </c>
      <c r="AB23" s="117">
        <f t="shared" si="2"/>
        <v>5.4475973656394831E-2</v>
      </c>
    </row>
    <row r="24" spans="1:28" x14ac:dyDescent="0.25">
      <c r="S24" s="115" t="s">
        <v>70</v>
      </c>
      <c r="T24" s="115"/>
      <c r="U24" s="116"/>
      <c r="V24" s="116">
        <v>52</v>
      </c>
      <c r="W24" s="116">
        <v>45</v>
      </c>
      <c r="X24" s="116">
        <v>48</v>
      </c>
      <c r="Y24" s="112">
        <v>52</v>
      </c>
      <c r="Z24" s="112">
        <v>54</v>
      </c>
      <c r="AB24" s="117">
        <f t="shared" si="2"/>
        <v>4.3906008618586874E-3</v>
      </c>
    </row>
    <row r="25" spans="1:28" x14ac:dyDescent="0.25">
      <c r="S25" s="115" t="s">
        <v>71</v>
      </c>
      <c r="T25" s="115"/>
      <c r="U25" s="116"/>
      <c r="V25" s="116">
        <v>227</v>
      </c>
      <c r="W25" s="116">
        <v>253</v>
      </c>
      <c r="X25" s="116">
        <v>240</v>
      </c>
      <c r="Y25" s="112">
        <v>272</v>
      </c>
      <c r="Z25" s="112">
        <v>309</v>
      </c>
      <c r="AB25" s="117">
        <f t="shared" si="2"/>
        <v>2.5123993820635824E-2</v>
      </c>
    </row>
    <row r="26" spans="1:28" x14ac:dyDescent="0.25">
      <c r="S26" s="115" t="s">
        <v>72</v>
      </c>
      <c r="T26" s="115"/>
      <c r="U26" s="116"/>
      <c r="V26" s="116">
        <v>195</v>
      </c>
      <c r="W26" s="116">
        <v>189</v>
      </c>
      <c r="X26" s="116">
        <v>172</v>
      </c>
      <c r="Y26" s="112">
        <v>224</v>
      </c>
      <c r="Z26" s="112">
        <v>252</v>
      </c>
      <c r="AB26" s="117">
        <f t="shared" si="2"/>
        <v>2.0489470688673878E-2</v>
      </c>
    </row>
    <row r="27" spans="1:28" x14ac:dyDescent="0.25">
      <c r="S27" s="115" t="s">
        <v>73</v>
      </c>
      <c r="T27" s="115"/>
      <c r="U27" s="116"/>
      <c r="V27" s="116">
        <v>317</v>
      </c>
      <c r="W27" s="116">
        <v>329</v>
      </c>
      <c r="X27" s="116">
        <v>339</v>
      </c>
      <c r="Y27" s="112">
        <v>334</v>
      </c>
      <c r="Z27" s="112">
        <v>369</v>
      </c>
      <c r="AB27" s="117">
        <f t="shared" si="2"/>
        <v>3.0002439222701033E-2</v>
      </c>
    </row>
    <row r="28" spans="1:28" x14ac:dyDescent="0.25">
      <c r="S28" s="115" t="s">
        <v>74</v>
      </c>
      <c r="T28" s="115"/>
      <c r="U28" s="116"/>
      <c r="V28" s="116">
        <v>433</v>
      </c>
      <c r="W28" s="116">
        <v>535</v>
      </c>
      <c r="X28" s="116">
        <v>547</v>
      </c>
      <c r="Y28" s="112">
        <v>621</v>
      </c>
      <c r="Z28" s="112">
        <v>712</v>
      </c>
      <c r="AB28" s="117">
        <f t="shared" si="2"/>
        <v>5.7890885437840475E-2</v>
      </c>
    </row>
    <row r="29" spans="1:28" x14ac:dyDescent="0.25">
      <c r="S29" s="115" t="s">
        <v>75</v>
      </c>
      <c r="T29" s="115"/>
      <c r="U29" s="116"/>
      <c r="V29" s="116">
        <v>488</v>
      </c>
      <c r="W29" s="116">
        <v>520</v>
      </c>
      <c r="X29" s="116">
        <v>547</v>
      </c>
      <c r="Y29" s="112">
        <v>461</v>
      </c>
      <c r="Z29" s="112">
        <v>462</v>
      </c>
      <c r="AB29" s="117">
        <f t="shared" si="2"/>
        <v>3.7564029595902104E-2</v>
      </c>
    </row>
    <row r="30" spans="1:28" x14ac:dyDescent="0.25">
      <c r="S30" s="115" t="s">
        <v>76</v>
      </c>
      <c r="T30" s="115"/>
      <c r="U30" s="116"/>
      <c r="V30" s="116">
        <v>749</v>
      </c>
      <c r="W30" s="116">
        <v>835</v>
      </c>
      <c r="X30" s="116">
        <v>783</v>
      </c>
      <c r="Y30" s="112">
        <v>826</v>
      </c>
      <c r="Z30" s="112">
        <v>842</v>
      </c>
      <c r="AB30" s="117">
        <f t="shared" si="2"/>
        <v>6.8460850475648427E-2</v>
      </c>
    </row>
    <row r="31" spans="1:28" x14ac:dyDescent="0.25">
      <c r="S31" s="115" t="s">
        <v>77</v>
      </c>
      <c r="T31" s="115"/>
      <c r="U31" s="116"/>
      <c r="V31" s="116">
        <v>1023</v>
      </c>
      <c r="W31" s="116">
        <v>1251</v>
      </c>
      <c r="X31" s="116">
        <v>1205</v>
      </c>
      <c r="Y31" s="112">
        <v>1370</v>
      </c>
      <c r="Z31" s="112">
        <v>1489</v>
      </c>
      <c r="AB31" s="117">
        <f t="shared" si="2"/>
        <v>0.12106675339458492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166</v>
      </c>
      <c r="W32" s="116">
        <v>153</v>
      </c>
      <c r="X32" s="116">
        <v>157</v>
      </c>
      <c r="Y32" s="112">
        <v>165</v>
      </c>
      <c r="Z32" s="112">
        <v>169</v>
      </c>
      <c r="AB32" s="117">
        <f t="shared" si="2"/>
        <v>1.3740954549150338E-2</v>
      </c>
    </row>
    <row r="33" spans="19:32" x14ac:dyDescent="0.25">
      <c r="S33" s="115" t="s">
        <v>79</v>
      </c>
      <c r="T33" s="115"/>
      <c r="U33" s="116"/>
      <c r="V33" s="116">
        <v>358</v>
      </c>
      <c r="W33" s="116">
        <v>360</v>
      </c>
      <c r="X33" s="116">
        <v>408</v>
      </c>
      <c r="Y33" s="112">
        <v>415</v>
      </c>
      <c r="Z33" s="112">
        <v>453</v>
      </c>
      <c r="AB33" s="117">
        <f t="shared" si="2"/>
        <v>3.6832262785592325E-2</v>
      </c>
    </row>
    <row r="34" spans="19:32" x14ac:dyDescent="0.25">
      <c r="S34" s="118" t="s">
        <v>53</v>
      </c>
      <c r="T34" s="118"/>
      <c r="U34" s="119"/>
      <c r="V34" s="119">
        <v>10660</v>
      </c>
      <c r="W34" s="119">
        <v>11568</v>
      </c>
      <c r="X34" s="119">
        <v>10974</v>
      </c>
      <c r="Y34" s="120">
        <v>11409</v>
      </c>
      <c r="Z34" s="120">
        <v>12299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6096</v>
      </c>
      <c r="W37" s="112">
        <v>6610</v>
      </c>
      <c r="X37" s="112">
        <v>6237</v>
      </c>
      <c r="Y37" s="112">
        <v>6401</v>
      </c>
      <c r="Z37" s="112">
        <v>6508</v>
      </c>
      <c r="AB37" s="132">
        <f>Z37/Z40*100</f>
        <v>79.941039184375384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1335</v>
      </c>
      <c r="W38" s="112">
        <v>1369</v>
      </c>
      <c r="X38" s="112">
        <v>1369</v>
      </c>
      <c r="Y38" s="112">
        <v>1529</v>
      </c>
      <c r="Z38" s="112">
        <v>1633</v>
      </c>
      <c r="AB38" s="132">
        <f>Z38/Z40*100</f>
        <v>20.058960815624616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7431</v>
      </c>
      <c r="W40" s="112">
        <v>7979</v>
      </c>
      <c r="X40" s="112">
        <v>7606</v>
      </c>
      <c r="Y40" s="112">
        <v>7930</v>
      </c>
      <c r="Z40" s="112">
        <v>8141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9</v>
      </c>
      <c r="X44" s="112">
        <v>16</v>
      </c>
      <c r="Y44" s="112">
        <v>7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166</v>
      </c>
      <c r="W45" s="112">
        <v>177</v>
      </c>
      <c r="X45" s="112">
        <v>155</v>
      </c>
      <c r="Y45" s="112">
        <v>181</v>
      </c>
      <c r="Z45" s="112">
        <v>228</v>
      </c>
    </row>
    <row r="46" spans="19:32" x14ac:dyDescent="0.25">
      <c r="S46" s="115" t="s">
        <v>38</v>
      </c>
      <c r="T46" s="115"/>
      <c r="U46" s="112"/>
      <c r="V46" s="112">
        <v>357</v>
      </c>
      <c r="W46" s="112">
        <v>406</v>
      </c>
      <c r="X46" s="112">
        <v>421</v>
      </c>
      <c r="Y46" s="112">
        <v>418</v>
      </c>
      <c r="Z46" s="112">
        <v>422</v>
      </c>
    </row>
    <row r="47" spans="19:32" x14ac:dyDescent="0.25">
      <c r="S47" s="115" t="s">
        <v>39</v>
      </c>
      <c r="T47" s="115"/>
      <c r="U47" s="112"/>
      <c r="V47" s="112">
        <v>616</v>
      </c>
      <c r="W47" s="112">
        <v>662</v>
      </c>
      <c r="X47" s="112">
        <v>582</v>
      </c>
      <c r="Y47" s="112">
        <v>523</v>
      </c>
      <c r="Z47" s="112">
        <v>599</v>
      </c>
    </row>
    <row r="48" spans="19:32" x14ac:dyDescent="0.25">
      <c r="S48" s="115" t="s">
        <v>40</v>
      </c>
      <c r="T48" s="115"/>
      <c r="U48" s="112"/>
      <c r="V48" s="112">
        <v>674</v>
      </c>
      <c r="W48" s="112">
        <v>737</v>
      </c>
      <c r="X48" s="112">
        <v>706</v>
      </c>
      <c r="Y48" s="112">
        <v>699</v>
      </c>
      <c r="Z48" s="112">
        <v>780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696</v>
      </c>
      <c r="W49" s="112">
        <v>710</v>
      </c>
      <c r="X49" s="112">
        <v>700</v>
      </c>
      <c r="Y49" s="112">
        <v>766</v>
      </c>
      <c r="Z49" s="112">
        <v>743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Lincoln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502</v>
      </c>
      <c r="W50" s="112">
        <v>543</v>
      </c>
      <c r="X50" s="112">
        <v>531</v>
      </c>
      <c r="Y50" s="112">
        <v>564</v>
      </c>
      <c r="Z50" s="112">
        <v>700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496</v>
      </c>
      <c r="W51" s="112">
        <v>527</v>
      </c>
      <c r="X51" s="112">
        <v>498</v>
      </c>
      <c r="Y51" s="112">
        <v>478</v>
      </c>
      <c r="Z51" s="112">
        <v>517</v>
      </c>
    </row>
    <row r="52" spans="1:26" ht="15" customHeight="1" x14ac:dyDescent="0.25">
      <c r="S52" s="115" t="s">
        <v>44</v>
      </c>
      <c r="T52" s="115"/>
      <c r="U52" s="112"/>
      <c r="V52" s="112">
        <v>520</v>
      </c>
      <c r="W52" s="112">
        <v>542</v>
      </c>
      <c r="X52" s="112">
        <v>522</v>
      </c>
      <c r="Y52" s="112">
        <v>526</v>
      </c>
      <c r="Z52" s="112">
        <v>528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521</v>
      </c>
      <c r="W53" s="112">
        <v>533</v>
      </c>
      <c r="X53" s="112">
        <v>475</v>
      </c>
      <c r="Y53" s="112">
        <v>471</v>
      </c>
      <c r="Z53" s="112">
        <v>506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474</v>
      </c>
      <c r="W54" s="112">
        <v>534</v>
      </c>
      <c r="X54" s="112">
        <v>464</v>
      </c>
      <c r="Y54" s="112">
        <v>509</v>
      </c>
      <c r="Z54" s="112">
        <v>522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342</v>
      </c>
      <c r="W55" s="112">
        <v>410</v>
      </c>
      <c r="X55" s="112">
        <v>363</v>
      </c>
      <c r="Y55" s="112">
        <v>410</v>
      </c>
      <c r="Z55" s="112">
        <v>428</v>
      </c>
    </row>
    <row r="56" spans="1:26" ht="15" customHeight="1" x14ac:dyDescent="0.25">
      <c r="S56" s="115" t="s">
        <v>48</v>
      </c>
      <c r="T56" s="115"/>
      <c r="U56" s="112"/>
      <c r="V56" s="112">
        <v>176</v>
      </c>
      <c r="W56" s="112">
        <v>207</v>
      </c>
      <c r="X56" s="112">
        <v>231</v>
      </c>
      <c r="Y56" s="112">
        <v>240</v>
      </c>
      <c r="Z56" s="112">
        <v>245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91</v>
      </c>
      <c r="W57" s="112">
        <v>83</v>
      </c>
      <c r="X57" s="112">
        <v>75</v>
      </c>
      <c r="Y57" s="112">
        <v>75</v>
      </c>
      <c r="Z57" s="112">
        <v>102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31</v>
      </c>
      <c r="W58" s="112">
        <v>40</v>
      </c>
      <c r="X58" s="112">
        <v>47</v>
      </c>
      <c r="Y58" s="112">
        <v>47</v>
      </c>
      <c r="Z58" s="112">
        <v>44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</v>
      </c>
      <c r="W59" s="112">
        <v>16</v>
      </c>
      <c r="X59" s="112">
        <v>13</v>
      </c>
      <c r="Y59" s="112">
        <v>17</v>
      </c>
      <c r="Z59" s="112">
        <v>16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12</v>
      </c>
      <c r="X60" s="112">
        <v>6</v>
      </c>
      <c r="Y60" s="112">
        <v>6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5681</v>
      </c>
      <c r="W61" s="112">
        <v>6157</v>
      </c>
      <c r="X61" s="112">
        <v>5800</v>
      </c>
      <c r="Y61" s="112">
        <v>5937</v>
      </c>
      <c r="Z61" s="112">
        <v>6413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14</v>
      </c>
      <c r="X63" s="112">
        <v>13</v>
      </c>
      <c r="Y63" s="112">
        <v>19</v>
      </c>
      <c r="Z63" s="112">
        <v>28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161</v>
      </c>
      <c r="W64" s="112">
        <v>196</v>
      </c>
      <c r="X64" s="112">
        <v>183</v>
      </c>
      <c r="Y64" s="112">
        <v>185</v>
      </c>
      <c r="Z64" s="112">
        <v>241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Lincoln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387</v>
      </c>
      <c r="W65" s="112">
        <v>392</v>
      </c>
      <c r="X65" s="112">
        <v>390</v>
      </c>
      <c r="Y65" s="112">
        <v>380</v>
      </c>
      <c r="Z65" s="112">
        <v>453</v>
      </c>
    </row>
    <row r="66" spans="1:26" x14ac:dyDescent="0.25">
      <c r="S66" s="115" t="s">
        <v>39</v>
      </c>
      <c r="T66" s="115"/>
      <c r="U66" s="112"/>
      <c r="V66" s="112">
        <v>438</v>
      </c>
      <c r="W66" s="112">
        <v>484</v>
      </c>
      <c r="X66" s="112">
        <v>435</v>
      </c>
      <c r="Y66" s="112">
        <v>489</v>
      </c>
      <c r="Z66" s="112">
        <v>568</v>
      </c>
    </row>
    <row r="67" spans="1:26" x14ac:dyDescent="0.25">
      <c r="S67" s="115" t="s">
        <v>40</v>
      </c>
      <c r="T67" s="115"/>
      <c r="U67" s="112"/>
      <c r="V67" s="112">
        <v>543</v>
      </c>
      <c r="W67" s="112">
        <v>628</v>
      </c>
      <c r="X67" s="112">
        <v>566</v>
      </c>
      <c r="Y67" s="112">
        <v>611</v>
      </c>
      <c r="Z67" s="112">
        <v>649</v>
      </c>
    </row>
    <row r="68" spans="1:26" x14ac:dyDescent="0.25">
      <c r="S68" s="115" t="s">
        <v>41</v>
      </c>
      <c r="T68" s="115"/>
      <c r="U68" s="112"/>
      <c r="V68" s="112">
        <v>504</v>
      </c>
      <c r="W68" s="112">
        <v>544</v>
      </c>
      <c r="X68" s="112">
        <v>536</v>
      </c>
      <c r="Y68" s="112">
        <v>517</v>
      </c>
      <c r="Z68" s="112">
        <v>564</v>
      </c>
    </row>
    <row r="69" spans="1:26" x14ac:dyDescent="0.25">
      <c r="S69" s="115" t="s">
        <v>42</v>
      </c>
      <c r="T69" s="115"/>
      <c r="U69" s="112"/>
      <c r="V69" s="112">
        <v>476</v>
      </c>
      <c r="W69" s="112">
        <v>482</v>
      </c>
      <c r="X69" s="112">
        <v>518</v>
      </c>
      <c r="Y69" s="112">
        <v>575</v>
      </c>
      <c r="Z69" s="112">
        <v>612</v>
      </c>
    </row>
    <row r="70" spans="1:26" x14ac:dyDescent="0.25">
      <c r="S70" s="115" t="s">
        <v>43</v>
      </c>
      <c r="T70" s="115"/>
      <c r="U70" s="112"/>
      <c r="V70" s="112">
        <v>461</v>
      </c>
      <c r="W70" s="112">
        <v>487</v>
      </c>
      <c r="X70" s="112">
        <v>465</v>
      </c>
      <c r="Y70" s="112">
        <v>453</v>
      </c>
      <c r="Z70" s="112">
        <v>470</v>
      </c>
    </row>
    <row r="71" spans="1:26" x14ac:dyDescent="0.25">
      <c r="S71" s="115" t="s">
        <v>44</v>
      </c>
      <c r="T71" s="115"/>
      <c r="U71" s="112"/>
      <c r="V71" s="112">
        <v>512</v>
      </c>
      <c r="W71" s="112">
        <v>556</v>
      </c>
      <c r="X71" s="112">
        <v>469</v>
      </c>
      <c r="Y71" s="112">
        <v>517</v>
      </c>
      <c r="Z71" s="112">
        <v>535</v>
      </c>
    </row>
    <row r="72" spans="1:26" x14ac:dyDescent="0.25">
      <c r="S72" s="115" t="s">
        <v>45</v>
      </c>
      <c r="T72" s="115"/>
      <c r="U72" s="112"/>
      <c r="V72" s="112">
        <v>494</v>
      </c>
      <c r="W72" s="112">
        <v>484</v>
      </c>
      <c r="X72" s="112">
        <v>512</v>
      </c>
      <c r="Y72" s="112">
        <v>525</v>
      </c>
      <c r="Z72" s="112">
        <v>525</v>
      </c>
    </row>
    <row r="73" spans="1:26" x14ac:dyDescent="0.25">
      <c r="S73" s="115" t="s">
        <v>46</v>
      </c>
      <c r="T73" s="115"/>
      <c r="U73" s="112"/>
      <c r="V73" s="112">
        <v>484</v>
      </c>
      <c r="W73" s="112">
        <v>529</v>
      </c>
      <c r="X73" s="112">
        <v>483</v>
      </c>
      <c r="Y73" s="112">
        <v>511</v>
      </c>
      <c r="Z73" s="112">
        <v>505</v>
      </c>
    </row>
    <row r="74" spans="1:26" x14ac:dyDescent="0.25">
      <c r="S74" s="115" t="s">
        <v>47</v>
      </c>
      <c r="T74" s="115"/>
      <c r="U74" s="112"/>
      <c r="V74" s="112">
        <v>321</v>
      </c>
      <c r="W74" s="112">
        <v>341</v>
      </c>
      <c r="X74" s="112">
        <v>343</v>
      </c>
      <c r="Y74" s="112">
        <v>390</v>
      </c>
      <c r="Z74" s="112">
        <v>399</v>
      </c>
    </row>
    <row r="75" spans="1:26" x14ac:dyDescent="0.25">
      <c r="S75" s="115" t="s">
        <v>48</v>
      </c>
      <c r="T75" s="115"/>
      <c r="U75" s="112"/>
      <c r="V75" s="112">
        <v>117</v>
      </c>
      <c r="W75" s="112">
        <v>141</v>
      </c>
      <c r="X75" s="112">
        <v>167</v>
      </c>
      <c r="Y75" s="112">
        <v>181</v>
      </c>
      <c r="Z75" s="112">
        <v>210</v>
      </c>
    </row>
    <row r="76" spans="1:26" x14ac:dyDescent="0.25">
      <c r="S76" s="115" t="s">
        <v>49</v>
      </c>
      <c r="T76" s="115"/>
      <c r="U76" s="112"/>
      <c r="V76" s="112">
        <v>40</v>
      </c>
      <c r="W76" s="112">
        <v>60</v>
      </c>
      <c r="X76" s="112">
        <v>47</v>
      </c>
      <c r="Y76" s="112">
        <v>54</v>
      </c>
      <c r="Z76" s="112">
        <v>59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28</v>
      </c>
      <c r="X77" s="112">
        <v>29</v>
      </c>
      <c r="Y77" s="112">
        <v>24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12</v>
      </c>
      <c r="W78" s="112">
        <v>17</v>
      </c>
      <c r="X78" s="112">
        <v>15</v>
      </c>
      <c r="Y78" s="112">
        <v>19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12</v>
      </c>
      <c r="X79" s="112">
        <v>10</v>
      </c>
      <c r="Y79" s="112">
        <v>7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4982</v>
      </c>
      <c r="W80" s="112">
        <v>5409</v>
      </c>
      <c r="X80" s="112">
        <v>5174</v>
      </c>
      <c r="Y80" s="112">
        <v>5470</v>
      </c>
      <c r="Z80" s="112">
        <v>5863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Lincoln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309</v>
      </c>
      <c r="W83" s="112">
        <v>343</v>
      </c>
      <c r="X83" s="112">
        <v>325</v>
      </c>
      <c r="Y83" s="112">
        <v>326</v>
      </c>
      <c r="Z83" s="112">
        <v>341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388</v>
      </c>
      <c r="W84" s="112">
        <v>378</v>
      </c>
      <c r="X84" s="112">
        <v>357</v>
      </c>
      <c r="Y84" s="112">
        <v>354</v>
      </c>
      <c r="Z84" s="112">
        <v>376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628</v>
      </c>
      <c r="W85" s="112">
        <v>680</v>
      </c>
      <c r="X85" s="112">
        <v>684</v>
      </c>
      <c r="Y85" s="112">
        <v>718</v>
      </c>
      <c r="Z85" s="112">
        <v>732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12,299</v>
      </c>
      <c r="D86" s="94">
        <f t="shared" ref="D86:D91" si="4">AD4</f>
        <v>7.8197597966161103E-2</v>
      </c>
      <c r="E86" s="95">
        <f t="shared" ref="E86:E91" si="5">AD4</f>
        <v>7.8197597966161103E-2</v>
      </c>
      <c r="F86" s="94">
        <f t="shared" ref="F86:F91" si="6">AF4</f>
        <v>0.15342774078589505</v>
      </c>
      <c r="G86" s="95">
        <f t="shared" ref="G86:G91" si="7">AF4</f>
        <v>0.15342774078589505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228</v>
      </c>
      <c r="W86" s="112">
        <v>249</v>
      </c>
      <c r="X86" s="112">
        <v>250</v>
      </c>
      <c r="Y86" s="112">
        <v>257</v>
      </c>
      <c r="Z86" s="112">
        <v>248</v>
      </c>
    </row>
    <row r="87" spans="1:30" ht="15" customHeight="1" x14ac:dyDescent="0.25">
      <c r="A87" s="96" t="s">
        <v>4</v>
      </c>
      <c r="B87" s="49"/>
      <c r="C87" s="97" t="str">
        <f t="shared" si="3"/>
        <v>6,413</v>
      </c>
      <c r="D87" s="94">
        <f t="shared" si="4"/>
        <v>7.9811416063310325E-2</v>
      </c>
      <c r="E87" s="95">
        <f t="shared" si="5"/>
        <v>7.9811416063310325E-2</v>
      </c>
      <c r="F87" s="94">
        <f t="shared" si="6"/>
        <v>0.12924810706110224</v>
      </c>
      <c r="G87" s="95">
        <f t="shared" si="7"/>
        <v>0.12924810706110224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108</v>
      </c>
      <c r="W87" s="112">
        <v>113</v>
      </c>
      <c r="X87" s="112">
        <v>93</v>
      </c>
      <c r="Y87" s="112">
        <v>102</v>
      </c>
      <c r="Z87" s="112">
        <v>92</v>
      </c>
    </row>
    <row r="88" spans="1:30" ht="15" customHeight="1" x14ac:dyDescent="0.25">
      <c r="A88" s="96" t="s">
        <v>5</v>
      </c>
      <c r="B88" s="49"/>
      <c r="C88" s="97" t="str">
        <f t="shared" si="3"/>
        <v>5,863</v>
      </c>
      <c r="D88" s="94">
        <f t="shared" si="4"/>
        <v>7.2827081427264462E-2</v>
      </c>
      <c r="E88" s="95">
        <f t="shared" si="5"/>
        <v>7.2827081427264462E-2</v>
      </c>
      <c r="F88" s="94">
        <f t="shared" si="6"/>
        <v>0.17683661180248889</v>
      </c>
      <c r="G88" s="95">
        <f t="shared" si="7"/>
        <v>0.17683661180248889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203</v>
      </c>
      <c r="W88" s="112">
        <v>213</v>
      </c>
      <c r="X88" s="112">
        <v>217</v>
      </c>
      <c r="Y88" s="112">
        <v>230</v>
      </c>
      <c r="Z88" s="112">
        <v>252</v>
      </c>
    </row>
    <row r="89" spans="1:30" ht="15" customHeight="1" x14ac:dyDescent="0.25">
      <c r="A89" s="49" t="s">
        <v>6</v>
      </c>
      <c r="B89" s="49"/>
      <c r="C89" s="97" t="str">
        <f t="shared" si="3"/>
        <v>8,142</v>
      </c>
      <c r="D89" s="94">
        <f t="shared" si="4"/>
        <v>2.7122492746310067E-2</v>
      </c>
      <c r="E89" s="95">
        <f t="shared" si="5"/>
        <v>2.7122492746310067E-2</v>
      </c>
      <c r="F89" s="94">
        <f t="shared" si="6"/>
        <v>9.5680258377069061E-2</v>
      </c>
      <c r="G89" s="95">
        <f t="shared" si="7"/>
        <v>9.5680258377069061E-2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321</v>
      </c>
      <c r="W89" s="112">
        <v>343</v>
      </c>
      <c r="X89" s="112">
        <v>332</v>
      </c>
      <c r="Y89" s="112">
        <v>337</v>
      </c>
      <c r="Z89" s="112">
        <v>339</v>
      </c>
    </row>
    <row r="90" spans="1:30" ht="15" customHeight="1" x14ac:dyDescent="0.25">
      <c r="A90" s="49" t="s">
        <v>98</v>
      </c>
      <c r="B90" s="49"/>
      <c r="C90" s="97" t="str">
        <f t="shared" si="3"/>
        <v>$36,573</v>
      </c>
      <c r="D90" s="94">
        <f t="shared" si="4"/>
        <v>3.0907240788346169E-2</v>
      </c>
      <c r="E90" s="95">
        <f t="shared" si="5"/>
        <v>3.0907240788346169E-2</v>
      </c>
      <c r="F90" s="94">
        <f t="shared" si="6"/>
        <v>7.6571905266662466E-2</v>
      </c>
      <c r="G90" s="95">
        <f t="shared" si="7"/>
        <v>7.6571905266662466E-2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764</v>
      </c>
      <c r="W90" s="112">
        <v>882</v>
      </c>
      <c r="X90" s="112">
        <v>850</v>
      </c>
      <c r="Y90" s="112">
        <v>848</v>
      </c>
      <c r="Z90" s="112">
        <v>846</v>
      </c>
    </row>
    <row r="91" spans="1:30" ht="15" customHeight="1" x14ac:dyDescent="0.25">
      <c r="A91" s="49" t="s">
        <v>7</v>
      </c>
      <c r="B91" s="49"/>
      <c r="C91" s="97" t="str">
        <f t="shared" si="3"/>
        <v>$428.7 mil</v>
      </c>
      <c r="D91" s="94">
        <f t="shared" si="4"/>
        <v>7.3452968059975587E-2</v>
      </c>
      <c r="E91" s="95">
        <f t="shared" si="5"/>
        <v>7.3452968059975587E-2</v>
      </c>
      <c r="F91" s="94">
        <f t="shared" si="6"/>
        <v>0.1856261619180577</v>
      </c>
      <c r="G91" s="95">
        <f t="shared" si="7"/>
        <v>0.1856261619180577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3884</v>
      </c>
      <c r="W91" s="112">
        <v>4185</v>
      </c>
      <c r="X91" s="112">
        <v>3971</v>
      </c>
      <c r="Y91" s="112">
        <v>4095</v>
      </c>
      <c r="Z91" s="112">
        <v>4200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202</v>
      </c>
      <c r="W93" s="112">
        <v>236</v>
      </c>
      <c r="X93" s="112">
        <v>226</v>
      </c>
      <c r="Y93" s="112">
        <v>249</v>
      </c>
      <c r="Z93" s="112">
        <v>255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597</v>
      </c>
      <c r="W94" s="112">
        <v>635</v>
      </c>
      <c r="X94" s="112">
        <v>612</v>
      </c>
      <c r="Y94" s="112">
        <v>648</v>
      </c>
      <c r="Z94" s="112">
        <v>654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85</v>
      </c>
      <c r="W95" s="112">
        <v>96</v>
      </c>
      <c r="X95" s="112">
        <v>104</v>
      </c>
      <c r="Y95" s="112">
        <v>107</v>
      </c>
      <c r="Z95" s="112">
        <v>111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604</v>
      </c>
      <c r="W96" s="112">
        <v>644</v>
      </c>
      <c r="X96" s="112">
        <v>668</v>
      </c>
      <c r="Y96" s="112">
        <v>719</v>
      </c>
      <c r="Z96" s="112">
        <v>739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598</v>
      </c>
      <c r="W97" s="112">
        <v>619</v>
      </c>
      <c r="X97" s="112">
        <v>592</v>
      </c>
      <c r="Y97" s="112">
        <v>574</v>
      </c>
      <c r="Z97" s="112">
        <v>578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476</v>
      </c>
      <c r="W98" s="112">
        <v>496</v>
      </c>
      <c r="X98" s="112">
        <v>462</v>
      </c>
      <c r="Y98" s="112">
        <v>502</v>
      </c>
      <c r="Z98" s="112">
        <v>501</v>
      </c>
    </row>
    <row r="99" spans="1:32" ht="15" customHeight="1" x14ac:dyDescent="0.25">
      <c r="S99" s="115" t="s">
        <v>191</v>
      </c>
      <c r="T99" s="115"/>
      <c r="U99" s="112"/>
      <c r="V99" s="112">
        <v>17</v>
      </c>
      <c r="W99" s="112">
        <v>19</v>
      </c>
      <c r="X99" s="112">
        <v>28</v>
      </c>
      <c r="Y99" s="112">
        <v>28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343</v>
      </c>
      <c r="W100" s="112">
        <v>370</v>
      </c>
      <c r="X100" s="112">
        <v>380</v>
      </c>
      <c r="Y100" s="112">
        <v>379</v>
      </c>
      <c r="Z100" s="112">
        <v>397</v>
      </c>
    </row>
    <row r="101" spans="1:32" x14ac:dyDescent="0.25">
      <c r="A101" s="18"/>
      <c r="S101" s="118" t="s">
        <v>53</v>
      </c>
      <c r="T101" s="118"/>
      <c r="U101" s="112"/>
      <c r="V101" s="112">
        <v>3541</v>
      </c>
      <c r="W101" s="112">
        <v>3798</v>
      </c>
      <c r="X101" s="112">
        <v>3638</v>
      </c>
      <c r="Y101" s="112">
        <v>3832</v>
      </c>
      <c r="Z101" s="112">
        <v>3922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8127</v>
      </c>
      <c r="W104" s="112">
        <v>8661</v>
      </c>
      <c r="X104" s="112">
        <v>8586</v>
      </c>
      <c r="Y104" s="112">
        <v>9107</v>
      </c>
      <c r="Z104" s="112">
        <v>9107</v>
      </c>
      <c r="AB104" s="109" t="str">
        <f>TEXT(Z104,"###,###")</f>
        <v>9,107</v>
      </c>
      <c r="AD104" s="130">
        <f>Z104/($Z$4)*100</f>
        <v>74.046670461013093</v>
      </c>
      <c r="AF104" s="109"/>
    </row>
    <row r="105" spans="1:32" x14ac:dyDescent="0.25">
      <c r="S105" s="115" t="s">
        <v>17</v>
      </c>
      <c r="T105" s="115"/>
      <c r="U105" s="112"/>
      <c r="V105" s="112">
        <v>1507</v>
      </c>
      <c r="W105" s="112">
        <v>1590</v>
      </c>
      <c r="X105" s="112">
        <v>1523</v>
      </c>
      <c r="Y105" s="112">
        <v>1602</v>
      </c>
      <c r="Z105" s="112">
        <v>1631</v>
      </c>
      <c r="AB105" s="109" t="str">
        <f>TEXT(Z105,"###,###")</f>
        <v>1,631</v>
      </c>
      <c r="AD105" s="130">
        <f>Z105/($Z$4)*100</f>
        <v>13.261240751280592</v>
      </c>
      <c r="AF105" s="109"/>
    </row>
    <row r="106" spans="1:32" x14ac:dyDescent="0.25">
      <c r="S106" s="118" t="s">
        <v>53</v>
      </c>
      <c r="T106" s="118"/>
      <c r="U106" s="120"/>
      <c r="V106" s="120">
        <v>9634</v>
      </c>
      <c r="W106" s="120">
        <v>10251</v>
      </c>
      <c r="X106" s="120">
        <v>10109</v>
      </c>
      <c r="Y106" s="120">
        <v>10709</v>
      </c>
      <c r="Z106" s="120">
        <v>10738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1636</v>
      </c>
      <c r="W108" s="112">
        <v>1920</v>
      </c>
      <c r="X108" s="112">
        <v>1591</v>
      </c>
      <c r="Y108" s="112">
        <v>1627</v>
      </c>
      <c r="Z108" s="112">
        <v>1784</v>
      </c>
      <c r="AB108" s="109" t="str">
        <f>TEXT(Z108,"###,###")</f>
        <v>1,784</v>
      </c>
      <c r="AD108" s="130">
        <f>Z108/($Z$4)*100</f>
        <v>14.505244328807221</v>
      </c>
      <c r="AF108" s="109"/>
    </row>
    <row r="109" spans="1:32" x14ac:dyDescent="0.25">
      <c r="S109" s="115" t="s">
        <v>20</v>
      </c>
      <c r="T109" s="115"/>
      <c r="U109" s="112"/>
      <c r="V109" s="112">
        <v>1918</v>
      </c>
      <c r="W109" s="112">
        <v>1940</v>
      </c>
      <c r="X109" s="112">
        <v>1946</v>
      </c>
      <c r="Y109" s="112">
        <v>2045</v>
      </c>
      <c r="Z109" s="112">
        <v>2588</v>
      </c>
      <c r="AB109" s="109" t="str">
        <f>TEXT(Z109,"###,###")</f>
        <v>2,588</v>
      </c>
      <c r="AD109" s="130">
        <f>Z109/($Z$4)*100</f>
        <v>21.042361167574601</v>
      </c>
      <c r="AF109" s="109"/>
    </row>
    <row r="110" spans="1:32" x14ac:dyDescent="0.25">
      <c r="S110" s="115" t="s">
        <v>21</v>
      </c>
      <c r="T110" s="115"/>
      <c r="U110" s="112"/>
      <c r="V110" s="112">
        <v>2833</v>
      </c>
      <c r="W110" s="112">
        <v>3093</v>
      </c>
      <c r="X110" s="112">
        <v>2788</v>
      </c>
      <c r="Y110" s="112">
        <v>2843</v>
      </c>
      <c r="Z110" s="112">
        <v>3042</v>
      </c>
      <c r="AB110" s="109" t="str">
        <f>TEXT(Z110,"###,###")</f>
        <v>3,042</v>
      </c>
      <c r="AD110" s="130">
        <f>Z110/($Z$4)*100</f>
        <v>24.733718188470608</v>
      </c>
      <c r="AF110" s="109"/>
    </row>
    <row r="111" spans="1:32" x14ac:dyDescent="0.25">
      <c r="S111" s="115" t="s">
        <v>22</v>
      </c>
      <c r="T111" s="115"/>
      <c r="U111" s="112"/>
      <c r="V111" s="112">
        <v>3068</v>
      </c>
      <c r="W111" s="112">
        <v>3288</v>
      </c>
      <c r="X111" s="112">
        <v>3551</v>
      </c>
      <c r="Y111" s="112">
        <v>3661</v>
      </c>
      <c r="Z111" s="112">
        <v>3761</v>
      </c>
      <c r="AB111" s="109" t="str">
        <f>TEXT(Z111,"###,###")</f>
        <v>3,761</v>
      </c>
      <c r="AD111" s="130">
        <f>Z111/($Z$4)*100</f>
        <v>30.579721928612081</v>
      </c>
      <c r="AF111" s="109"/>
    </row>
    <row r="112" spans="1:32" x14ac:dyDescent="0.25">
      <c r="S112" s="118" t="s">
        <v>53</v>
      </c>
      <c r="T112" s="118"/>
      <c r="U112" s="112"/>
      <c r="V112" s="112">
        <v>10661</v>
      </c>
      <c r="W112" s="112">
        <v>11566</v>
      </c>
      <c r="X112" s="112">
        <v>10972</v>
      </c>
      <c r="Y112" s="112">
        <v>11411</v>
      </c>
      <c r="Z112" s="112">
        <v>12299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40.89</v>
      </c>
      <c r="W118" s="131">
        <v>41.37</v>
      </c>
      <c r="X118" s="131">
        <v>41.14</v>
      </c>
      <c r="Y118" s="131">
        <v>41.47</v>
      </c>
      <c r="Z118" s="131">
        <v>41.27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6148</v>
      </c>
      <c r="W120" s="112">
        <v>6536</v>
      </c>
      <c r="X120" s="112">
        <v>6316</v>
      </c>
      <c r="Y120" s="112">
        <v>6510</v>
      </c>
      <c r="Z120" s="112">
        <v>6677</v>
      </c>
      <c r="AB120" s="109" t="str">
        <f>TEXT(Z120,"###,###")</f>
        <v>6,677</v>
      </c>
    </row>
    <row r="121" spans="19:32" x14ac:dyDescent="0.25">
      <c r="S121" s="101" t="s">
        <v>101</v>
      </c>
      <c r="T121" s="112"/>
      <c r="U121" s="112"/>
      <c r="V121" s="112">
        <v>674</v>
      </c>
      <c r="W121" s="112">
        <v>789</v>
      </c>
      <c r="X121" s="112">
        <v>706</v>
      </c>
      <c r="Y121" s="112">
        <v>757</v>
      </c>
      <c r="Z121" s="112">
        <v>797</v>
      </c>
      <c r="AB121" s="109" t="str">
        <f>TEXT(Z121,"###,###")</f>
        <v>797</v>
      </c>
    </row>
    <row r="122" spans="19:32" x14ac:dyDescent="0.25">
      <c r="S122" s="101" t="s">
        <v>102</v>
      </c>
      <c r="T122" s="112"/>
      <c r="U122" s="112"/>
      <c r="V122" s="112">
        <v>615</v>
      </c>
      <c r="W122" s="112">
        <v>652</v>
      </c>
      <c r="X122" s="112">
        <v>587</v>
      </c>
      <c r="Y122" s="112">
        <v>658</v>
      </c>
      <c r="Z122" s="112">
        <v>665</v>
      </c>
      <c r="AB122" s="109" t="str">
        <f>TEXT(Z122,"###,###")</f>
        <v>665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6763</v>
      </c>
      <c r="W124" s="112">
        <v>7188</v>
      </c>
      <c r="X124" s="112">
        <v>6903</v>
      </c>
      <c r="Y124" s="112">
        <v>7168</v>
      </c>
      <c r="Z124" s="112">
        <v>7342</v>
      </c>
      <c r="AB124" s="109" t="str">
        <f>TEXT(Z124,"###,###")</f>
        <v>7,342</v>
      </c>
      <c r="AD124" s="127">
        <f>Z124/$Z$7*100</f>
        <v>90.17440432326211</v>
      </c>
    </row>
    <row r="125" spans="19:32" x14ac:dyDescent="0.25">
      <c r="S125" s="101" t="s">
        <v>104</v>
      </c>
      <c r="T125" s="112"/>
      <c r="U125" s="112"/>
      <c r="V125" s="112">
        <v>1289</v>
      </c>
      <c r="W125" s="112">
        <v>1441</v>
      </c>
      <c r="X125" s="112">
        <v>1293</v>
      </c>
      <c r="Y125" s="112">
        <v>1415</v>
      </c>
      <c r="Z125" s="112">
        <v>1462</v>
      </c>
      <c r="AB125" s="109" t="str">
        <f>TEXT(Z125,"###,###")</f>
        <v>1,462</v>
      </c>
      <c r="AD125" s="127">
        <f>Z125/$Z$7*100</f>
        <v>17.956276099238515</v>
      </c>
    </row>
    <row r="127" spans="19:32" x14ac:dyDescent="0.25">
      <c r="S127" s="101" t="s">
        <v>105</v>
      </c>
      <c r="T127" s="112"/>
      <c r="U127" s="112"/>
      <c r="V127" s="112">
        <v>3889</v>
      </c>
      <c r="W127" s="112">
        <v>4185</v>
      </c>
      <c r="X127" s="112">
        <v>3966</v>
      </c>
      <c r="Y127" s="112">
        <v>4093</v>
      </c>
      <c r="Z127" s="112">
        <v>4198</v>
      </c>
      <c r="AB127" s="109" t="str">
        <f>TEXT(Z127,"###,###")</f>
        <v>4,198</v>
      </c>
      <c r="AD127" s="127">
        <f>Z127/$Z$7*100</f>
        <v>51.559813313682149</v>
      </c>
    </row>
    <row r="128" spans="19:32" x14ac:dyDescent="0.25">
      <c r="S128" s="101" t="s">
        <v>106</v>
      </c>
      <c r="T128" s="112"/>
      <c r="U128" s="112"/>
      <c r="V128" s="112">
        <v>3546</v>
      </c>
      <c r="W128" s="112">
        <v>3794</v>
      </c>
      <c r="X128" s="112">
        <v>3639</v>
      </c>
      <c r="Y128" s="112">
        <v>3827</v>
      </c>
      <c r="Z128" s="112">
        <v>3927</v>
      </c>
      <c r="AB128" s="109" t="str">
        <f>TEXT(Z128,"###,###")</f>
        <v>3,927</v>
      </c>
      <c r="AD128" s="127">
        <f>Z128/$Z$7*100</f>
        <v>48.231392778187178</v>
      </c>
    </row>
    <row r="130" spans="19:20" x14ac:dyDescent="0.25">
      <c r="S130" s="101" t="s">
        <v>264</v>
      </c>
      <c r="T130" s="127">
        <v>82.006877916973721</v>
      </c>
    </row>
    <row r="131" spans="19:20" x14ac:dyDescent="0.25">
      <c r="S131" s="101" t="s">
        <v>265</v>
      </c>
      <c r="T131" s="127">
        <v>9.7887496929501356</v>
      </c>
    </row>
    <row r="132" spans="19:20" x14ac:dyDescent="0.25">
      <c r="S132" s="101" t="s">
        <v>266</v>
      </c>
      <c r="T132" s="127">
        <v>8.1675264062883812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2A10CA-CC25-4FD4-B303-E5405CEB1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2BCF3E9-4ABA-4C52-BF84-7FCAE2E2CC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D1E7DAB-DC7E-43B4-BAFB-45CD53AC73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C672F83-1988-4DF4-A3FE-DFEE117E25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03CC-80C7-4D58-A6BD-E00AE8C70CAE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 Alexandrina,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16296</v>
      </c>
      <c r="W4" s="108">
        <v>17329</v>
      </c>
      <c r="X4" s="108">
        <v>17237</v>
      </c>
      <c r="Y4" s="108">
        <v>17900</v>
      </c>
      <c r="Z4" s="108">
        <v>18770</v>
      </c>
      <c r="AB4" s="109" t="str">
        <f>TEXT(Z4,"###,###")</f>
        <v>18,770</v>
      </c>
      <c r="AD4" s="110">
        <f>Z4/Y4-1</f>
        <v>4.8603351955307295E-2</v>
      </c>
      <c r="AF4" s="110">
        <f>Z4/V4-1</f>
        <v>0.15181639666175739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8151</v>
      </c>
      <c r="W5" s="108">
        <v>8650</v>
      </c>
      <c r="X5" s="108">
        <v>8604</v>
      </c>
      <c r="Y5" s="108">
        <v>8862</v>
      </c>
      <c r="Z5" s="108">
        <v>9153</v>
      </c>
      <c r="AB5" s="109" t="str">
        <f>TEXT(Z5,"###,###")</f>
        <v>9,153</v>
      </c>
      <c r="AD5" s="110">
        <f t="shared" ref="AD5:AD9" si="0">Z5/Y5-1</f>
        <v>3.2836831415030465E-2</v>
      </c>
      <c r="AF5" s="110">
        <f t="shared" ref="AF5:AF9" si="1">Z5/V5-1</f>
        <v>0.12292970187707031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8144</v>
      </c>
      <c r="W6" s="108">
        <v>8670</v>
      </c>
      <c r="X6" s="108">
        <v>8635</v>
      </c>
      <c r="Y6" s="108">
        <v>9040</v>
      </c>
      <c r="Z6" s="108">
        <v>9603</v>
      </c>
      <c r="AB6" s="109" t="str">
        <f>TEXT(Z6,"###,###")</f>
        <v>9,603</v>
      </c>
      <c r="AD6" s="110">
        <f t="shared" si="0"/>
        <v>6.2278761061946852E-2</v>
      </c>
      <c r="AF6" s="110">
        <f t="shared" si="1"/>
        <v>0.17915029469548127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11911</v>
      </c>
      <c r="W7" s="108">
        <v>12598</v>
      </c>
      <c r="X7" s="108">
        <v>12525</v>
      </c>
      <c r="Y7" s="108">
        <v>13158</v>
      </c>
      <c r="Z7" s="108">
        <v>13419</v>
      </c>
      <c r="AB7" s="109" t="str">
        <f>TEXT(Z7,"###,###")</f>
        <v>13,419</v>
      </c>
      <c r="AD7" s="110">
        <f t="shared" si="0"/>
        <v>1.9835841313269542E-2</v>
      </c>
      <c r="AF7" s="110">
        <f t="shared" si="1"/>
        <v>0.12660565863487538</v>
      </c>
    </row>
    <row r="8" spans="1:32" ht="17.25" customHeight="1" x14ac:dyDescent="0.25">
      <c r="A8" s="62" t="s">
        <v>12</v>
      </c>
      <c r="B8" s="63"/>
      <c r="C8" s="29"/>
      <c r="D8" s="64" t="str">
        <f>AB4</f>
        <v>18,770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13,419</v>
      </c>
      <c r="P8" s="65"/>
      <c r="S8" s="107" t="s">
        <v>84</v>
      </c>
      <c r="T8" s="108"/>
      <c r="U8" s="108"/>
      <c r="V8" s="108">
        <v>36207</v>
      </c>
      <c r="W8" s="108">
        <v>36531</v>
      </c>
      <c r="X8" s="108">
        <v>38325</v>
      </c>
      <c r="Y8" s="108">
        <v>37980.33</v>
      </c>
      <c r="Z8" s="108">
        <v>40755.019999999997</v>
      </c>
      <c r="AB8" s="109" t="str">
        <f>TEXT(Z8,"$###,###")</f>
        <v>$40,755</v>
      </c>
      <c r="AD8" s="110">
        <f t="shared" si="0"/>
        <v>7.3055973973896293E-2</v>
      </c>
      <c r="AF8" s="110">
        <f t="shared" si="1"/>
        <v>0.12561162206203202</v>
      </c>
    </row>
    <row r="9" spans="1:32" x14ac:dyDescent="0.25">
      <c r="A9" s="30" t="s">
        <v>14</v>
      </c>
      <c r="B9" s="69"/>
      <c r="C9" s="70"/>
      <c r="D9" s="71">
        <f>AD104</f>
        <v>72.456046883324461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50.197481183396675</v>
      </c>
      <c r="P9" s="72" t="s">
        <v>85</v>
      </c>
      <c r="S9" s="107" t="s">
        <v>7</v>
      </c>
      <c r="T9" s="108"/>
      <c r="U9" s="108"/>
      <c r="V9" s="108">
        <v>532611441</v>
      </c>
      <c r="W9" s="108">
        <v>578428232</v>
      </c>
      <c r="X9" s="108">
        <v>594233131</v>
      </c>
      <c r="Y9" s="108">
        <v>634792163</v>
      </c>
      <c r="Z9" s="108">
        <v>699147293</v>
      </c>
      <c r="AB9" s="109" t="str">
        <f>TEXT(Z9/1000000,"$#,###.0")&amp;" mil"</f>
        <v>$699.1 mil</v>
      </c>
      <c r="AD9" s="110">
        <f t="shared" si="0"/>
        <v>0.10137984327950811</v>
      </c>
      <c r="AF9" s="110">
        <f t="shared" si="1"/>
        <v>0.31267794714909258</v>
      </c>
    </row>
    <row r="10" spans="1:32" x14ac:dyDescent="0.25">
      <c r="A10" s="30" t="s">
        <v>17</v>
      </c>
      <c r="B10" s="69"/>
      <c r="C10" s="70"/>
      <c r="D10" s="71">
        <f>AD105</f>
        <v>14.04368673415024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49.6832848945525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75.154631492659661</v>
      </c>
      <c r="P11" s="72" t="s">
        <v>85</v>
      </c>
      <c r="S11" s="107" t="s">
        <v>29</v>
      </c>
      <c r="T11" s="112"/>
      <c r="U11" s="112"/>
      <c r="V11" s="112">
        <v>13357</v>
      </c>
      <c r="W11" s="112">
        <v>14215</v>
      </c>
      <c r="X11" s="112">
        <v>14165</v>
      </c>
      <c r="Y11" s="112">
        <v>14636</v>
      </c>
      <c r="Z11" s="112">
        <v>15439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14.904240256352933</v>
      </c>
      <c r="P12" s="72" t="s">
        <v>85</v>
      </c>
      <c r="S12" s="107" t="s">
        <v>30</v>
      </c>
      <c r="T12" s="112"/>
      <c r="U12" s="112"/>
      <c r="V12" s="112">
        <v>2947</v>
      </c>
      <c r="W12" s="112">
        <v>3113</v>
      </c>
      <c r="X12" s="112">
        <v>3076</v>
      </c>
      <c r="Y12" s="112">
        <v>3262</v>
      </c>
      <c r="Z12" s="112">
        <v>3331</v>
      </c>
    </row>
    <row r="13" spans="1:32" ht="15" customHeight="1" x14ac:dyDescent="0.25">
      <c r="A13" s="30" t="s">
        <v>19</v>
      </c>
      <c r="B13" s="70"/>
      <c r="C13" s="70"/>
      <c r="D13" s="71">
        <f>AD108</f>
        <v>17.517314864144911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9.9187718906028763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18.215237080447523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19.472562599893447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15.138640429338105</v>
      </c>
      <c r="P15" s="72" t="s">
        <v>85</v>
      </c>
      <c r="S15" s="115" t="s">
        <v>61</v>
      </c>
      <c r="T15" s="115"/>
      <c r="U15" s="116"/>
      <c r="V15" s="116">
        <v>991</v>
      </c>
      <c r="W15" s="116">
        <v>1108</v>
      </c>
      <c r="X15" s="116">
        <v>1164</v>
      </c>
      <c r="Y15" s="112">
        <v>1216</v>
      </c>
      <c r="Z15" s="112">
        <v>1290</v>
      </c>
      <c r="AB15" s="117">
        <f t="shared" ref="AB15:AB34" si="2">IF(Z15="np",0,Z15/$Z$34)</f>
        <v>6.8726691529035697E-2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32.701118806606289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84.861359570661904</v>
      </c>
      <c r="P16" s="37" t="s">
        <v>85</v>
      </c>
      <c r="S16" s="115" t="s">
        <v>62</v>
      </c>
      <c r="T16" s="115"/>
      <c r="U16" s="116"/>
      <c r="V16" s="116">
        <v>257</v>
      </c>
      <c r="W16" s="116">
        <v>280</v>
      </c>
      <c r="X16" s="116">
        <v>295</v>
      </c>
      <c r="Y16" s="112">
        <v>279</v>
      </c>
      <c r="Z16" s="112">
        <v>280</v>
      </c>
      <c r="AB16" s="117">
        <f t="shared" si="2"/>
        <v>1.4917421417155035E-2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932</v>
      </c>
      <c r="W17" s="116">
        <v>1077</v>
      </c>
      <c r="X17" s="116">
        <v>966</v>
      </c>
      <c r="Y17" s="112">
        <v>1054</v>
      </c>
      <c r="Z17" s="112">
        <v>1175</v>
      </c>
      <c r="AB17" s="117">
        <f t="shared" si="2"/>
        <v>6.2599893446989879E-2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130</v>
      </c>
      <c r="W18" s="116">
        <v>151</v>
      </c>
      <c r="X18" s="116">
        <v>158</v>
      </c>
      <c r="Y18" s="112">
        <v>138</v>
      </c>
      <c r="Z18" s="112">
        <v>170</v>
      </c>
      <c r="AB18" s="117">
        <f t="shared" si="2"/>
        <v>9.0570058604155564E-3</v>
      </c>
    </row>
    <row r="19" spans="1:28" x14ac:dyDescent="0.25">
      <c r="A19" s="61" t="str">
        <f>$S$1&amp;" ("&amp;$V$2&amp;" to "&amp;$Z$2&amp;")"</f>
        <v>Alexandrina (2016-17 to 2020-21)</v>
      </c>
      <c r="B19" s="61"/>
      <c r="C19" s="61"/>
      <c r="D19" s="61"/>
      <c r="E19" s="61"/>
      <c r="F19" s="61"/>
      <c r="G19" s="61" t="str">
        <f>$S$1&amp;" ("&amp;$V$2&amp;" to "&amp;$Z$2&amp;")"</f>
        <v>Alexandrina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1115</v>
      </c>
      <c r="W19" s="116">
        <v>1428</v>
      </c>
      <c r="X19" s="116">
        <v>1453</v>
      </c>
      <c r="Y19" s="112">
        <v>1424</v>
      </c>
      <c r="Z19" s="112">
        <v>1515</v>
      </c>
      <c r="AB19" s="117">
        <f t="shared" si="2"/>
        <v>8.0713905167820996E-2</v>
      </c>
    </row>
    <row r="20" spans="1:28" x14ac:dyDescent="0.25">
      <c r="S20" s="115" t="s">
        <v>66</v>
      </c>
      <c r="T20" s="115"/>
      <c r="U20" s="116"/>
      <c r="V20" s="116">
        <v>345</v>
      </c>
      <c r="W20" s="116">
        <v>342</v>
      </c>
      <c r="X20" s="116">
        <v>349</v>
      </c>
      <c r="Y20" s="112">
        <v>367</v>
      </c>
      <c r="Z20" s="112">
        <v>427</v>
      </c>
      <c r="AB20" s="117">
        <f t="shared" si="2"/>
        <v>2.2749067661161429E-2</v>
      </c>
    </row>
    <row r="21" spans="1:28" x14ac:dyDescent="0.25">
      <c r="S21" s="115" t="s">
        <v>67</v>
      </c>
      <c r="T21" s="115"/>
      <c r="U21" s="116"/>
      <c r="V21" s="116">
        <v>1367</v>
      </c>
      <c r="W21" s="116">
        <v>1400</v>
      </c>
      <c r="X21" s="116">
        <v>1502</v>
      </c>
      <c r="Y21" s="112">
        <v>1630</v>
      </c>
      <c r="Z21" s="112">
        <v>1744</v>
      </c>
      <c r="AB21" s="117">
        <f t="shared" si="2"/>
        <v>9.2914224826851355E-2</v>
      </c>
    </row>
    <row r="22" spans="1:28" x14ac:dyDescent="0.25">
      <c r="S22" s="115" t="s">
        <v>68</v>
      </c>
      <c r="T22" s="115"/>
      <c r="U22" s="116"/>
      <c r="V22" s="116">
        <v>1189</v>
      </c>
      <c r="W22" s="116">
        <v>1284</v>
      </c>
      <c r="X22" s="116">
        <v>1184</v>
      </c>
      <c r="Y22" s="112">
        <v>1225</v>
      </c>
      <c r="Z22" s="112">
        <v>1322</v>
      </c>
      <c r="AB22" s="117">
        <f t="shared" si="2"/>
        <v>7.0431539690996275E-2</v>
      </c>
    </row>
    <row r="23" spans="1:28" x14ac:dyDescent="0.25">
      <c r="S23" s="115" t="s">
        <v>69</v>
      </c>
      <c r="T23" s="115"/>
      <c r="U23" s="116"/>
      <c r="V23" s="116">
        <v>518</v>
      </c>
      <c r="W23" s="116">
        <v>573</v>
      </c>
      <c r="X23" s="116">
        <v>574</v>
      </c>
      <c r="Y23" s="112">
        <v>625</v>
      </c>
      <c r="Z23" s="112">
        <v>639</v>
      </c>
      <c r="AB23" s="117">
        <f t="shared" si="2"/>
        <v>3.4043686734150237E-2</v>
      </c>
    </row>
    <row r="24" spans="1:28" x14ac:dyDescent="0.25">
      <c r="S24" s="115" t="s">
        <v>70</v>
      </c>
      <c r="T24" s="115"/>
      <c r="U24" s="116"/>
      <c r="V24" s="116">
        <v>79</v>
      </c>
      <c r="W24" s="116">
        <v>102</v>
      </c>
      <c r="X24" s="116">
        <v>119</v>
      </c>
      <c r="Y24" s="112">
        <v>98</v>
      </c>
      <c r="Z24" s="112">
        <v>102</v>
      </c>
      <c r="AB24" s="117">
        <f t="shared" si="2"/>
        <v>5.4342035162493344E-3</v>
      </c>
    </row>
    <row r="25" spans="1:28" x14ac:dyDescent="0.25">
      <c r="S25" s="115" t="s">
        <v>71</v>
      </c>
      <c r="T25" s="115"/>
      <c r="U25" s="116"/>
      <c r="V25" s="116">
        <v>495</v>
      </c>
      <c r="W25" s="116">
        <v>559</v>
      </c>
      <c r="X25" s="116">
        <v>500</v>
      </c>
      <c r="Y25" s="112">
        <v>516</v>
      </c>
      <c r="Z25" s="112">
        <v>529</v>
      </c>
      <c r="AB25" s="117">
        <f t="shared" si="2"/>
        <v>2.8183271177410762E-2</v>
      </c>
    </row>
    <row r="26" spans="1:28" x14ac:dyDescent="0.25">
      <c r="S26" s="115" t="s">
        <v>72</v>
      </c>
      <c r="T26" s="115"/>
      <c r="U26" s="116"/>
      <c r="V26" s="116">
        <v>270</v>
      </c>
      <c r="W26" s="116">
        <v>296</v>
      </c>
      <c r="X26" s="116">
        <v>274</v>
      </c>
      <c r="Y26" s="112">
        <v>284</v>
      </c>
      <c r="Z26" s="112">
        <v>285</v>
      </c>
      <c r="AB26" s="117">
        <f t="shared" si="2"/>
        <v>1.5183803942461374E-2</v>
      </c>
    </row>
    <row r="27" spans="1:28" x14ac:dyDescent="0.25">
      <c r="S27" s="115" t="s">
        <v>73</v>
      </c>
      <c r="T27" s="115"/>
      <c r="U27" s="116"/>
      <c r="V27" s="116">
        <v>650</v>
      </c>
      <c r="W27" s="116">
        <v>791</v>
      </c>
      <c r="X27" s="116">
        <v>806</v>
      </c>
      <c r="Y27" s="112">
        <v>904</v>
      </c>
      <c r="Z27" s="112">
        <v>972</v>
      </c>
      <c r="AB27" s="117">
        <f t="shared" si="2"/>
        <v>5.1784762919552474E-2</v>
      </c>
    </row>
    <row r="28" spans="1:28" x14ac:dyDescent="0.25">
      <c r="S28" s="115" t="s">
        <v>74</v>
      </c>
      <c r="T28" s="115"/>
      <c r="U28" s="116"/>
      <c r="V28" s="116">
        <v>1010</v>
      </c>
      <c r="W28" s="116">
        <v>1166</v>
      </c>
      <c r="X28" s="116">
        <v>1204</v>
      </c>
      <c r="Y28" s="112">
        <v>1267</v>
      </c>
      <c r="Z28" s="112">
        <v>1322</v>
      </c>
      <c r="AB28" s="117">
        <f t="shared" si="2"/>
        <v>7.0431539690996275E-2</v>
      </c>
    </row>
    <row r="29" spans="1:28" x14ac:dyDescent="0.25">
      <c r="S29" s="115" t="s">
        <v>75</v>
      </c>
      <c r="T29" s="115"/>
      <c r="U29" s="116"/>
      <c r="V29" s="116">
        <v>803</v>
      </c>
      <c r="W29" s="116">
        <v>851</v>
      </c>
      <c r="X29" s="116">
        <v>957</v>
      </c>
      <c r="Y29" s="112">
        <v>815</v>
      </c>
      <c r="Z29" s="112">
        <v>771</v>
      </c>
      <c r="AB29" s="117">
        <f t="shared" si="2"/>
        <v>4.1076185402237612E-2</v>
      </c>
    </row>
    <row r="30" spans="1:28" x14ac:dyDescent="0.25">
      <c r="S30" s="115" t="s">
        <v>76</v>
      </c>
      <c r="T30" s="115"/>
      <c r="U30" s="116"/>
      <c r="V30" s="116">
        <v>1194</v>
      </c>
      <c r="W30" s="116">
        <v>1238</v>
      </c>
      <c r="X30" s="116">
        <v>1224</v>
      </c>
      <c r="Y30" s="112">
        <v>1306</v>
      </c>
      <c r="Z30" s="112">
        <v>1296</v>
      </c>
      <c r="AB30" s="117">
        <f t="shared" si="2"/>
        <v>6.9046350559403308E-2</v>
      </c>
    </row>
    <row r="31" spans="1:28" x14ac:dyDescent="0.25">
      <c r="S31" s="115" t="s">
        <v>77</v>
      </c>
      <c r="T31" s="115"/>
      <c r="U31" s="116"/>
      <c r="V31" s="116">
        <v>1955</v>
      </c>
      <c r="W31" s="116">
        <v>2126</v>
      </c>
      <c r="X31" s="116">
        <v>2201</v>
      </c>
      <c r="Y31" s="112">
        <v>2384</v>
      </c>
      <c r="Z31" s="112">
        <v>2561</v>
      </c>
      <c r="AB31" s="117">
        <f t="shared" si="2"/>
        <v>0.13644112946190731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250</v>
      </c>
      <c r="W32" s="116">
        <v>323</v>
      </c>
      <c r="X32" s="116">
        <v>324</v>
      </c>
      <c r="Y32" s="112">
        <v>316</v>
      </c>
      <c r="Z32" s="112">
        <v>354</v>
      </c>
      <c r="AB32" s="117">
        <f t="shared" si="2"/>
        <v>1.8859882791688865E-2</v>
      </c>
    </row>
    <row r="33" spans="19:32" x14ac:dyDescent="0.25">
      <c r="S33" s="115" t="s">
        <v>79</v>
      </c>
      <c r="T33" s="115"/>
      <c r="U33" s="116"/>
      <c r="V33" s="116">
        <v>563</v>
      </c>
      <c r="W33" s="116">
        <v>656</v>
      </c>
      <c r="X33" s="116">
        <v>691</v>
      </c>
      <c r="Y33" s="112">
        <v>733</v>
      </c>
      <c r="Z33" s="112">
        <v>808</v>
      </c>
      <c r="AB33" s="117">
        <f t="shared" si="2"/>
        <v>4.3047416089504527E-2</v>
      </c>
    </row>
    <row r="34" spans="19:32" x14ac:dyDescent="0.25">
      <c r="S34" s="118" t="s">
        <v>53</v>
      </c>
      <c r="T34" s="118"/>
      <c r="U34" s="119"/>
      <c r="V34" s="119">
        <v>16301</v>
      </c>
      <c r="W34" s="119">
        <v>17327</v>
      </c>
      <c r="X34" s="119">
        <v>17241</v>
      </c>
      <c r="Y34" s="120">
        <v>17904</v>
      </c>
      <c r="Z34" s="120">
        <v>18770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10282</v>
      </c>
      <c r="W37" s="112">
        <v>10863</v>
      </c>
      <c r="X37" s="112">
        <v>10739</v>
      </c>
      <c r="Y37" s="112">
        <v>11270</v>
      </c>
      <c r="Z37" s="112">
        <v>11385</v>
      </c>
      <c r="AB37" s="132">
        <f>Z37/Z40*100</f>
        <v>84.861359570661904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1633</v>
      </c>
      <c r="W38" s="112">
        <v>1728</v>
      </c>
      <c r="X38" s="112">
        <v>1791</v>
      </c>
      <c r="Y38" s="112">
        <v>1892</v>
      </c>
      <c r="Z38" s="112">
        <v>2031</v>
      </c>
      <c r="AB38" s="132">
        <f>Z38/Z40*100</f>
        <v>15.138640429338105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11915</v>
      </c>
      <c r="W40" s="112">
        <v>12591</v>
      </c>
      <c r="X40" s="112">
        <v>12530</v>
      </c>
      <c r="Y40" s="112">
        <v>13162</v>
      </c>
      <c r="Z40" s="112">
        <v>13416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8</v>
      </c>
      <c r="X44" s="112">
        <v>14</v>
      </c>
      <c r="Y44" s="112">
        <v>18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142</v>
      </c>
      <c r="W45" s="112">
        <v>183</v>
      </c>
      <c r="X45" s="112">
        <v>173</v>
      </c>
      <c r="Y45" s="112">
        <v>217</v>
      </c>
      <c r="Z45" s="112">
        <v>281</v>
      </c>
    </row>
    <row r="46" spans="19:32" x14ac:dyDescent="0.25">
      <c r="S46" s="115" t="s">
        <v>38</v>
      </c>
      <c r="T46" s="115"/>
      <c r="U46" s="112"/>
      <c r="V46" s="112">
        <v>444</v>
      </c>
      <c r="W46" s="112">
        <v>464</v>
      </c>
      <c r="X46" s="112">
        <v>467</v>
      </c>
      <c r="Y46" s="112">
        <v>481</v>
      </c>
      <c r="Z46" s="112">
        <v>478</v>
      </c>
    </row>
    <row r="47" spans="19:32" x14ac:dyDescent="0.25">
      <c r="S47" s="115" t="s">
        <v>39</v>
      </c>
      <c r="T47" s="115"/>
      <c r="U47" s="112"/>
      <c r="V47" s="112">
        <v>648</v>
      </c>
      <c r="W47" s="112">
        <v>667</v>
      </c>
      <c r="X47" s="112">
        <v>697</v>
      </c>
      <c r="Y47" s="112">
        <v>599</v>
      </c>
      <c r="Z47" s="112">
        <v>681</v>
      </c>
    </row>
    <row r="48" spans="19:32" x14ac:dyDescent="0.25">
      <c r="S48" s="115" t="s">
        <v>40</v>
      </c>
      <c r="T48" s="115"/>
      <c r="U48" s="112"/>
      <c r="V48" s="112">
        <v>710</v>
      </c>
      <c r="W48" s="112">
        <v>764</v>
      </c>
      <c r="X48" s="112">
        <v>706</v>
      </c>
      <c r="Y48" s="112">
        <v>727</v>
      </c>
      <c r="Z48" s="112">
        <v>713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630</v>
      </c>
      <c r="W49" s="112">
        <v>726</v>
      </c>
      <c r="X49" s="112">
        <v>720</v>
      </c>
      <c r="Y49" s="112">
        <v>771</v>
      </c>
      <c r="Z49" s="112">
        <v>779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Alexandrina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697</v>
      </c>
      <c r="W50" s="112">
        <v>715</v>
      </c>
      <c r="X50" s="112">
        <v>752</v>
      </c>
      <c r="Y50" s="112">
        <v>729</v>
      </c>
      <c r="Z50" s="112">
        <v>802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731</v>
      </c>
      <c r="W51" s="112">
        <v>762</v>
      </c>
      <c r="X51" s="112">
        <v>696</v>
      </c>
      <c r="Y51" s="112">
        <v>766</v>
      </c>
      <c r="Z51" s="112">
        <v>741</v>
      </c>
    </row>
    <row r="52" spans="1:26" ht="15" customHeight="1" x14ac:dyDescent="0.25">
      <c r="S52" s="115" t="s">
        <v>44</v>
      </c>
      <c r="T52" s="115"/>
      <c r="U52" s="112"/>
      <c r="V52" s="112">
        <v>912</v>
      </c>
      <c r="W52" s="112">
        <v>907</v>
      </c>
      <c r="X52" s="112">
        <v>928</v>
      </c>
      <c r="Y52" s="112">
        <v>873</v>
      </c>
      <c r="Z52" s="112">
        <v>886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876</v>
      </c>
      <c r="W53" s="112">
        <v>869</v>
      </c>
      <c r="X53" s="112">
        <v>895</v>
      </c>
      <c r="Y53" s="112">
        <v>902</v>
      </c>
      <c r="Z53" s="112">
        <v>971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859</v>
      </c>
      <c r="W54" s="112">
        <v>961</v>
      </c>
      <c r="X54" s="112">
        <v>919</v>
      </c>
      <c r="Y54" s="112">
        <v>946</v>
      </c>
      <c r="Z54" s="112">
        <v>909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727</v>
      </c>
      <c r="W55" s="112">
        <v>780</v>
      </c>
      <c r="X55" s="112">
        <v>826</v>
      </c>
      <c r="Y55" s="112">
        <v>900</v>
      </c>
      <c r="Z55" s="112">
        <v>911</v>
      </c>
    </row>
    <row r="56" spans="1:26" ht="15" customHeight="1" x14ac:dyDescent="0.25">
      <c r="S56" s="115" t="s">
        <v>48</v>
      </c>
      <c r="T56" s="115"/>
      <c r="U56" s="112"/>
      <c r="V56" s="112">
        <v>422</v>
      </c>
      <c r="W56" s="112">
        <v>448</v>
      </c>
      <c r="X56" s="112">
        <v>459</v>
      </c>
      <c r="Y56" s="112">
        <v>533</v>
      </c>
      <c r="Z56" s="112">
        <v>557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205</v>
      </c>
      <c r="W57" s="112">
        <v>216</v>
      </c>
      <c r="X57" s="112">
        <v>195</v>
      </c>
      <c r="Y57" s="112">
        <v>243</v>
      </c>
      <c r="Z57" s="112">
        <v>249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85</v>
      </c>
      <c r="W58" s="112">
        <v>107</v>
      </c>
      <c r="X58" s="112">
        <v>95</v>
      </c>
      <c r="Y58" s="112">
        <v>95</v>
      </c>
      <c r="Z58" s="112">
        <v>106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42</v>
      </c>
      <c r="W59" s="112">
        <v>51</v>
      </c>
      <c r="X59" s="112">
        <v>40</v>
      </c>
      <c r="Y59" s="112">
        <v>43</v>
      </c>
      <c r="Z59" s="112">
        <v>47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17</v>
      </c>
      <c r="W60" s="112">
        <v>22</v>
      </c>
      <c r="X60" s="112">
        <v>24</v>
      </c>
      <c r="Y60" s="112">
        <v>22</v>
      </c>
      <c r="Z60" s="112">
        <v>25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8151</v>
      </c>
      <c r="W61" s="112">
        <v>8651</v>
      </c>
      <c r="X61" s="112">
        <v>8609</v>
      </c>
      <c r="Y61" s="112">
        <v>8863</v>
      </c>
      <c r="Z61" s="112">
        <v>9153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9</v>
      </c>
      <c r="X63" s="112">
        <v>16</v>
      </c>
      <c r="Y63" s="112">
        <v>11</v>
      </c>
      <c r="Z63" s="112">
        <v>31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194</v>
      </c>
      <c r="W64" s="112">
        <v>201</v>
      </c>
      <c r="X64" s="112">
        <v>188</v>
      </c>
      <c r="Y64" s="112">
        <v>207</v>
      </c>
      <c r="Z64" s="112">
        <v>312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Alexandrina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502</v>
      </c>
      <c r="W65" s="112">
        <v>551</v>
      </c>
      <c r="X65" s="112">
        <v>539</v>
      </c>
      <c r="Y65" s="112">
        <v>510</v>
      </c>
      <c r="Z65" s="112">
        <v>558</v>
      </c>
    </row>
    <row r="66" spans="1:26" x14ac:dyDescent="0.25">
      <c r="S66" s="115" t="s">
        <v>39</v>
      </c>
      <c r="T66" s="115"/>
      <c r="U66" s="112"/>
      <c r="V66" s="112">
        <v>578</v>
      </c>
      <c r="W66" s="112">
        <v>635</v>
      </c>
      <c r="X66" s="112">
        <v>643</v>
      </c>
      <c r="Y66" s="112">
        <v>678</v>
      </c>
      <c r="Z66" s="112">
        <v>775</v>
      </c>
    </row>
    <row r="67" spans="1:26" x14ac:dyDescent="0.25">
      <c r="S67" s="115" t="s">
        <v>40</v>
      </c>
      <c r="T67" s="115"/>
      <c r="U67" s="112"/>
      <c r="V67" s="112">
        <v>610</v>
      </c>
      <c r="W67" s="112">
        <v>679</v>
      </c>
      <c r="X67" s="112">
        <v>675</v>
      </c>
      <c r="Y67" s="112">
        <v>723</v>
      </c>
      <c r="Z67" s="112">
        <v>746</v>
      </c>
    </row>
    <row r="68" spans="1:26" x14ac:dyDescent="0.25">
      <c r="S68" s="115" t="s">
        <v>41</v>
      </c>
      <c r="T68" s="115"/>
      <c r="U68" s="112"/>
      <c r="V68" s="112">
        <v>601</v>
      </c>
      <c r="W68" s="112">
        <v>652</v>
      </c>
      <c r="X68" s="112">
        <v>638</v>
      </c>
      <c r="Y68" s="112">
        <v>705</v>
      </c>
      <c r="Z68" s="112">
        <v>740</v>
      </c>
    </row>
    <row r="69" spans="1:26" x14ac:dyDescent="0.25">
      <c r="S69" s="115" t="s">
        <v>42</v>
      </c>
      <c r="T69" s="115"/>
      <c r="U69" s="112"/>
      <c r="V69" s="112">
        <v>627</v>
      </c>
      <c r="W69" s="112">
        <v>664</v>
      </c>
      <c r="X69" s="112">
        <v>693</v>
      </c>
      <c r="Y69" s="112">
        <v>724</v>
      </c>
      <c r="Z69" s="112">
        <v>768</v>
      </c>
    </row>
    <row r="70" spans="1:26" x14ac:dyDescent="0.25">
      <c r="S70" s="115" t="s">
        <v>43</v>
      </c>
      <c r="T70" s="115"/>
      <c r="U70" s="112"/>
      <c r="V70" s="112">
        <v>818</v>
      </c>
      <c r="W70" s="112">
        <v>757</v>
      </c>
      <c r="X70" s="112">
        <v>737</v>
      </c>
      <c r="Y70" s="112">
        <v>766</v>
      </c>
      <c r="Z70" s="112">
        <v>827</v>
      </c>
    </row>
    <row r="71" spans="1:26" x14ac:dyDescent="0.25">
      <c r="S71" s="115" t="s">
        <v>44</v>
      </c>
      <c r="T71" s="115"/>
      <c r="U71" s="112"/>
      <c r="V71" s="112">
        <v>951</v>
      </c>
      <c r="W71" s="112">
        <v>1038</v>
      </c>
      <c r="X71" s="112">
        <v>996</v>
      </c>
      <c r="Y71" s="112">
        <v>992</v>
      </c>
      <c r="Z71" s="112">
        <v>964</v>
      </c>
    </row>
    <row r="72" spans="1:26" x14ac:dyDescent="0.25">
      <c r="S72" s="115" t="s">
        <v>45</v>
      </c>
      <c r="T72" s="115"/>
      <c r="U72" s="112"/>
      <c r="V72" s="112">
        <v>882</v>
      </c>
      <c r="W72" s="112">
        <v>930</v>
      </c>
      <c r="X72" s="112">
        <v>919</v>
      </c>
      <c r="Y72" s="112">
        <v>950</v>
      </c>
      <c r="Z72" s="112">
        <v>1031</v>
      </c>
    </row>
    <row r="73" spans="1:26" x14ac:dyDescent="0.25">
      <c r="S73" s="115" t="s">
        <v>46</v>
      </c>
      <c r="T73" s="115"/>
      <c r="U73" s="112"/>
      <c r="V73" s="112">
        <v>1010</v>
      </c>
      <c r="W73" s="112">
        <v>1085</v>
      </c>
      <c r="X73" s="112">
        <v>1056</v>
      </c>
      <c r="Y73" s="112">
        <v>1037</v>
      </c>
      <c r="Z73" s="112">
        <v>1077</v>
      </c>
    </row>
    <row r="74" spans="1:26" x14ac:dyDescent="0.25">
      <c r="S74" s="115" t="s">
        <v>47</v>
      </c>
      <c r="T74" s="115"/>
      <c r="U74" s="112"/>
      <c r="V74" s="112">
        <v>731</v>
      </c>
      <c r="W74" s="112">
        <v>794</v>
      </c>
      <c r="X74" s="112">
        <v>819</v>
      </c>
      <c r="Y74" s="112">
        <v>946</v>
      </c>
      <c r="Z74" s="112">
        <v>923</v>
      </c>
    </row>
    <row r="75" spans="1:26" x14ac:dyDescent="0.25">
      <c r="S75" s="115" t="s">
        <v>48</v>
      </c>
      <c r="T75" s="115"/>
      <c r="U75" s="112"/>
      <c r="V75" s="112">
        <v>352</v>
      </c>
      <c r="W75" s="112">
        <v>386</v>
      </c>
      <c r="X75" s="112">
        <v>402</v>
      </c>
      <c r="Y75" s="112">
        <v>433</v>
      </c>
      <c r="Z75" s="112">
        <v>493</v>
      </c>
    </row>
    <row r="76" spans="1:26" x14ac:dyDescent="0.25">
      <c r="S76" s="115" t="s">
        <v>49</v>
      </c>
      <c r="T76" s="115"/>
      <c r="U76" s="112"/>
      <c r="V76" s="112">
        <v>128</v>
      </c>
      <c r="W76" s="112">
        <v>127</v>
      </c>
      <c r="X76" s="112">
        <v>141</v>
      </c>
      <c r="Y76" s="112">
        <v>182</v>
      </c>
      <c r="Z76" s="112">
        <v>196</v>
      </c>
    </row>
    <row r="77" spans="1:26" x14ac:dyDescent="0.25">
      <c r="S77" s="115" t="s">
        <v>50</v>
      </c>
      <c r="T77" s="115"/>
      <c r="U77" s="112"/>
      <c r="V77" s="112">
        <v>86</v>
      </c>
      <c r="W77" s="112">
        <v>92</v>
      </c>
      <c r="X77" s="112">
        <v>86</v>
      </c>
      <c r="Y77" s="112">
        <v>84</v>
      </c>
      <c r="Z77" s="112">
        <v>85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45</v>
      </c>
      <c r="X78" s="112">
        <v>33</v>
      </c>
      <c r="Y78" s="112">
        <v>34</v>
      </c>
      <c r="Z78" s="112">
        <v>42</v>
      </c>
    </row>
    <row r="79" spans="1:26" x14ac:dyDescent="0.25">
      <c r="S79" s="115" t="s">
        <v>52</v>
      </c>
      <c r="T79" s="115"/>
      <c r="U79" s="112"/>
      <c r="V79" s="112">
        <v>40</v>
      </c>
      <c r="W79" s="112">
        <v>31</v>
      </c>
      <c r="X79" s="112">
        <v>38</v>
      </c>
      <c r="Y79" s="112">
        <v>41</v>
      </c>
      <c r="Z79" s="112">
        <v>35</v>
      </c>
    </row>
    <row r="80" spans="1:26" x14ac:dyDescent="0.25">
      <c r="S80" s="118" t="s">
        <v>53</v>
      </c>
      <c r="T80" s="118"/>
      <c r="U80" s="112"/>
      <c r="V80" s="112">
        <v>8145</v>
      </c>
      <c r="W80" s="112">
        <v>8676</v>
      </c>
      <c r="X80" s="112">
        <v>8635</v>
      </c>
      <c r="Y80" s="112">
        <v>9036</v>
      </c>
      <c r="Z80" s="112">
        <v>9603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Alexandrina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570</v>
      </c>
      <c r="W83" s="112">
        <v>588</v>
      </c>
      <c r="X83" s="112">
        <v>590</v>
      </c>
      <c r="Y83" s="112">
        <v>622</v>
      </c>
      <c r="Z83" s="112">
        <v>646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537</v>
      </c>
      <c r="W84" s="112">
        <v>545</v>
      </c>
      <c r="X84" s="112">
        <v>566</v>
      </c>
      <c r="Y84" s="112">
        <v>550</v>
      </c>
      <c r="Z84" s="112">
        <v>575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974</v>
      </c>
      <c r="W85" s="112">
        <v>1058</v>
      </c>
      <c r="X85" s="112">
        <v>1110</v>
      </c>
      <c r="Y85" s="112">
        <v>1080</v>
      </c>
      <c r="Z85" s="112">
        <v>1097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18,770</v>
      </c>
      <c r="D86" s="94">
        <f t="shared" ref="D86:D91" si="4">AD4</f>
        <v>4.8603351955307295E-2</v>
      </c>
      <c r="E86" s="95">
        <f t="shared" ref="E86:E91" si="5">AD4</f>
        <v>4.8603351955307295E-2</v>
      </c>
      <c r="F86" s="94">
        <f t="shared" ref="F86:F91" si="6">AF4</f>
        <v>0.15181639666175739</v>
      </c>
      <c r="G86" s="95">
        <f t="shared" ref="G86:G91" si="7">AF4</f>
        <v>0.15181639666175739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300</v>
      </c>
      <c r="W86" s="112">
        <v>341</v>
      </c>
      <c r="X86" s="112">
        <v>358</v>
      </c>
      <c r="Y86" s="112">
        <v>411</v>
      </c>
      <c r="Z86" s="112">
        <v>402</v>
      </c>
    </row>
    <row r="87" spans="1:30" ht="15" customHeight="1" x14ac:dyDescent="0.25">
      <c r="A87" s="96" t="s">
        <v>4</v>
      </c>
      <c r="B87" s="49"/>
      <c r="C87" s="97" t="str">
        <f t="shared" si="3"/>
        <v>9,153</v>
      </c>
      <c r="D87" s="94">
        <f t="shared" si="4"/>
        <v>3.2836831415030465E-2</v>
      </c>
      <c r="E87" s="95">
        <f t="shared" si="5"/>
        <v>3.2836831415030465E-2</v>
      </c>
      <c r="F87" s="94">
        <f t="shared" si="6"/>
        <v>0.12292970187707031</v>
      </c>
      <c r="G87" s="95">
        <f t="shared" si="7"/>
        <v>0.12292970187707031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199</v>
      </c>
      <c r="W87" s="112">
        <v>212</v>
      </c>
      <c r="X87" s="112">
        <v>210</v>
      </c>
      <c r="Y87" s="112">
        <v>222</v>
      </c>
      <c r="Z87" s="112">
        <v>222</v>
      </c>
    </row>
    <row r="88" spans="1:30" ht="15" customHeight="1" x14ac:dyDescent="0.25">
      <c r="A88" s="96" t="s">
        <v>5</v>
      </c>
      <c r="B88" s="49"/>
      <c r="C88" s="97" t="str">
        <f t="shared" si="3"/>
        <v>9,603</v>
      </c>
      <c r="D88" s="94">
        <f t="shared" si="4"/>
        <v>6.2278761061946852E-2</v>
      </c>
      <c r="E88" s="95">
        <f t="shared" si="5"/>
        <v>6.2278761061946852E-2</v>
      </c>
      <c r="F88" s="94">
        <f t="shared" si="6"/>
        <v>0.17915029469548127</v>
      </c>
      <c r="G88" s="95">
        <f t="shared" si="7"/>
        <v>0.17915029469548127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286</v>
      </c>
      <c r="W88" s="112">
        <v>299</v>
      </c>
      <c r="X88" s="112">
        <v>324</v>
      </c>
      <c r="Y88" s="112">
        <v>335</v>
      </c>
      <c r="Z88" s="112">
        <v>356</v>
      </c>
    </row>
    <row r="89" spans="1:30" ht="15" customHeight="1" x14ac:dyDescent="0.25">
      <c r="A89" s="49" t="s">
        <v>6</v>
      </c>
      <c r="B89" s="49"/>
      <c r="C89" s="97" t="str">
        <f t="shared" si="3"/>
        <v>13,419</v>
      </c>
      <c r="D89" s="94">
        <f t="shared" si="4"/>
        <v>1.9835841313269542E-2</v>
      </c>
      <c r="E89" s="95">
        <f t="shared" si="5"/>
        <v>1.9835841313269542E-2</v>
      </c>
      <c r="F89" s="94">
        <f t="shared" si="6"/>
        <v>0.12660565863487538</v>
      </c>
      <c r="G89" s="95">
        <f t="shared" si="7"/>
        <v>0.12660565863487538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576</v>
      </c>
      <c r="W89" s="112">
        <v>624</v>
      </c>
      <c r="X89" s="112">
        <v>650</v>
      </c>
      <c r="Y89" s="112">
        <v>703</v>
      </c>
      <c r="Z89" s="112">
        <v>670</v>
      </c>
    </row>
    <row r="90" spans="1:30" ht="15" customHeight="1" x14ac:dyDescent="0.25">
      <c r="A90" s="49" t="s">
        <v>98</v>
      </c>
      <c r="B90" s="49"/>
      <c r="C90" s="97" t="str">
        <f t="shared" si="3"/>
        <v>$40,755</v>
      </c>
      <c r="D90" s="94">
        <f t="shared" si="4"/>
        <v>7.3055973973896293E-2</v>
      </c>
      <c r="E90" s="95">
        <f t="shared" si="5"/>
        <v>7.3055973973896293E-2</v>
      </c>
      <c r="F90" s="94">
        <f t="shared" si="6"/>
        <v>0.12561162206203202</v>
      </c>
      <c r="G90" s="95">
        <f t="shared" si="7"/>
        <v>0.12561162206203202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834</v>
      </c>
      <c r="W90" s="112">
        <v>922</v>
      </c>
      <c r="X90" s="112">
        <v>909</v>
      </c>
      <c r="Y90" s="112">
        <v>926</v>
      </c>
      <c r="Z90" s="112">
        <v>928</v>
      </c>
    </row>
    <row r="91" spans="1:30" ht="15" customHeight="1" x14ac:dyDescent="0.25">
      <c r="A91" s="49" t="s">
        <v>7</v>
      </c>
      <c r="B91" s="49"/>
      <c r="C91" s="97" t="str">
        <f t="shared" si="3"/>
        <v>$699.1 mil</v>
      </c>
      <c r="D91" s="94">
        <f t="shared" si="4"/>
        <v>0.10137984327950811</v>
      </c>
      <c r="E91" s="95">
        <f t="shared" si="5"/>
        <v>0.10137984327950811</v>
      </c>
      <c r="F91" s="94">
        <f t="shared" si="6"/>
        <v>0.31267794714909258</v>
      </c>
      <c r="G91" s="95">
        <f t="shared" si="7"/>
        <v>0.31267794714909258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6021</v>
      </c>
      <c r="W91" s="112">
        <v>6382</v>
      </c>
      <c r="X91" s="112">
        <v>6321</v>
      </c>
      <c r="Y91" s="112">
        <v>6642</v>
      </c>
      <c r="Z91" s="112">
        <v>6737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346</v>
      </c>
      <c r="W93" s="112">
        <v>363</v>
      </c>
      <c r="X93" s="112">
        <v>378</v>
      </c>
      <c r="Y93" s="112">
        <v>406</v>
      </c>
      <c r="Z93" s="112">
        <v>434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1022</v>
      </c>
      <c r="W94" s="112">
        <v>1045</v>
      </c>
      <c r="X94" s="112">
        <v>1058</v>
      </c>
      <c r="Y94" s="112">
        <v>1076</v>
      </c>
      <c r="Z94" s="112">
        <v>1094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229</v>
      </c>
      <c r="W95" s="112">
        <v>251</v>
      </c>
      <c r="X95" s="112">
        <v>245</v>
      </c>
      <c r="Y95" s="112">
        <v>286</v>
      </c>
      <c r="Z95" s="112">
        <v>288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1033</v>
      </c>
      <c r="W96" s="112">
        <v>1124</v>
      </c>
      <c r="X96" s="112">
        <v>1168</v>
      </c>
      <c r="Y96" s="112">
        <v>1240</v>
      </c>
      <c r="Z96" s="112">
        <v>1290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953</v>
      </c>
      <c r="W97" s="112">
        <v>968</v>
      </c>
      <c r="X97" s="112">
        <v>947</v>
      </c>
      <c r="Y97" s="112">
        <v>954</v>
      </c>
      <c r="Z97" s="112">
        <v>955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599</v>
      </c>
      <c r="W98" s="112">
        <v>626</v>
      </c>
      <c r="X98" s="112">
        <v>652</v>
      </c>
      <c r="Y98" s="112">
        <v>641</v>
      </c>
      <c r="Z98" s="112">
        <v>628</v>
      </c>
    </row>
    <row r="99" spans="1:32" ht="15" customHeight="1" x14ac:dyDescent="0.25">
      <c r="S99" s="115" t="s">
        <v>191</v>
      </c>
      <c r="T99" s="115"/>
      <c r="U99" s="112"/>
      <c r="V99" s="112">
        <v>48</v>
      </c>
      <c r="W99" s="112">
        <v>56</v>
      </c>
      <c r="X99" s="112">
        <v>57</v>
      </c>
      <c r="Y99" s="112">
        <v>63</v>
      </c>
      <c r="Z99" s="112">
        <v>58</v>
      </c>
    </row>
    <row r="100" spans="1:32" ht="15" customHeight="1" x14ac:dyDescent="0.25">
      <c r="S100" s="115" t="s">
        <v>58</v>
      </c>
      <c r="T100" s="115"/>
      <c r="U100" s="112"/>
      <c r="V100" s="112">
        <v>433</v>
      </c>
      <c r="W100" s="112">
        <v>473</v>
      </c>
      <c r="X100" s="112">
        <v>475</v>
      </c>
      <c r="Y100" s="112">
        <v>476</v>
      </c>
      <c r="Z100" s="112">
        <v>511</v>
      </c>
    </row>
    <row r="101" spans="1:32" x14ac:dyDescent="0.25">
      <c r="A101" s="18"/>
      <c r="S101" s="118" t="s">
        <v>53</v>
      </c>
      <c r="T101" s="118"/>
      <c r="U101" s="112"/>
      <c r="V101" s="112">
        <v>5891</v>
      </c>
      <c r="W101" s="112">
        <v>6211</v>
      </c>
      <c r="X101" s="112">
        <v>6206</v>
      </c>
      <c r="Y101" s="112">
        <v>6519</v>
      </c>
      <c r="Z101" s="112">
        <v>6666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11958</v>
      </c>
      <c r="W104" s="112">
        <v>12497</v>
      </c>
      <c r="X104" s="112">
        <v>12579</v>
      </c>
      <c r="Y104" s="112">
        <v>13600</v>
      </c>
      <c r="Z104" s="112">
        <v>13600</v>
      </c>
      <c r="AB104" s="109" t="str">
        <f>TEXT(Z104,"###,###")</f>
        <v>13,600</v>
      </c>
      <c r="AD104" s="130">
        <f>Z104/($Z$4)*100</f>
        <v>72.456046883324461</v>
      </c>
      <c r="AF104" s="109"/>
    </row>
    <row r="105" spans="1:32" x14ac:dyDescent="0.25">
      <c r="S105" s="115" t="s">
        <v>17</v>
      </c>
      <c r="T105" s="115"/>
      <c r="U105" s="112"/>
      <c r="V105" s="112">
        <v>2523</v>
      </c>
      <c r="W105" s="112">
        <v>2624</v>
      </c>
      <c r="X105" s="112">
        <v>2709</v>
      </c>
      <c r="Y105" s="112">
        <v>2594</v>
      </c>
      <c r="Z105" s="112">
        <v>2636</v>
      </c>
      <c r="AB105" s="109" t="str">
        <f>TEXT(Z105,"###,###")</f>
        <v>2,636</v>
      </c>
      <c r="AD105" s="130">
        <f>Z105/($Z$4)*100</f>
        <v>14.04368673415024</v>
      </c>
      <c r="AF105" s="109"/>
    </row>
    <row r="106" spans="1:32" x14ac:dyDescent="0.25">
      <c r="S106" s="118" t="s">
        <v>53</v>
      </c>
      <c r="T106" s="118"/>
      <c r="U106" s="120"/>
      <c r="V106" s="120">
        <v>14481</v>
      </c>
      <c r="W106" s="120">
        <v>15121</v>
      </c>
      <c r="X106" s="120">
        <v>15288</v>
      </c>
      <c r="Y106" s="120">
        <v>16194</v>
      </c>
      <c r="Z106" s="120">
        <v>16236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2957</v>
      </c>
      <c r="W108" s="112">
        <v>3393</v>
      </c>
      <c r="X108" s="112">
        <v>2999</v>
      </c>
      <c r="Y108" s="112">
        <v>3179</v>
      </c>
      <c r="Z108" s="112">
        <v>3288</v>
      </c>
      <c r="AB108" s="109" t="str">
        <f>TEXT(Z108,"###,###")</f>
        <v>3,288</v>
      </c>
      <c r="AD108" s="130">
        <f>Z108/($Z$4)*100</f>
        <v>17.517314864144911</v>
      </c>
      <c r="AF108" s="109"/>
    </row>
    <row r="109" spans="1:32" x14ac:dyDescent="0.25">
      <c r="S109" s="115" t="s">
        <v>20</v>
      </c>
      <c r="T109" s="115"/>
      <c r="U109" s="112"/>
      <c r="V109" s="112">
        <v>3000</v>
      </c>
      <c r="W109" s="112">
        <v>3112</v>
      </c>
      <c r="X109" s="112">
        <v>2978</v>
      </c>
      <c r="Y109" s="112">
        <v>3129</v>
      </c>
      <c r="Z109" s="112">
        <v>3419</v>
      </c>
      <c r="AB109" s="109" t="str">
        <f>TEXT(Z109,"###,###")</f>
        <v>3,419</v>
      </c>
      <c r="AD109" s="130">
        <f>Z109/($Z$4)*100</f>
        <v>18.215237080447523</v>
      </c>
      <c r="AF109" s="109"/>
    </row>
    <row r="110" spans="1:32" x14ac:dyDescent="0.25">
      <c r="S110" s="115" t="s">
        <v>21</v>
      </c>
      <c r="T110" s="115"/>
      <c r="U110" s="112"/>
      <c r="V110" s="112">
        <v>2954</v>
      </c>
      <c r="W110" s="112">
        <v>3071</v>
      </c>
      <c r="X110" s="112">
        <v>3361</v>
      </c>
      <c r="Y110" s="112">
        <v>3391</v>
      </c>
      <c r="Z110" s="112">
        <v>3655</v>
      </c>
      <c r="AB110" s="109" t="str">
        <f>TEXT(Z110,"###,###")</f>
        <v>3,655</v>
      </c>
      <c r="AD110" s="130">
        <f>Z110/($Z$4)*100</f>
        <v>19.472562599893447</v>
      </c>
      <c r="AF110" s="109"/>
    </row>
    <row r="111" spans="1:32" x14ac:dyDescent="0.25">
      <c r="S111" s="115" t="s">
        <v>22</v>
      </c>
      <c r="T111" s="115"/>
      <c r="U111" s="112"/>
      <c r="V111" s="112">
        <v>5245</v>
      </c>
      <c r="W111" s="112">
        <v>5340</v>
      </c>
      <c r="X111" s="112">
        <v>5679</v>
      </c>
      <c r="Y111" s="112">
        <v>5850</v>
      </c>
      <c r="Z111" s="112">
        <v>6138</v>
      </c>
      <c r="AB111" s="109" t="str">
        <f>TEXT(Z111,"###,###")</f>
        <v>6,138</v>
      </c>
      <c r="AD111" s="130">
        <f>Z111/($Z$4)*100</f>
        <v>32.701118806606289</v>
      </c>
      <c r="AF111" s="109"/>
    </row>
    <row r="112" spans="1:32" x14ac:dyDescent="0.25">
      <c r="S112" s="118" t="s">
        <v>53</v>
      </c>
      <c r="T112" s="118"/>
      <c r="U112" s="112"/>
      <c r="V112" s="112">
        <v>16297</v>
      </c>
      <c r="W112" s="112">
        <v>17329</v>
      </c>
      <c r="X112" s="112">
        <v>17236</v>
      </c>
      <c r="Y112" s="112">
        <v>17906</v>
      </c>
      <c r="Z112" s="112">
        <v>18770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45.03</v>
      </c>
      <c r="W118" s="131">
        <v>45.14</v>
      </c>
      <c r="X118" s="131">
        <v>45.2</v>
      </c>
      <c r="Y118" s="131">
        <v>45.43</v>
      </c>
      <c r="Z118" s="131">
        <v>45.29</v>
      </c>
      <c r="AB118" s="109" t="str">
        <f>TEXT(Z118,"##.0")</f>
        <v>45.3</v>
      </c>
    </row>
    <row r="120" spans="19:32" x14ac:dyDescent="0.25">
      <c r="S120" s="101" t="s">
        <v>100</v>
      </c>
      <c r="T120" s="112"/>
      <c r="U120" s="112"/>
      <c r="V120" s="112">
        <v>8969</v>
      </c>
      <c r="W120" s="112">
        <v>9484</v>
      </c>
      <c r="X120" s="112">
        <v>9451</v>
      </c>
      <c r="Y120" s="112">
        <v>9897</v>
      </c>
      <c r="Z120" s="112">
        <v>10085</v>
      </c>
      <c r="AB120" s="109" t="str">
        <f>TEXT(Z120,"###,###")</f>
        <v>10,085</v>
      </c>
    </row>
    <row r="121" spans="19:32" x14ac:dyDescent="0.25">
      <c r="S121" s="101" t="s">
        <v>101</v>
      </c>
      <c r="T121" s="112"/>
      <c r="U121" s="112"/>
      <c r="V121" s="112">
        <v>1726</v>
      </c>
      <c r="W121" s="112">
        <v>1891</v>
      </c>
      <c r="X121" s="112">
        <v>1835</v>
      </c>
      <c r="Y121" s="112">
        <v>1980</v>
      </c>
      <c r="Z121" s="112">
        <v>2000</v>
      </c>
      <c r="AB121" s="109" t="str">
        <f>TEXT(Z121,"###,###")</f>
        <v>2,000</v>
      </c>
    </row>
    <row r="122" spans="19:32" x14ac:dyDescent="0.25">
      <c r="S122" s="101" t="s">
        <v>102</v>
      </c>
      <c r="T122" s="112"/>
      <c r="U122" s="112"/>
      <c r="V122" s="112">
        <v>1222</v>
      </c>
      <c r="W122" s="112">
        <v>1218</v>
      </c>
      <c r="X122" s="112">
        <v>1239</v>
      </c>
      <c r="Y122" s="112">
        <v>1286</v>
      </c>
      <c r="Z122" s="112">
        <v>1331</v>
      </c>
      <c r="AB122" s="109" t="str">
        <f>TEXT(Z122,"###,###")</f>
        <v>1,331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10191</v>
      </c>
      <c r="W124" s="112">
        <v>10702</v>
      </c>
      <c r="X124" s="112">
        <v>10690</v>
      </c>
      <c r="Y124" s="112">
        <v>11183</v>
      </c>
      <c r="Z124" s="112">
        <v>11416</v>
      </c>
      <c r="AB124" s="109" t="str">
        <f>TEXT(Z124,"###,###")</f>
        <v>11,416</v>
      </c>
      <c r="AD124" s="127">
        <f>Z124/$Z$7*100</f>
        <v>85.07340338326253</v>
      </c>
    </row>
    <row r="125" spans="19:32" x14ac:dyDescent="0.25">
      <c r="S125" s="101" t="s">
        <v>104</v>
      </c>
      <c r="T125" s="112"/>
      <c r="U125" s="112"/>
      <c r="V125" s="112">
        <v>2948</v>
      </c>
      <c r="W125" s="112">
        <v>3109</v>
      </c>
      <c r="X125" s="112">
        <v>3074</v>
      </c>
      <c r="Y125" s="112">
        <v>3266</v>
      </c>
      <c r="Z125" s="112">
        <v>3331</v>
      </c>
      <c r="AB125" s="109" t="str">
        <f>TEXT(Z125,"###,###")</f>
        <v>3,331</v>
      </c>
      <c r="AD125" s="127">
        <f>Z125/$Z$7*100</f>
        <v>24.823012146955808</v>
      </c>
    </row>
    <row r="127" spans="19:32" x14ac:dyDescent="0.25">
      <c r="S127" s="101" t="s">
        <v>105</v>
      </c>
      <c r="T127" s="112"/>
      <c r="U127" s="112"/>
      <c r="V127" s="112">
        <v>6025</v>
      </c>
      <c r="W127" s="112">
        <v>6381</v>
      </c>
      <c r="X127" s="112">
        <v>6320</v>
      </c>
      <c r="Y127" s="112">
        <v>6642</v>
      </c>
      <c r="Z127" s="112">
        <v>6736</v>
      </c>
      <c r="AB127" s="109" t="str">
        <f>TEXT(Z127,"###,###")</f>
        <v>6,736</v>
      </c>
      <c r="AD127" s="127">
        <f>Z127/$Z$7*100</f>
        <v>50.197481183396675</v>
      </c>
    </row>
    <row r="128" spans="19:32" x14ac:dyDescent="0.25">
      <c r="S128" s="101" t="s">
        <v>106</v>
      </c>
      <c r="T128" s="112"/>
      <c r="U128" s="112"/>
      <c r="V128" s="112">
        <v>5890</v>
      </c>
      <c r="W128" s="112">
        <v>6213</v>
      </c>
      <c r="X128" s="112">
        <v>6208</v>
      </c>
      <c r="Y128" s="112">
        <v>6519</v>
      </c>
      <c r="Z128" s="112">
        <v>6667</v>
      </c>
      <c r="AB128" s="109" t="str">
        <f>TEXT(Z128,"###,###")</f>
        <v>6,667</v>
      </c>
      <c r="AD128" s="127">
        <f>Z128/$Z$7*100</f>
        <v>49.6832848945525</v>
      </c>
    </row>
    <row r="130" spans="19:20" x14ac:dyDescent="0.25">
      <c r="S130" s="101" t="s">
        <v>264</v>
      </c>
      <c r="T130" s="127">
        <v>75.154631492659661</v>
      </c>
    </row>
    <row r="131" spans="19:20" x14ac:dyDescent="0.25">
      <c r="S131" s="101" t="s">
        <v>265</v>
      </c>
      <c r="T131" s="127">
        <v>14.904240256352933</v>
      </c>
    </row>
    <row r="132" spans="19:20" x14ac:dyDescent="0.25">
      <c r="S132" s="101" t="s">
        <v>266</v>
      </c>
      <c r="T132" s="127">
        <v>9.9187718906028763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E66BD1-43CC-46EA-BA3E-AF9857780C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22B1A32-3BE7-4D0A-B24B-5FE837FB75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6C7A24-D559-4EE4-BD14-B4877D57F8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C824A66-7EE8-48B8-973C-3FE88278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2CF8-949C-43D7-A458-B31E8CCFA0BD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159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159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10.49 Port Pirie City and Dists,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9979</v>
      </c>
      <c r="W4" s="108">
        <v>10802</v>
      </c>
      <c r="X4" s="108">
        <v>10574</v>
      </c>
      <c r="Y4" s="108">
        <v>10595</v>
      </c>
      <c r="Z4" s="108">
        <v>11115</v>
      </c>
      <c r="AB4" s="109" t="str">
        <f>TEXT(Z4,"###,###")</f>
        <v>11,115</v>
      </c>
      <c r="AD4" s="110">
        <f>Z4/Y4-1</f>
        <v>4.9079754601226933E-2</v>
      </c>
      <c r="AF4" s="110">
        <f>Z4/V4-1</f>
        <v>0.11383906203026362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5187</v>
      </c>
      <c r="W5" s="108">
        <v>5679</v>
      </c>
      <c r="X5" s="108">
        <v>5473</v>
      </c>
      <c r="Y5" s="108">
        <v>5442</v>
      </c>
      <c r="Z5" s="108">
        <v>5651</v>
      </c>
      <c r="AB5" s="109" t="str">
        <f>TEXT(Z5,"###,###")</f>
        <v>5,651</v>
      </c>
      <c r="AD5" s="110">
        <f t="shared" ref="AD5:AD9" si="0">Z5/Y5-1</f>
        <v>3.8404998162440362E-2</v>
      </c>
      <c r="AF5" s="110">
        <f t="shared" ref="AF5:AF9" si="1">Z5/V5-1</f>
        <v>8.9454405243878821E-2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4791</v>
      </c>
      <c r="W6" s="108">
        <v>5125</v>
      </c>
      <c r="X6" s="108">
        <v>5104</v>
      </c>
      <c r="Y6" s="108">
        <v>5146</v>
      </c>
      <c r="Z6" s="108">
        <v>5451</v>
      </c>
      <c r="AB6" s="109" t="str">
        <f>TEXT(Z6,"###,###")</f>
        <v>5,451</v>
      </c>
      <c r="AD6" s="110">
        <f t="shared" si="0"/>
        <v>5.9269335406140655E-2</v>
      </c>
      <c r="AF6" s="110">
        <f t="shared" si="1"/>
        <v>0.1377582968065123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7551</v>
      </c>
      <c r="W7" s="108">
        <v>7977</v>
      </c>
      <c r="X7" s="108">
        <v>7757</v>
      </c>
      <c r="Y7" s="108">
        <v>7961</v>
      </c>
      <c r="Z7" s="108">
        <v>8186</v>
      </c>
      <c r="AB7" s="109" t="str">
        <f>TEXT(Z7,"###,###")</f>
        <v>8,186</v>
      </c>
      <c r="AD7" s="110">
        <f t="shared" si="0"/>
        <v>2.8262781057656117E-2</v>
      </c>
      <c r="AF7" s="110">
        <f t="shared" si="1"/>
        <v>8.4094821877896964E-2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11,115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8,186</v>
      </c>
      <c r="P8" s="65"/>
      <c r="S8" s="107" t="s">
        <v>84</v>
      </c>
      <c r="T8" s="108"/>
      <c r="U8" s="108"/>
      <c r="V8" s="108">
        <v>38856.5</v>
      </c>
      <c r="W8" s="108">
        <v>39701</v>
      </c>
      <c r="X8" s="108">
        <v>39957.599999999999</v>
      </c>
      <c r="Y8" s="108">
        <v>41585.18</v>
      </c>
      <c r="Z8" s="108">
        <v>43398</v>
      </c>
      <c r="AB8" s="109" t="str">
        <f>TEXT(Z8,"$###,###")</f>
        <v>$43,398</v>
      </c>
      <c r="AD8" s="110">
        <f t="shared" si="0"/>
        <v>4.3592933828830338E-2</v>
      </c>
      <c r="AF8" s="110">
        <f t="shared" si="1"/>
        <v>0.1168787718914468</v>
      </c>
    </row>
    <row r="9" spans="1:32" x14ac:dyDescent="0.25">
      <c r="A9" s="30" t="s">
        <v>14</v>
      </c>
      <c r="B9" s="69"/>
      <c r="C9" s="70"/>
      <c r="D9" s="71">
        <f>AD104</f>
        <v>74.511920827710298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51.270461763987299</v>
      </c>
      <c r="P9" s="72" t="s">
        <v>85</v>
      </c>
      <c r="S9" s="107" t="s">
        <v>7</v>
      </c>
      <c r="T9" s="108"/>
      <c r="U9" s="108"/>
      <c r="V9" s="108">
        <v>385980697</v>
      </c>
      <c r="W9" s="108">
        <v>412112084</v>
      </c>
      <c r="X9" s="108">
        <v>405798312</v>
      </c>
      <c r="Y9" s="108">
        <v>422838921</v>
      </c>
      <c r="Z9" s="108">
        <v>455363285</v>
      </c>
      <c r="AB9" s="109" t="str">
        <f>TEXT(Z9/1000000,"$#,###.0")&amp;" mil"</f>
        <v>$455.4 mil</v>
      </c>
      <c r="AD9" s="110">
        <f t="shared" si="0"/>
        <v>7.6919040288630391E-2</v>
      </c>
      <c r="AF9" s="110">
        <f t="shared" si="1"/>
        <v>0.17975662653409841</v>
      </c>
    </row>
    <row r="10" spans="1:32" x14ac:dyDescent="0.25">
      <c r="A10" s="30" t="s">
        <v>17</v>
      </c>
      <c r="B10" s="69"/>
      <c r="C10" s="70"/>
      <c r="D10" s="71">
        <f>AD105</f>
        <v>16.860098965362123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48.570730515514292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87.503053994624963</v>
      </c>
      <c r="P11" s="72" t="s">
        <v>85</v>
      </c>
      <c r="S11" s="107" t="s">
        <v>29</v>
      </c>
      <c r="T11" s="112"/>
      <c r="U11" s="112"/>
      <c r="V11" s="112">
        <v>9087</v>
      </c>
      <c r="W11" s="112">
        <v>9834</v>
      </c>
      <c r="X11" s="112">
        <v>9668</v>
      </c>
      <c r="Y11" s="112">
        <v>9596</v>
      </c>
      <c r="Z11" s="112">
        <v>10090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6.8653799169313467</v>
      </c>
      <c r="P12" s="72" t="s">
        <v>85</v>
      </c>
      <c r="S12" s="107" t="s">
        <v>30</v>
      </c>
      <c r="T12" s="112"/>
      <c r="U12" s="112"/>
      <c r="V12" s="112">
        <v>890</v>
      </c>
      <c r="W12" s="112">
        <v>970</v>
      </c>
      <c r="X12" s="112">
        <v>905</v>
      </c>
      <c r="Y12" s="112">
        <v>993</v>
      </c>
      <c r="Z12" s="112">
        <v>1025</v>
      </c>
    </row>
    <row r="13" spans="1:32" ht="15" customHeight="1" x14ac:dyDescent="0.25">
      <c r="A13" s="30" t="s">
        <v>19</v>
      </c>
      <c r="B13" s="70"/>
      <c r="C13" s="70"/>
      <c r="D13" s="71">
        <f>AD108</f>
        <v>10.292397660818715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5.704861959442951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13.972109761583445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20.773729194781826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15.648668458343511</v>
      </c>
      <c r="P15" s="72" t="s">
        <v>85</v>
      </c>
      <c r="S15" s="115" t="s">
        <v>61</v>
      </c>
      <c r="T15" s="115"/>
      <c r="U15" s="116"/>
      <c r="V15" s="116">
        <v>291</v>
      </c>
      <c r="W15" s="116">
        <v>358</v>
      </c>
      <c r="X15" s="116">
        <v>348</v>
      </c>
      <c r="Y15" s="112">
        <v>383</v>
      </c>
      <c r="Z15" s="112">
        <v>344</v>
      </c>
      <c r="AB15" s="117">
        <f t="shared" ref="AB15:AB34" si="2">IF(Z15="np",0,Z15/$Z$34)</f>
        <v>3.0949167791273054E-2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47.512370670265405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84.351331541656478</v>
      </c>
      <c r="P16" s="37" t="s">
        <v>85</v>
      </c>
      <c r="S16" s="115" t="s">
        <v>62</v>
      </c>
      <c r="T16" s="115"/>
      <c r="U16" s="116"/>
      <c r="V16" s="116">
        <v>143</v>
      </c>
      <c r="W16" s="116">
        <v>153</v>
      </c>
      <c r="X16" s="116">
        <v>172</v>
      </c>
      <c r="Y16" s="112">
        <v>206</v>
      </c>
      <c r="Z16" s="112">
        <v>189</v>
      </c>
      <c r="AB16" s="117">
        <f t="shared" si="2"/>
        <v>1.7004048582995951E-2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941</v>
      </c>
      <c r="W17" s="116">
        <v>1058</v>
      </c>
      <c r="X17" s="116">
        <v>1004</v>
      </c>
      <c r="Y17" s="112">
        <v>950</v>
      </c>
      <c r="Z17" s="112">
        <v>1071</v>
      </c>
      <c r="AB17" s="117">
        <f t="shared" si="2"/>
        <v>9.6356275303643726E-2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131</v>
      </c>
      <c r="W18" s="116">
        <v>124</v>
      </c>
      <c r="X18" s="116">
        <v>119</v>
      </c>
      <c r="Y18" s="112">
        <v>115</v>
      </c>
      <c r="Z18" s="112">
        <v>134</v>
      </c>
      <c r="AB18" s="117">
        <f t="shared" si="2"/>
        <v>1.2055780476833108E-2</v>
      </c>
    </row>
    <row r="19" spans="1:28" x14ac:dyDescent="0.25">
      <c r="A19" s="61" t="str">
        <f>$S$1&amp;" ("&amp;$V$2&amp;" to "&amp;$Z$2&amp;")"</f>
        <v>Port Pirie City and Dists (2016-17 to 2020-21)</v>
      </c>
      <c r="B19" s="61"/>
      <c r="C19" s="61"/>
      <c r="D19" s="61"/>
      <c r="E19" s="61"/>
      <c r="F19" s="61"/>
      <c r="G19" s="61" t="str">
        <f>$S$1&amp;" ("&amp;$V$2&amp;" to "&amp;$Z$2&amp;")"</f>
        <v>Port Pirie City and Dists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713</v>
      </c>
      <c r="W19" s="116">
        <v>859</v>
      </c>
      <c r="X19" s="116">
        <v>851</v>
      </c>
      <c r="Y19" s="112">
        <v>764</v>
      </c>
      <c r="Z19" s="112">
        <v>757</v>
      </c>
      <c r="AB19" s="117">
        <f t="shared" si="2"/>
        <v>6.8106162843004941E-2</v>
      </c>
    </row>
    <row r="20" spans="1:28" x14ac:dyDescent="0.25">
      <c r="S20" s="115" t="s">
        <v>66</v>
      </c>
      <c r="T20" s="115"/>
      <c r="U20" s="116"/>
      <c r="V20" s="116">
        <v>181</v>
      </c>
      <c r="W20" s="116">
        <v>148</v>
      </c>
      <c r="X20" s="116">
        <v>208</v>
      </c>
      <c r="Y20" s="112">
        <v>264</v>
      </c>
      <c r="Z20" s="112">
        <v>308</v>
      </c>
      <c r="AB20" s="117">
        <f t="shared" si="2"/>
        <v>2.7710301394511919E-2</v>
      </c>
    </row>
    <row r="21" spans="1:28" x14ac:dyDescent="0.25">
      <c r="S21" s="115" t="s">
        <v>67</v>
      </c>
      <c r="T21" s="115"/>
      <c r="U21" s="116"/>
      <c r="V21" s="116">
        <v>1079</v>
      </c>
      <c r="W21" s="116">
        <v>1144</v>
      </c>
      <c r="X21" s="116">
        <v>1151</v>
      </c>
      <c r="Y21" s="112">
        <v>1179</v>
      </c>
      <c r="Z21" s="112">
        <v>1233</v>
      </c>
      <c r="AB21" s="117">
        <f t="shared" si="2"/>
        <v>0.11093117408906883</v>
      </c>
    </row>
    <row r="22" spans="1:28" x14ac:dyDescent="0.25">
      <c r="S22" s="115" t="s">
        <v>68</v>
      </c>
      <c r="T22" s="115"/>
      <c r="U22" s="116"/>
      <c r="V22" s="116">
        <v>703</v>
      </c>
      <c r="W22" s="116">
        <v>852</v>
      </c>
      <c r="X22" s="116">
        <v>761</v>
      </c>
      <c r="Y22" s="112">
        <v>766</v>
      </c>
      <c r="Z22" s="112">
        <v>808</v>
      </c>
      <c r="AB22" s="117">
        <f t="shared" si="2"/>
        <v>7.2694556905083224E-2</v>
      </c>
    </row>
    <row r="23" spans="1:28" x14ac:dyDescent="0.25">
      <c r="S23" s="115" t="s">
        <v>69</v>
      </c>
      <c r="T23" s="115"/>
      <c r="U23" s="116"/>
      <c r="V23" s="116">
        <v>506</v>
      </c>
      <c r="W23" s="116">
        <v>545</v>
      </c>
      <c r="X23" s="116">
        <v>470</v>
      </c>
      <c r="Y23" s="112">
        <v>432</v>
      </c>
      <c r="Z23" s="112">
        <v>463</v>
      </c>
      <c r="AB23" s="117">
        <f t="shared" si="2"/>
        <v>4.1655420602789026E-2</v>
      </c>
    </row>
    <row r="24" spans="1:28" x14ac:dyDescent="0.25">
      <c r="S24" s="115" t="s">
        <v>70</v>
      </c>
      <c r="T24" s="115"/>
      <c r="U24" s="116"/>
      <c r="V24" s="116">
        <v>52</v>
      </c>
      <c r="W24" s="116">
        <v>60</v>
      </c>
      <c r="X24" s="116">
        <v>57</v>
      </c>
      <c r="Y24" s="112">
        <v>78</v>
      </c>
      <c r="Z24" s="112">
        <v>46</v>
      </c>
      <c r="AB24" s="117">
        <f t="shared" si="2"/>
        <v>4.1385515069725593E-3</v>
      </c>
    </row>
    <row r="25" spans="1:28" x14ac:dyDescent="0.25">
      <c r="S25" s="115" t="s">
        <v>71</v>
      </c>
      <c r="T25" s="115"/>
      <c r="U25" s="116"/>
      <c r="V25" s="116">
        <v>240</v>
      </c>
      <c r="W25" s="116">
        <v>248</v>
      </c>
      <c r="X25" s="116">
        <v>258</v>
      </c>
      <c r="Y25" s="112">
        <v>286</v>
      </c>
      <c r="Z25" s="112">
        <v>285</v>
      </c>
      <c r="AB25" s="117">
        <f t="shared" si="2"/>
        <v>2.564102564102564E-2</v>
      </c>
    </row>
    <row r="26" spans="1:28" x14ac:dyDescent="0.25">
      <c r="S26" s="115" t="s">
        <v>72</v>
      </c>
      <c r="T26" s="115"/>
      <c r="U26" s="116"/>
      <c r="V26" s="116">
        <v>86</v>
      </c>
      <c r="W26" s="116">
        <v>93</v>
      </c>
      <c r="X26" s="116">
        <v>91</v>
      </c>
      <c r="Y26" s="112">
        <v>97</v>
      </c>
      <c r="Z26" s="112">
        <v>98</v>
      </c>
      <c r="AB26" s="117">
        <f t="shared" si="2"/>
        <v>8.8169140800719754E-3</v>
      </c>
    </row>
    <row r="27" spans="1:28" x14ac:dyDescent="0.25">
      <c r="S27" s="115" t="s">
        <v>73</v>
      </c>
      <c r="T27" s="115"/>
      <c r="U27" s="116"/>
      <c r="V27" s="116">
        <v>261</v>
      </c>
      <c r="W27" s="116">
        <v>262</v>
      </c>
      <c r="X27" s="116">
        <v>249</v>
      </c>
      <c r="Y27" s="112">
        <v>220</v>
      </c>
      <c r="Z27" s="112">
        <v>248</v>
      </c>
      <c r="AB27" s="117">
        <f t="shared" si="2"/>
        <v>2.2312190733243364E-2</v>
      </c>
    </row>
    <row r="28" spans="1:28" x14ac:dyDescent="0.25">
      <c r="S28" s="115" t="s">
        <v>74</v>
      </c>
      <c r="T28" s="115"/>
      <c r="U28" s="116"/>
      <c r="V28" s="116">
        <v>722</v>
      </c>
      <c r="W28" s="116">
        <v>850</v>
      </c>
      <c r="X28" s="116">
        <v>867</v>
      </c>
      <c r="Y28" s="112">
        <v>876</v>
      </c>
      <c r="Z28" s="112">
        <v>936</v>
      </c>
      <c r="AB28" s="117">
        <f t="shared" si="2"/>
        <v>8.4210526315789472E-2</v>
      </c>
    </row>
    <row r="29" spans="1:28" x14ac:dyDescent="0.25">
      <c r="S29" s="115" t="s">
        <v>75</v>
      </c>
      <c r="T29" s="115"/>
      <c r="U29" s="116"/>
      <c r="V29" s="116">
        <v>529</v>
      </c>
      <c r="W29" s="116">
        <v>538</v>
      </c>
      <c r="X29" s="116">
        <v>598</v>
      </c>
      <c r="Y29" s="112">
        <v>493</v>
      </c>
      <c r="Z29" s="112">
        <v>477</v>
      </c>
      <c r="AB29" s="117">
        <f t="shared" si="2"/>
        <v>4.2914979757085019E-2</v>
      </c>
    </row>
    <row r="30" spans="1:28" x14ac:dyDescent="0.25">
      <c r="S30" s="115" t="s">
        <v>76</v>
      </c>
      <c r="T30" s="115"/>
      <c r="U30" s="116"/>
      <c r="V30" s="116">
        <v>803</v>
      </c>
      <c r="W30" s="116">
        <v>849</v>
      </c>
      <c r="X30" s="116">
        <v>795</v>
      </c>
      <c r="Y30" s="112">
        <v>816</v>
      </c>
      <c r="Z30" s="112">
        <v>842</v>
      </c>
      <c r="AB30" s="117">
        <f t="shared" si="2"/>
        <v>7.5753486279802065E-2</v>
      </c>
    </row>
    <row r="31" spans="1:28" x14ac:dyDescent="0.25">
      <c r="S31" s="115" t="s">
        <v>77</v>
      </c>
      <c r="T31" s="115"/>
      <c r="U31" s="116"/>
      <c r="V31" s="116">
        <v>1314</v>
      </c>
      <c r="W31" s="116">
        <v>1421</v>
      </c>
      <c r="X31" s="116">
        <v>1473</v>
      </c>
      <c r="Y31" s="112">
        <v>1565</v>
      </c>
      <c r="Z31" s="112">
        <v>1727</v>
      </c>
      <c r="AB31" s="117">
        <f t="shared" si="2"/>
        <v>0.15537561853351328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84</v>
      </c>
      <c r="W32" s="116">
        <v>99</v>
      </c>
      <c r="X32" s="116">
        <v>111</v>
      </c>
      <c r="Y32" s="112">
        <v>110</v>
      </c>
      <c r="Z32" s="112">
        <v>132</v>
      </c>
      <c r="AB32" s="117">
        <f t="shared" si="2"/>
        <v>1.1875843454790824E-2</v>
      </c>
    </row>
    <row r="33" spans="19:32" x14ac:dyDescent="0.25">
      <c r="S33" s="115" t="s">
        <v>79</v>
      </c>
      <c r="T33" s="115"/>
      <c r="U33" s="116"/>
      <c r="V33" s="116">
        <v>445</v>
      </c>
      <c r="W33" s="116">
        <v>506</v>
      </c>
      <c r="X33" s="116">
        <v>506</v>
      </c>
      <c r="Y33" s="112">
        <v>503</v>
      </c>
      <c r="Z33" s="112">
        <v>554</v>
      </c>
      <c r="AB33" s="117">
        <f t="shared" si="2"/>
        <v>4.9842555105712998E-2</v>
      </c>
    </row>
    <row r="34" spans="19:32" x14ac:dyDescent="0.25">
      <c r="S34" s="118" t="s">
        <v>53</v>
      </c>
      <c r="T34" s="118"/>
      <c r="U34" s="119"/>
      <c r="V34" s="119">
        <v>9981</v>
      </c>
      <c r="W34" s="119">
        <v>10807</v>
      </c>
      <c r="X34" s="119">
        <v>10571</v>
      </c>
      <c r="Y34" s="120">
        <v>10592</v>
      </c>
      <c r="Z34" s="120">
        <v>11115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6465</v>
      </c>
      <c r="W37" s="112">
        <v>6843</v>
      </c>
      <c r="X37" s="112">
        <v>6531</v>
      </c>
      <c r="Y37" s="112">
        <v>6787</v>
      </c>
      <c r="Z37" s="112">
        <v>6905</v>
      </c>
      <c r="AB37" s="132">
        <f>Z37/Z40*100</f>
        <v>84.351331541656478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1087</v>
      </c>
      <c r="W38" s="112">
        <v>1141</v>
      </c>
      <c r="X38" s="112">
        <v>1228</v>
      </c>
      <c r="Y38" s="112">
        <v>1172</v>
      </c>
      <c r="Z38" s="112">
        <v>1281</v>
      </c>
      <c r="AB38" s="132">
        <f>Z38/Z40*100</f>
        <v>15.648668458343511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7552</v>
      </c>
      <c r="W40" s="112">
        <v>7984</v>
      </c>
      <c r="X40" s="112">
        <v>7759</v>
      </c>
      <c r="Y40" s="112">
        <v>7959</v>
      </c>
      <c r="Z40" s="112">
        <v>8186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9</v>
      </c>
      <c r="X44" s="112">
        <v>10</v>
      </c>
      <c r="Y44" s="112">
        <v>7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129</v>
      </c>
      <c r="W45" s="112">
        <v>159</v>
      </c>
      <c r="X45" s="112">
        <v>158</v>
      </c>
      <c r="Y45" s="112">
        <v>158</v>
      </c>
      <c r="Z45" s="112">
        <v>177</v>
      </c>
    </row>
    <row r="46" spans="19:32" x14ac:dyDescent="0.25">
      <c r="S46" s="115" t="s">
        <v>38</v>
      </c>
      <c r="T46" s="115"/>
      <c r="U46" s="112"/>
      <c r="V46" s="112">
        <v>396</v>
      </c>
      <c r="W46" s="112">
        <v>416</v>
      </c>
      <c r="X46" s="112">
        <v>367</v>
      </c>
      <c r="Y46" s="112">
        <v>357</v>
      </c>
      <c r="Z46" s="112">
        <v>375</v>
      </c>
    </row>
    <row r="47" spans="19:32" x14ac:dyDescent="0.25">
      <c r="S47" s="115" t="s">
        <v>39</v>
      </c>
      <c r="T47" s="115"/>
      <c r="U47" s="112"/>
      <c r="V47" s="112">
        <v>549</v>
      </c>
      <c r="W47" s="112">
        <v>624</v>
      </c>
      <c r="X47" s="112">
        <v>611</v>
      </c>
      <c r="Y47" s="112">
        <v>587</v>
      </c>
      <c r="Z47" s="112">
        <v>557</v>
      </c>
    </row>
    <row r="48" spans="19:32" x14ac:dyDescent="0.25">
      <c r="S48" s="115" t="s">
        <v>40</v>
      </c>
      <c r="T48" s="115"/>
      <c r="U48" s="112"/>
      <c r="V48" s="112">
        <v>544</v>
      </c>
      <c r="W48" s="112">
        <v>581</v>
      </c>
      <c r="X48" s="112">
        <v>579</v>
      </c>
      <c r="Y48" s="112">
        <v>587</v>
      </c>
      <c r="Z48" s="112">
        <v>658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465</v>
      </c>
      <c r="W49" s="112">
        <v>496</v>
      </c>
      <c r="X49" s="112">
        <v>517</v>
      </c>
      <c r="Y49" s="112">
        <v>486</v>
      </c>
      <c r="Z49" s="112">
        <v>521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Pirie City and Dists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413</v>
      </c>
      <c r="W50" s="112">
        <v>476</v>
      </c>
      <c r="X50" s="112">
        <v>502</v>
      </c>
      <c r="Y50" s="112">
        <v>504</v>
      </c>
      <c r="Z50" s="112">
        <v>499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467</v>
      </c>
      <c r="W51" s="112">
        <v>514</v>
      </c>
      <c r="X51" s="112">
        <v>441</v>
      </c>
      <c r="Y51" s="112">
        <v>429</v>
      </c>
      <c r="Z51" s="112">
        <v>456</v>
      </c>
    </row>
    <row r="52" spans="1:26" ht="15" customHeight="1" x14ac:dyDescent="0.25">
      <c r="S52" s="115" t="s">
        <v>44</v>
      </c>
      <c r="T52" s="115"/>
      <c r="U52" s="112"/>
      <c r="V52" s="112">
        <v>551</v>
      </c>
      <c r="W52" s="112">
        <v>552</v>
      </c>
      <c r="X52" s="112">
        <v>526</v>
      </c>
      <c r="Y52" s="112">
        <v>534</v>
      </c>
      <c r="Z52" s="112">
        <v>523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533</v>
      </c>
      <c r="W53" s="112">
        <v>561</v>
      </c>
      <c r="X53" s="112">
        <v>571</v>
      </c>
      <c r="Y53" s="112">
        <v>551</v>
      </c>
      <c r="Z53" s="112">
        <v>541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509</v>
      </c>
      <c r="W54" s="112">
        <v>547</v>
      </c>
      <c r="X54" s="112">
        <v>505</v>
      </c>
      <c r="Y54" s="112">
        <v>514</v>
      </c>
      <c r="Z54" s="112">
        <v>551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355</v>
      </c>
      <c r="W55" s="112">
        <v>423</v>
      </c>
      <c r="X55" s="112">
        <v>405</v>
      </c>
      <c r="Y55" s="112">
        <v>405</v>
      </c>
      <c r="Z55" s="112">
        <v>429</v>
      </c>
    </row>
    <row r="56" spans="1:26" ht="15" customHeight="1" x14ac:dyDescent="0.25">
      <c r="S56" s="115" t="s">
        <v>48</v>
      </c>
      <c r="T56" s="115"/>
      <c r="U56" s="112"/>
      <c r="V56" s="112">
        <v>178</v>
      </c>
      <c r="W56" s="112">
        <v>192</v>
      </c>
      <c r="X56" s="112">
        <v>177</v>
      </c>
      <c r="Y56" s="112">
        <v>203</v>
      </c>
      <c r="Z56" s="112">
        <v>211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49</v>
      </c>
      <c r="W57" s="112">
        <v>57</v>
      </c>
      <c r="X57" s="112">
        <v>68</v>
      </c>
      <c r="Y57" s="112">
        <v>72</v>
      </c>
      <c r="Z57" s="112">
        <v>84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20</v>
      </c>
      <c r="W58" s="112">
        <v>27</v>
      </c>
      <c r="X58" s="112">
        <v>19</v>
      </c>
      <c r="Y58" s="112">
        <v>34</v>
      </c>
      <c r="Z58" s="112">
        <v>35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</v>
      </c>
      <c r="W59" s="112">
        <v>11</v>
      </c>
      <c r="X59" s="112">
        <v>12</v>
      </c>
      <c r="Y59" s="112">
        <v>18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11</v>
      </c>
      <c r="W60" s="112">
        <v>17</v>
      </c>
      <c r="X60" s="112">
        <v>12</v>
      </c>
      <c r="Y60" s="112">
        <v>13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5185</v>
      </c>
      <c r="W61" s="112">
        <v>5679</v>
      </c>
      <c r="X61" s="112">
        <v>5473</v>
      </c>
      <c r="Y61" s="112">
        <v>5442</v>
      </c>
      <c r="Z61" s="112">
        <v>5651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7</v>
      </c>
      <c r="X63" s="112">
        <v>6</v>
      </c>
      <c r="Y63" s="112">
        <v>13</v>
      </c>
      <c r="Z63" s="112">
        <v>15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154</v>
      </c>
      <c r="W64" s="112">
        <v>194</v>
      </c>
      <c r="X64" s="112">
        <v>199</v>
      </c>
      <c r="Y64" s="112">
        <v>176</v>
      </c>
      <c r="Z64" s="112">
        <v>215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Pirie City and Dists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333</v>
      </c>
      <c r="W65" s="112">
        <v>390</v>
      </c>
      <c r="X65" s="112">
        <v>384</v>
      </c>
      <c r="Y65" s="112">
        <v>381</v>
      </c>
      <c r="Z65" s="112">
        <v>426</v>
      </c>
    </row>
    <row r="66" spans="1:26" x14ac:dyDescent="0.25">
      <c r="S66" s="115" t="s">
        <v>39</v>
      </c>
      <c r="T66" s="115"/>
      <c r="U66" s="112"/>
      <c r="V66" s="112">
        <v>461</v>
      </c>
      <c r="W66" s="112">
        <v>503</v>
      </c>
      <c r="X66" s="112">
        <v>491</v>
      </c>
      <c r="Y66" s="112">
        <v>515</v>
      </c>
      <c r="Z66" s="112">
        <v>546</v>
      </c>
    </row>
    <row r="67" spans="1:26" x14ac:dyDescent="0.25">
      <c r="S67" s="115" t="s">
        <v>40</v>
      </c>
      <c r="T67" s="115"/>
      <c r="U67" s="112"/>
      <c r="V67" s="112">
        <v>484</v>
      </c>
      <c r="W67" s="112">
        <v>504</v>
      </c>
      <c r="X67" s="112">
        <v>468</v>
      </c>
      <c r="Y67" s="112">
        <v>469</v>
      </c>
      <c r="Z67" s="112">
        <v>533</v>
      </c>
    </row>
    <row r="68" spans="1:26" x14ac:dyDescent="0.25">
      <c r="S68" s="115" t="s">
        <v>41</v>
      </c>
      <c r="T68" s="115"/>
      <c r="U68" s="112"/>
      <c r="V68" s="112">
        <v>398</v>
      </c>
      <c r="W68" s="112">
        <v>425</v>
      </c>
      <c r="X68" s="112">
        <v>449</v>
      </c>
      <c r="Y68" s="112">
        <v>449</v>
      </c>
      <c r="Z68" s="112">
        <v>488</v>
      </c>
    </row>
    <row r="69" spans="1:26" x14ac:dyDescent="0.25">
      <c r="S69" s="115" t="s">
        <v>42</v>
      </c>
      <c r="T69" s="115"/>
      <c r="U69" s="112"/>
      <c r="V69" s="112">
        <v>403</v>
      </c>
      <c r="W69" s="112">
        <v>421</v>
      </c>
      <c r="X69" s="112">
        <v>408</v>
      </c>
      <c r="Y69" s="112">
        <v>422</v>
      </c>
      <c r="Z69" s="112">
        <v>449</v>
      </c>
    </row>
    <row r="70" spans="1:26" x14ac:dyDescent="0.25">
      <c r="S70" s="115" t="s">
        <v>43</v>
      </c>
      <c r="T70" s="115"/>
      <c r="U70" s="112"/>
      <c r="V70" s="112">
        <v>480</v>
      </c>
      <c r="W70" s="112">
        <v>438</v>
      </c>
      <c r="X70" s="112">
        <v>456</v>
      </c>
      <c r="Y70" s="112">
        <v>437</v>
      </c>
      <c r="Z70" s="112">
        <v>444</v>
      </c>
    </row>
    <row r="71" spans="1:26" x14ac:dyDescent="0.25">
      <c r="S71" s="115" t="s">
        <v>44</v>
      </c>
      <c r="T71" s="115"/>
      <c r="U71" s="112"/>
      <c r="V71" s="112">
        <v>569</v>
      </c>
      <c r="W71" s="112">
        <v>609</v>
      </c>
      <c r="X71" s="112">
        <v>588</v>
      </c>
      <c r="Y71" s="112">
        <v>553</v>
      </c>
      <c r="Z71" s="112">
        <v>554</v>
      </c>
    </row>
    <row r="72" spans="1:26" x14ac:dyDescent="0.25">
      <c r="S72" s="115" t="s">
        <v>45</v>
      </c>
      <c r="T72" s="115"/>
      <c r="U72" s="112"/>
      <c r="V72" s="112">
        <v>484</v>
      </c>
      <c r="W72" s="112">
        <v>505</v>
      </c>
      <c r="X72" s="112">
        <v>515</v>
      </c>
      <c r="Y72" s="112">
        <v>552</v>
      </c>
      <c r="Z72" s="112">
        <v>568</v>
      </c>
    </row>
    <row r="73" spans="1:26" x14ac:dyDescent="0.25">
      <c r="S73" s="115" t="s">
        <v>46</v>
      </c>
      <c r="T73" s="115"/>
      <c r="U73" s="112"/>
      <c r="V73" s="112">
        <v>510</v>
      </c>
      <c r="W73" s="112">
        <v>546</v>
      </c>
      <c r="X73" s="112">
        <v>517</v>
      </c>
      <c r="Y73" s="112">
        <v>515</v>
      </c>
      <c r="Z73" s="112">
        <v>499</v>
      </c>
    </row>
    <row r="74" spans="1:26" x14ac:dyDescent="0.25">
      <c r="S74" s="115" t="s">
        <v>47</v>
      </c>
      <c r="T74" s="115"/>
      <c r="U74" s="112"/>
      <c r="V74" s="112">
        <v>294</v>
      </c>
      <c r="W74" s="112">
        <v>333</v>
      </c>
      <c r="X74" s="112">
        <v>379</v>
      </c>
      <c r="Y74" s="112">
        <v>403</v>
      </c>
      <c r="Z74" s="112">
        <v>438</v>
      </c>
    </row>
    <row r="75" spans="1:26" x14ac:dyDescent="0.25">
      <c r="S75" s="115" t="s">
        <v>48</v>
      </c>
      <c r="T75" s="115"/>
      <c r="U75" s="112"/>
      <c r="V75" s="112">
        <v>124</v>
      </c>
      <c r="W75" s="112">
        <v>141</v>
      </c>
      <c r="X75" s="112">
        <v>151</v>
      </c>
      <c r="Y75" s="112">
        <v>158</v>
      </c>
      <c r="Z75" s="112">
        <v>187</v>
      </c>
    </row>
    <row r="76" spans="1:26" x14ac:dyDescent="0.25">
      <c r="S76" s="115" t="s">
        <v>49</v>
      </c>
      <c r="T76" s="115"/>
      <c r="U76" s="112"/>
      <c r="V76" s="112">
        <v>42</v>
      </c>
      <c r="W76" s="112">
        <v>51</v>
      </c>
      <c r="X76" s="112">
        <v>52</v>
      </c>
      <c r="Y76" s="112">
        <v>59</v>
      </c>
      <c r="Z76" s="112">
        <v>44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34</v>
      </c>
      <c r="X77" s="112">
        <v>25</v>
      </c>
      <c r="Y77" s="112">
        <v>23</v>
      </c>
      <c r="Z77" s="112">
        <v>23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15</v>
      </c>
      <c r="X78" s="112">
        <v>15</v>
      </c>
      <c r="Y78" s="112">
        <v>15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15</v>
      </c>
      <c r="X79" s="112">
        <v>13</v>
      </c>
      <c r="Y79" s="112">
        <v>14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4793</v>
      </c>
      <c r="W80" s="112">
        <v>5126</v>
      </c>
      <c r="X80" s="112">
        <v>5101</v>
      </c>
      <c r="Y80" s="112">
        <v>5146</v>
      </c>
      <c r="Z80" s="112">
        <v>5451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Pirie City and Dists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282</v>
      </c>
      <c r="W83" s="112">
        <v>299</v>
      </c>
      <c r="X83" s="112">
        <v>286</v>
      </c>
      <c r="Y83" s="112">
        <v>302</v>
      </c>
      <c r="Z83" s="112">
        <v>300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306</v>
      </c>
      <c r="W84" s="112">
        <v>295</v>
      </c>
      <c r="X84" s="112">
        <v>290</v>
      </c>
      <c r="Y84" s="112">
        <v>287</v>
      </c>
      <c r="Z84" s="112">
        <v>292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932</v>
      </c>
      <c r="W85" s="112">
        <v>1001</v>
      </c>
      <c r="X85" s="112">
        <v>977</v>
      </c>
      <c r="Y85" s="112">
        <v>984</v>
      </c>
      <c r="Z85" s="112">
        <v>1014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11,115</v>
      </c>
      <c r="D86" s="94">
        <f t="shared" ref="D86:D91" si="4">AD4</f>
        <v>4.9079754601226933E-2</v>
      </c>
      <c r="E86" s="95">
        <f t="shared" ref="E86:E91" si="5">AD4</f>
        <v>4.9079754601226933E-2</v>
      </c>
      <c r="F86" s="94">
        <f t="shared" ref="F86:F91" si="6">AF4</f>
        <v>0.11383906203026362</v>
      </c>
      <c r="G86" s="95">
        <f t="shared" ref="G86:G91" si="7">AF4</f>
        <v>0.11383906203026362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205</v>
      </c>
      <c r="W86" s="112">
        <v>217</v>
      </c>
      <c r="X86" s="112">
        <v>207</v>
      </c>
      <c r="Y86" s="112">
        <v>229</v>
      </c>
      <c r="Z86" s="112">
        <v>239</v>
      </c>
    </row>
    <row r="87" spans="1:30" ht="15" customHeight="1" x14ac:dyDescent="0.25">
      <c r="A87" s="96" t="s">
        <v>4</v>
      </c>
      <c r="B87" s="49"/>
      <c r="C87" s="97" t="str">
        <f t="shared" si="3"/>
        <v>5,651</v>
      </c>
      <c r="D87" s="94">
        <f t="shared" si="4"/>
        <v>3.8404998162440362E-2</v>
      </c>
      <c r="E87" s="95">
        <f t="shared" si="5"/>
        <v>3.8404998162440362E-2</v>
      </c>
      <c r="F87" s="94">
        <f t="shared" si="6"/>
        <v>8.9454405243878821E-2</v>
      </c>
      <c r="G87" s="95">
        <f t="shared" si="7"/>
        <v>8.9454405243878821E-2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92</v>
      </c>
      <c r="W87" s="112">
        <v>98</v>
      </c>
      <c r="X87" s="112">
        <v>113</v>
      </c>
      <c r="Y87" s="112">
        <v>102</v>
      </c>
      <c r="Z87" s="112">
        <v>98</v>
      </c>
    </row>
    <row r="88" spans="1:30" ht="15" customHeight="1" x14ac:dyDescent="0.25">
      <c r="A88" s="96" t="s">
        <v>5</v>
      </c>
      <c r="B88" s="49"/>
      <c r="C88" s="97" t="str">
        <f t="shared" si="3"/>
        <v>5,451</v>
      </c>
      <c r="D88" s="94">
        <f t="shared" si="4"/>
        <v>5.9269335406140655E-2</v>
      </c>
      <c r="E88" s="95">
        <f t="shared" si="5"/>
        <v>5.9269335406140655E-2</v>
      </c>
      <c r="F88" s="94">
        <f t="shared" si="6"/>
        <v>0.1377582968065123</v>
      </c>
      <c r="G88" s="95">
        <f t="shared" si="7"/>
        <v>0.1377582968065123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204</v>
      </c>
      <c r="W88" s="112">
        <v>214</v>
      </c>
      <c r="X88" s="112">
        <v>229</v>
      </c>
      <c r="Y88" s="112">
        <v>239</v>
      </c>
      <c r="Z88" s="112">
        <v>245</v>
      </c>
    </row>
    <row r="89" spans="1:30" ht="15" customHeight="1" x14ac:dyDescent="0.25">
      <c r="A89" s="49" t="s">
        <v>6</v>
      </c>
      <c r="B89" s="49"/>
      <c r="C89" s="97" t="str">
        <f t="shared" si="3"/>
        <v>8,186</v>
      </c>
      <c r="D89" s="94">
        <f t="shared" si="4"/>
        <v>2.8262781057656117E-2</v>
      </c>
      <c r="E89" s="95">
        <f t="shared" si="5"/>
        <v>2.8262781057656117E-2</v>
      </c>
      <c r="F89" s="94">
        <f t="shared" si="6"/>
        <v>8.4094821877896964E-2</v>
      </c>
      <c r="G89" s="95">
        <f t="shared" si="7"/>
        <v>8.4094821877896964E-2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481</v>
      </c>
      <c r="W89" s="112">
        <v>511</v>
      </c>
      <c r="X89" s="112">
        <v>514</v>
      </c>
      <c r="Y89" s="112">
        <v>518</v>
      </c>
      <c r="Z89" s="112">
        <v>532</v>
      </c>
    </row>
    <row r="90" spans="1:30" ht="15" customHeight="1" x14ac:dyDescent="0.25">
      <c r="A90" s="49" t="s">
        <v>98</v>
      </c>
      <c r="B90" s="49"/>
      <c r="C90" s="97" t="str">
        <f t="shared" si="3"/>
        <v>$43,398</v>
      </c>
      <c r="D90" s="94">
        <f t="shared" si="4"/>
        <v>4.3592933828830338E-2</v>
      </c>
      <c r="E90" s="95">
        <f t="shared" si="5"/>
        <v>4.3592933828830338E-2</v>
      </c>
      <c r="F90" s="94">
        <f t="shared" si="6"/>
        <v>0.1168787718914468</v>
      </c>
      <c r="G90" s="95">
        <f t="shared" si="7"/>
        <v>0.1168787718914468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667</v>
      </c>
      <c r="W90" s="112">
        <v>718</v>
      </c>
      <c r="X90" s="112">
        <v>723</v>
      </c>
      <c r="Y90" s="112">
        <v>703</v>
      </c>
      <c r="Z90" s="112">
        <v>726</v>
      </c>
    </row>
    <row r="91" spans="1:30" ht="15" customHeight="1" x14ac:dyDescent="0.25">
      <c r="A91" s="49" t="s">
        <v>7</v>
      </c>
      <c r="B91" s="49"/>
      <c r="C91" s="97" t="str">
        <f t="shared" si="3"/>
        <v>$455.4 mil</v>
      </c>
      <c r="D91" s="94">
        <f t="shared" si="4"/>
        <v>7.6919040288630391E-2</v>
      </c>
      <c r="E91" s="95">
        <f t="shared" si="5"/>
        <v>7.6919040288630391E-2</v>
      </c>
      <c r="F91" s="94">
        <f t="shared" si="6"/>
        <v>0.17975662653409841</v>
      </c>
      <c r="G91" s="95">
        <f t="shared" si="7"/>
        <v>0.17975662653409841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3931</v>
      </c>
      <c r="W91" s="112">
        <v>4154</v>
      </c>
      <c r="X91" s="112">
        <v>4015</v>
      </c>
      <c r="Y91" s="112">
        <v>4092</v>
      </c>
      <c r="Z91" s="112">
        <v>4199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255</v>
      </c>
      <c r="W93" s="112">
        <v>277</v>
      </c>
      <c r="X93" s="112">
        <v>278</v>
      </c>
      <c r="Y93" s="112">
        <v>296</v>
      </c>
      <c r="Z93" s="112">
        <v>285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565</v>
      </c>
      <c r="W94" s="112">
        <v>602</v>
      </c>
      <c r="X94" s="112">
        <v>622</v>
      </c>
      <c r="Y94" s="112">
        <v>652</v>
      </c>
      <c r="Z94" s="112">
        <v>668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117</v>
      </c>
      <c r="W95" s="112">
        <v>129</v>
      </c>
      <c r="X95" s="112">
        <v>115</v>
      </c>
      <c r="Y95" s="112">
        <v>122</v>
      </c>
      <c r="Z95" s="112">
        <v>120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729</v>
      </c>
      <c r="W96" s="112">
        <v>766</v>
      </c>
      <c r="X96" s="112">
        <v>777</v>
      </c>
      <c r="Y96" s="112">
        <v>822</v>
      </c>
      <c r="Z96" s="112">
        <v>895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528</v>
      </c>
      <c r="W97" s="112">
        <v>558</v>
      </c>
      <c r="X97" s="112">
        <v>537</v>
      </c>
      <c r="Y97" s="112">
        <v>537</v>
      </c>
      <c r="Z97" s="112">
        <v>534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462</v>
      </c>
      <c r="W98" s="112">
        <v>483</v>
      </c>
      <c r="X98" s="112">
        <v>483</v>
      </c>
      <c r="Y98" s="112">
        <v>478</v>
      </c>
      <c r="Z98" s="112">
        <v>501</v>
      </c>
    </row>
    <row r="99" spans="1:32" ht="15" customHeight="1" x14ac:dyDescent="0.25">
      <c r="S99" s="115" t="s">
        <v>191</v>
      </c>
      <c r="T99" s="115"/>
      <c r="U99" s="112"/>
      <c r="V99" s="112">
        <v>31</v>
      </c>
      <c r="W99" s="112">
        <v>42</v>
      </c>
      <c r="X99" s="112">
        <v>35</v>
      </c>
      <c r="Y99" s="112">
        <v>25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320</v>
      </c>
      <c r="W100" s="112">
        <v>336</v>
      </c>
      <c r="X100" s="112">
        <v>346</v>
      </c>
      <c r="Y100" s="112">
        <v>364</v>
      </c>
      <c r="Z100" s="112">
        <v>368</v>
      </c>
    </row>
    <row r="101" spans="1:32" x14ac:dyDescent="0.25">
      <c r="A101" s="18"/>
      <c r="S101" s="118" t="s">
        <v>53</v>
      </c>
      <c r="T101" s="118"/>
      <c r="U101" s="112"/>
      <c r="V101" s="112">
        <v>3620</v>
      </c>
      <c r="W101" s="112">
        <v>3830</v>
      </c>
      <c r="X101" s="112">
        <v>3738</v>
      </c>
      <c r="Y101" s="112">
        <v>3865</v>
      </c>
      <c r="Z101" s="112">
        <v>3975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7414</v>
      </c>
      <c r="W104" s="112">
        <v>7946</v>
      </c>
      <c r="X104" s="112">
        <v>7840</v>
      </c>
      <c r="Y104" s="112">
        <v>8282</v>
      </c>
      <c r="Z104" s="112">
        <v>8282</v>
      </c>
      <c r="AB104" s="109" t="str">
        <f>TEXT(Z104,"###,###")</f>
        <v>8,282</v>
      </c>
      <c r="AD104" s="130">
        <f>Z104/($Z$4)*100</f>
        <v>74.511920827710298</v>
      </c>
      <c r="AF104" s="109"/>
    </row>
    <row r="105" spans="1:32" x14ac:dyDescent="0.25">
      <c r="S105" s="115" t="s">
        <v>17</v>
      </c>
      <c r="T105" s="115"/>
      <c r="U105" s="112"/>
      <c r="V105" s="112">
        <v>1888</v>
      </c>
      <c r="W105" s="112">
        <v>1871</v>
      </c>
      <c r="X105" s="112">
        <v>1865</v>
      </c>
      <c r="Y105" s="112">
        <v>1808</v>
      </c>
      <c r="Z105" s="112">
        <v>1874</v>
      </c>
      <c r="AB105" s="109" t="str">
        <f>TEXT(Z105,"###,###")</f>
        <v>1,874</v>
      </c>
      <c r="AD105" s="130">
        <f>Z105/($Z$4)*100</f>
        <v>16.860098965362123</v>
      </c>
      <c r="AF105" s="109"/>
    </row>
    <row r="106" spans="1:32" x14ac:dyDescent="0.25">
      <c r="S106" s="118" t="s">
        <v>53</v>
      </c>
      <c r="T106" s="118"/>
      <c r="U106" s="120"/>
      <c r="V106" s="120">
        <v>9302</v>
      </c>
      <c r="W106" s="120">
        <v>9817</v>
      </c>
      <c r="X106" s="120">
        <v>9705</v>
      </c>
      <c r="Y106" s="120">
        <v>10090</v>
      </c>
      <c r="Z106" s="120">
        <v>10156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1045</v>
      </c>
      <c r="W108" s="112">
        <v>1310</v>
      </c>
      <c r="X108" s="112">
        <v>1063</v>
      </c>
      <c r="Y108" s="112">
        <v>1117</v>
      </c>
      <c r="Z108" s="112">
        <v>1144</v>
      </c>
      <c r="AB108" s="109" t="str">
        <f>TEXT(Z108,"###,###")</f>
        <v>1,144</v>
      </c>
      <c r="AD108" s="130">
        <f>Z108/($Z$4)*100</f>
        <v>10.292397660818715</v>
      </c>
      <c r="AF108" s="109"/>
    </row>
    <row r="109" spans="1:32" x14ac:dyDescent="0.25">
      <c r="S109" s="115" t="s">
        <v>20</v>
      </c>
      <c r="T109" s="115"/>
      <c r="U109" s="112"/>
      <c r="V109" s="112">
        <v>1384</v>
      </c>
      <c r="W109" s="112">
        <v>1445</v>
      </c>
      <c r="X109" s="112">
        <v>1410</v>
      </c>
      <c r="Y109" s="112">
        <v>1293</v>
      </c>
      <c r="Z109" s="112">
        <v>1553</v>
      </c>
      <c r="AB109" s="109" t="str">
        <f>TEXT(Z109,"###,###")</f>
        <v>1,553</v>
      </c>
      <c r="AD109" s="130">
        <f>Z109/($Z$4)*100</f>
        <v>13.972109761583445</v>
      </c>
      <c r="AF109" s="109"/>
    </row>
    <row r="110" spans="1:32" x14ac:dyDescent="0.25">
      <c r="S110" s="115" t="s">
        <v>21</v>
      </c>
      <c r="T110" s="115"/>
      <c r="U110" s="112"/>
      <c r="V110" s="112">
        <v>1982</v>
      </c>
      <c r="W110" s="112">
        <v>2093</v>
      </c>
      <c r="X110" s="112">
        <v>2145</v>
      </c>
      <c r="Y110" s="112">
        <v>2212</v>
      </c>
      <c r="Z110" s="112">
        <v>2309</v>
      </c>
      <c r="AB110" s="109" t="str">
        <f>TEXT(Z110,"###,###")</f>
        <v>2,309</v>
      </c>
      <c r="AD110" s="130">
        <f>Z110/($Z$4)*100</f>
        <v>20.773729194781826</v>
      </c>
      <c r="AF110" s="109"/>
    </row>
    <row r="111" spans="1:32" x14ac:dyDescent="0.25">
      <c r="S111" s="115" t="s">
        <v>22</v>
      </c>
      <c r="T111" s="115"/>
      <c r="U111" s="112"/>
      <c r="V111" s="112">
        <v>4839</v>
      </c>
      <c r="W111" s="112">
        <v>5047</v>
      </c>
      <c r="X111" s="112">
        <v>5171</v>
      </c>
      <c r="Y111" s="112">
        <v>5128</v>
      </c>
      <c r="Z111" s="112">
        <v>5281</v>
      </c>
      <c r="AB111" s="109" t="str">
        <f>TEXT(Z111,"###,###")</f>
        <v>5,281</v>
      </c>
      <c r="AD111" s="130">
        <f>Z111/($Z$4)*100</f>
        <v>47.512370670265405</v>
      </c>
      <c r="AF111" s="109"/>
    </row>
    <row r="112" spans="1:32" x14ac:dyDescent="0.25">
      <c r="S112" s="118" t="s">
        <v>53</v>
      </c>
      <c r="T112" s="118"/>
      <c r="U112" s="112"/>
      <c r="V112" s="112">
        <v>9975</v>
      </c>
      <c r="W112" s="112">
        <v>10802</v>
      </c>
      <c r="X112" s="112">
        <v>10577</v>
      </c>
      <c r="Y112" s="112">
        <v>10592</v>
      </c>
      <c r="Z112" s="112">
        <v>11115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41.62</v>
      </c>
      <c r="W118" s="131">
        <v>41.74</v>
      </c>
      <c r="X118" s="131">
        <v>41.6</v>
      </c>
      <c r="Y118" s="131">
        <v>41.91</v>
      </c>
      <c r="Z118" s="131">
        <v>41.6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6658</v>
      </c>
      <c r="W120" s="112">
        <v>7007</v>
      </c>
      <c r="X120" s="112">
        <v>6856</v>
      </c>
      <c r="Y120" s="112">
        <v>6966</v>
      </c>
      <c r="Z120" s="112">
        <v>7163</v>
      </c>
      <c r="AB120" s="109" t="str">
        <f>TEXT(Z120,"###,###")</f>
        <v>7,163</v>
      </c>
    </row>
    <row r="121" spans="19:32" x14ac:dyDescent="0.25">
      <c r="S121" s="101" t="s">
        <v>101</v>
      </c>
      <c r="T121" s="112"/>
      <c r="U121" s="112"/>
      <c r="V121" s="112">
        <v>482</v>
      </c>
      <c r="W121" s="112">
        <v>546</v>
      </c>
      <c r="X121" s="112">
        <v>448</v>
      </c>
      <c r="Y121" s="112">
        <v>536</v>
      </c>
      <c r="Z121" s="112">
        <v>562</v>
      </c>
      <c r="AB121" s="109" t="str">
        <f>TEXT(Z121,"###,###")</f>
        <v>562</v>
      </c>
    </row>
    <row r="122" spans="19:32" x14ac:dyDescent="0.25">
      <c r="S122" s="101" t="s">
        <v>102</v>
      </c>
      <c r="T122" s="112"/>
      <c r="U122" s="112"/>
      <c r="V122" s="112">
        <v>411</v>
      </c>
      <c r="W122" s="112">
        <v>425</v>
      </c>
      <c r="X122" s="112">
        <v>457</v>
      </c>
      <c r="Y122" s="112">
        <v>456</v>
      </c>
      <c r="Z122" s="112">
        <v>467</v>
      </c>
      <c r="AB122" s="109" t="str">
        <f>TEXT(Z122,"###,###")</f>
        <v>467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7069</v>
      </c>
      <c r="W124" s="112">
        <v>7432</v>
      </c>
      <c r="X124" s="112">
        <v>7313</v>
      </c>
      <c r="Y124" s="112">
        <v>7422</v>
      </c>
      <c r="Z124" s="112">
        <v>7630</v>
      </c>
      <c r="AB124" s="109" t="str">
        <f>TEXT(Z124,"###,###")</f>
        <v>7,630</v>
      </c>
      <c r="AD124" s="127">
        <f>Z124/$Z$7*100</f>
        <v>93.207915954067914</v>
      </c>
    </row>
    <row r="125" spans="19:32" x14ac:dyDescent="0.25">
      <c r="S125" s="101" t="s">
        <v>104</v>
      </c>
      <c r="T125" s="112"/>
      <c r="U125" s="112"/>
      <c r="V125" s="112">
        <v>893</v>
      </c>
      <c r="W125" s="112">
        <v>971</v>
      </c>
      <c r="X125" s="112">
        <v>905</v>
      </c>
      <c r="Y125" s="112">
        <v>992</v>
      </c>
      <c r="Z125" s="112">
        <v>1029</v>
      </c>
      <c r="AB125" s="109" t="str">
        <f>TEXT(Z125,"###,###")</f>
        <v>1,029</v>
      </c>
      <c r="AD125" s="127">
        <f>Z125/$Z$7*100</f>
        <v>12.570241876374297</v>
      </c>
    </row>
    <row r="127" spans="19:32" x14ac:dyDescent="0.25">
      <c r="S127" s="101" t="s">
        <v>105</v>
      </c>
      <c r="T127" s="112"/>
      <c r="U127" s="112"/>
      <c r="V127" s="112">
        <v>3936</v>
      </c>
      <c r="W127" s="112">
        <v>4152</v>
      </c>
      <c r="X127" s="112">
        <v>4021</v>
      </c>
      <c r="Y127" s="112">
        <v>4096</v>
      </c>
      <c r="Z127" s="112">
        <v>4197</v>
      </c>
      <c r="AB127" s="109" t="str">
        <f>TEXT(Z127,"###,###")</f>
        <v>4,197</v>
      </c>
      <c r="AD127" s="127">
        <f>Z127/$Z$7*100</f>
        <v>51.270461763987299</v>
      </c>
    </row>
    <row r="128" spans="19:32" x14ac:dyDescent="0.25">
      <c r="S128" s="101" t="s">
        <v>106</v>
      </c>
      <c r="T128" s="112"/>
      <c r="U128" s="112"/>
      <c r="V128" s="112">
        <v>3621</v>
      </c>
      <c r="W128" s="112">
        <v>3826</v>
      </c>
      <c r="X128" s="112">
        <v>3744</v>
      </c>
      <c r="Y128" s="112">
        <v>3865</v>
      </c>
      <c r="Z128" s="112">
        <v>3976</v>
      </c>
      <c r="AB128" s="109" t="str">
        <f>TEXT(Z128,"###,###")</f>
        <v>3,976</v>
      </c>
      <c r="AD128" s="127">
        <f>Z128/$Z$7*100</f>
        <v>48.570730515514292</v>
      </c>
    </row>
    <row r="130" spans="19:20" x14ac:dyDescent="0.25">
      <c r="S130" s="101" t="s">
        <v>264</v>
      </c>
      <c r="T130" s="127">
        <v>87.503053994624963</v>
      </c>
    </row>
    <row r="131" spans="19:20" x14ac:dyDescent="0.25">
      <c r="S131" s="101" t="s">
        <v>265</v>
      </c>
      <c r="T131" s="127">
        <v>6.8653799169313467</v>
      </c>
    </row>
    <row r="132" spans="19:20" x14ac:dyDescent="0.25">
      <c r="S132" s="101" t="s">
        <v>266</v>
      </c>
      <c r="T132" s="127">
        <v>5.704861959442951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6A8D2B-C3A3-4E8E-9164-4665D94F7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F4BDC8-DBF4-4523-96E6-FB78081E5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02F6CC-57BC-4F7F-B5F4-F889CDF1A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CCB755-F995-4914-AB68-3C86D5325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F6A0-DAE5-4916-8650-3E39B74DA933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161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161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10.50 Prospect,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17398</v>
      </c>
      <c r="W4" s="108">
        <v>17953</v>
      </c>
      <c r="X4" s="108">
        <v>18438</v>
      </c>
      <c r="Y4" s="108">
        <v>18838</v>
      </c>
      <c r="Z4" s="108">
        <v>19815</v>
      </c>
      <c r="AB4" s="109" t="str">
        <f>TEXT(Z4,"###,###")</f>
        <v>19,815</v>
      </c>
      <c r="AD4" s="110">
        <f>Z4/Y4-1</f>
        <v>5.1863255122624574E-2</v>
      </c>
      <c r="AF4" s="110">
        <f>Z4/V4-1</f>
        <v>0.13892401425451206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8773</v>
      </c>
      <c r="W5" s="108">
        <v>9082</v>
      </c>
      <c r="X5" s="108">
        <v>9433</v>
      </c>
      <c r="Y5" s="108">
        <v>9603</v>
      </c>
      <c r="Z5" s="108">
        <v>10017</v>
      </c>
      <c r="AB5" s="109" t="str">
        <f>TEXT(Z5,"###,###")</f>
        <v>10,017</v>
      </c>
      <c r="AD5" s="110">
        <f t="shared" ref="AD5:AD9" si="0">Z5/Y5-1</f>
        <v>4.3111527647610171E-2</v>
      </c>
      <c r="AF5" s="110">
        <f t="shared" ref="AF5:AF9" si="1">Z5/V5-1</f>
        <v>0.14179870055853194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8621</v>
      </c>
      <c r="W6" s="108">
        <v>8870</v>
      </c>
      <c r="X6" s="108">
        <v>9007</v>
      </c>
      <c r="Y6" s="108">
        <v>9238</v>
      </c>
      <c r="Z6" s="108">
        <v>9790</v>
      </c>
      <c r="AB6" s="109" t="str">
        <f>TEXT(Z6,"###,###")</f>
        <v>9,790</v>
      </c>
      <c r="AD6" s="110">
        <f t="shared" si="0"/>
        <v>5.9753193331889998E-2</v>
      </c>
      <c r="AF6" s="110">
        <f t="shared" si="1"/>
        <v>0.13559911843173644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12193</v>
      </c>
      <c r="W7" s="108">
        <v>12563</v>
      </c>
      <c r="X7" s="108">
        <v>12881</v>
      </c>
      <c r="Y7" s="108">
        <v>13226</v>
      </c>
      <c r="Z7" s="108">
        <v>13402</v>
      </c>
      <c r="AB7" s="109" t="str">
        <f>TEXT(Z7,"###,###")</f>
        <v>13,402</v>
      </c>
      <c r="AD7" s="110">
        <f t="shared" si="0"/>
        <v>1.3307122334795141E-2</v>
      </c>
      <c r="AF7" s="110">
        <f t="shared" si="1"/>
        <v>9.9155253014024503E-2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19,815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13,402</v>
      </c>
      <c r="P8" s="65"/>
      <c r="S8" s="107" t="s">
        <v>84</v>
      </c>
      <c r="T8" s="108"/>
      <c r="U8" s="108"/>
      <c r="V8" s="108">
        <v>45221.45</v>
      </c>
      <c r="W8" s="108">
        <v>46336</v>
      </c>
      <c r="X8" s="108">
        <v>47802</v>
      </c>
      <c r="Y8" s="108">
        <v>47133.31</v>
      </c>
      <c r="Z8" s="108">
        <v>48682.92</v>
      </c>
      <c r="AB8" s="109" t="str">
        <f>TEXT(Z8,"$###,###")</f>
        <v>$48,683</v>
      </c>
      <c r="AD8" s="110">
        <f t="shared" si="0"/>
        <v>3.2877173277242822E-2</v>
      </c>
      <c r="AF8" s="110">
        <f t="shared" si="1"/>
        <v>7.6544869746547395E-2</v>
      </c>
    </row>
    <row r="9" spans="1:32" x14ac:dyDescent="0.25">
      <c r="A9" s="30" t="s">
        <v>14</v>
      </c>
      <c r="B9" s="69"/>
      <c r="C9" s="70"/>
      <c r="D9" s="71">
        <f>AD104</f>
        <v>73.504920514761537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50.895388747948068</v>
      </c>
      <c r="P9" s="72" t="s">
        <v>85</v>
      </c>
      <c r="S9" s="107" t="s">
        <v>7</v>
      </c>
      <c r="T9" s="108"/>
      <c r="U9" s="108"/>
      <c r="V9" s="108">
        <v>768144891</v>
      </c>
      <c r="W9" s="108">
        <v>803078451</v>
      </c>
      <c r="X9" s="108">
        <v>851440372</v>
      </c>
      <c r="Y9" s="108">
        <v>884166640</v>
      </c>
      <c r="Z9" s="108">
        <v>949168979</v>
      </c>
      <c r="AB9" s="109" t="str">
        <f>TEXT(Z9/1000000,"$#,###.0")&amp;" mil"</f>
        <v>$949.2 mil</v>
      </c>
      <c r="AD9" s="110">
        <f t="shared" si="0"/>
        <v>7.3518199012801544E-2</v>
      </c>
      <c r="AF9" s="110">
        <f t="shared" si="1"/>
        <v>0.23566398751196016</v>
      </c>
    </row>
    <row r="10" spans="1:32" x14ac:dyDescent="0.25">
      <c r="A10" s="30" t="s">
        <v>17</v>
      </c>
      <c r="B10" s="69"/>
      <c r="C10" s="70"/>
      <c r="D10" s="71">
        <f>AD105</f>
        <v>19.565985364622758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49.059841814654533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83.517385464855991</v>
      </c>
      <c r="P11" s="72" t="s">
        <v>85</v>
      </c>
      <c r="S11" s="107" t="s">
        <v>29</v>
      </c>
      <c r="T11" s="112"/>
      <c r="U11" s="112"/>
      <c r="V11" s="112">
        <v>15576</v>
      </c>
      <c r="W11" s="112">
        <v>16055</v>
      </c>
      <c r="X11" s="112">
        <v>16411</v>
      </c>
      <c r="Y11" s="112">
        <v>16690</v>
      </c>
      <c r="Z11" s="112">
        <v>17600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6.9467243694970895</v>
      </c>
      <c r="P12" s="72" t="s">
        <v>85</v>
      </c>
      <c r="S12" s="107" t="s">
        <v>30</v>
      </c>
      <c r="T12" s="112"/>
      <c r="U12" s="112"/>
      <c r="V12" s="112">
        <v>1817</v>
      </c>
      <c r="W12" s="112">
        <v>1899</v>
      </c>
      <c r="X12" s="112">
        <v>2028</v>
      </c>
      <c r="Y12" s="112">
        <v>2152</v>
      </c>
      <c r="Z12" s="112">
        <v>2215</v>
      </c>
    </row>
    <row r="13" spans="1:32" ht="15" customHeight="1" x14ac:dyDescent="0.25">
      <c r="A13" s="30" t="s">
        <v>19</v>
      </c>
      <c r="B13" s="70"/>
      <c r="C13" s="70"/>
      <c r="D13" s="71">
        <f>AD108</f>
        <v>13.762301286903861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9.5508133114460527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14.231642694928084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40.6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20.938682816048448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18.908033117028417</v>
      </c>
      <c r="P15" s="72" t="s">
        <v>85</v>
      </c>
      <c r="S15" s="115" t="s">
        <v>61</v>
      </c>
      <c r="T15" s="115"/>
      <c r="U15" s="116"/>
      <c r="V15" s="116">
        <v>147</v>
      </c>
      <c r="W15" s="116">
        <v>140</v>
      </c>
      <c r="X15" s="116">
        <v>164</v>
      </c>
      <c r="Y15" s="112">
        <v>136</v>
      </c>
      <c r="Z15" s="112">
        <v>152</v>
      </c>
      <c r="AB15" s="117">
        <f t="shared" ref="AB15:AB34" si="2">IF(Z15="np",0,Z15/$Z$34)</f>
        <v>7.6709563462023719E-3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44.244259399444864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81.091966882971576</v>
      </c>
      <c r="P16" s="37" t="s">
        <v>85</v>
      </c>
      <c r="S16" s="115" t="s">
        <v>62</v>
      </c>
      <c r="T16" s="115"/>
      <c r="U16" s="116"/>
      <c r="V16" s="116">
        <v>96</v>
      </c>
      <c r="W16" s="116">
        <v>104</v>
      </c>
      <c r="X16" s="116">
        <v>97</v>
      </c>
      <c r="Y16" s="112">
        <v>98</v>
      </c>
      <c r="Z16" s="112">
        <v>108</v>
      </c>
      <c r="AB16" s="117">
        <f t="shared" si="2"/>
        <v>5.4504163512490537E-3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882</v>
      </c>
      <c r="W17" s="116">
        <v>906</v>
      </c>
      <c r="X17" s="116">
        <v>913</v>
      </c>
      <c r="Y17" s="112">
        <v>917</v>
      </c>
      <c r="Z17" s="112">
        <v>985</v>
      </c>
      <c r="AB17" s="117">
        <f t="shared" si="2"/>
        <v>4.9709815796114054E-2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142</v>
      </c>
      <c r="W18" s="116">
        <v>144</v>
      </c>
      <c r="X18" s="116">
        <v>144</v>
      </c>
      <c r="Y18" s="112">
        <v>138</v>
      </c>
      <c r="Z18" s="112">
        <v>143</v>
      </c>
      <c r="AB18" s="117">
        <f t="shared" si="2"/>
        <v>7.2167549835982841E-3</v>
      </c>
    </row>
    <row r="19" spans="1:28" x14ac:dyDescent="0.25">
      <c r="A19" s="61" t="str">
        <f>$S$1&amp;" ("&amp;$V$2&amp;" to "&amp;$Z$2&amp;")"</f>
        <v>Prospect (2016-17 to 2020-21)</v>
      </c>
      <c r="B19" s="61"/>
      <c r="C19" s="61"/>
      <c r="D19" s="61"/>
      <c r="E19" s="61"/>
      <c r="F19" s="61"/>
      <c r="G19" s="61" t="str">
        <f>$S$1&amp;" ("&amp;$V$2&amp;" to "&amp;$Z$2&amp;")"</f>
        <v>Prospect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775</v>
      </c>
      <c r="W19" s="116">
        <v>948</v>
      </c>
      <c r="X19" s="116">
        <v>918</v>
      </c>
      <c r="Y19" s="112">
        <v>922</v>
      </c>
      <c r="Z19" s="112">
        <v>971</v>
      </c>
      <c r="AB19" s="117">
        <f t="shared" si="2"/>
        <v>4.900328034317436E-2</v>
      </c>
    </row>
    <row r="20" spans="1:28" x14ac:dyDescent="0.25">
      <c r="S20" s="115" t="s">
        <v>66</v>
      </c>
      <c r="T20" s="115"/>
      <c r="U20" s="116"/>
      <c r="V20" s="116">
        <v>623</v>
      </c>
      <c r="W20" s="116">
        <v>567</v>
      </c>
      <c r="X20" s="116">
        <v>544</v>
      </c>
      <c r="Y20" s="112">
        <v>547</v>
      </c>
      <c r="Z20" s="112">
        <v>558</v>
      </c>
      <c r="AB20" s="117">
        <f t="shared" si="2"/>
        <v>2.8160484481453446E-2</v>
      </c>
    </row>
    <row r="21" spans="1:28" x14ac:dyDescent="0.25">
      <c r="S21" s="115" t="s">
        <v>67</v>
      </c>
      <c r="T21" s="115"/>
      <c r="U21" s="116"/>
      <c r="V21" s="116">
        <v>1546</v>
      </c>
      <c r="W21" s="116">
        <v>1507</v>
      </c>
      <c r="X21" s="116">
        <v>1485</v>
      </c>
      <c r="Y21" s="112">
        <v>1617</v>
      </c>
      <c r="Z21" s="112">
        <v>1600</v>
      </c>
      <c r="AB21" s="117">
        <f t="shared" si="2"/>
        <v>8.0746908907393389E-2</v>
      </c>
    </row>
    <row r="22" spans="1:28" x14ac:dyDescent="0.25">
      <c r="S22" s="115" t="s">
        <v>68</v>
      </c>
      <c r="T22" s="115"/>
      <c r="U22" s="116"/>
      <c r="V22" s="116">
        <v>1296</v>
      </c>
      <c r="W22" s="116">
        <v>1373</v>
      </c>
      <c r="X22" s="116">
        <v>1386</v>
      </c>
      <c r="Y22" s="112">
        <v>1472</v>
      </c>
      <c r="Z22" s="112">
        <v>1645</v>
      </c>
      <c r="AB22" s="117">
        <f t="shared" si="2"/>
        <v>8.3017915720413823E-2</v>
      </c>
    </row>
    <row r="23" spans="1:28" x14ac:dyDescent="0.25">
      <c r="S23" s="115" t="s">
        <v>69</v>
      </c>
      <c r="T23" s="115"/>
      <c r="U23" s="116"/>
      <c r="V23" s="116">
        <v>410</v>
      </c>
      <c r="W23" s="116">
        <v>514</v>
      </c>
      <c r="X23" s="116">
        <v>594</v>
      </c>
      <c r="Y23" s="112">
        <v>653</v>
      </c>
      <c r="Z23" s="112">
        <v>700</v>
      </c>
      <c r="AB23" s="117">
        <f t="shared" si="2"/>
        <v>3.5326772646984611E-2</v>
      </c>
    </row>
    <row r="24" spans="1:28" x14ac:dyDescent="0.25">
      <c r="S24" s="115" t="s">
        <v>70</v>
      </c>
      <c r="T24" s="115"/>
      <c r="U24" s="116"/>
      <c r="V24" s="116">
        <v>325</v>
      </c>
      <c r="W24" s="116">
        <v>349</v>
      </c>
      <c r="X24" s="116">
        <v>394</v>
      </c>
      <c r="Y24" s="112">
        <v>353</v>
      </c>
      <c r="Z24" s="112">
        <v>312</v>
      </c>
      <c r="AB24" s="117">
        <f t="shared" si="2"/>
        <v>1.5745647236941711E-2</v>
      </c>
    </row>
    <row r="25" spans="1:28" x14ac:dyDescent="0.25">
      <c r="S25" s="115" t="s">
        <v>71</v>
      </c>
      <c r="T25" s="115"/>
      <c r="U25" s="116"/>
      <c r="V25" s="116">
        <v>574</v>
      </c>
      <c r="W25" s="116">
        <v>548</v>
      </c>
      <c r="X25" s="116">
        <v>602</v>
      </c>
      <c r="Y25" s="112">
        <v>662</v>
      </c>
      <c r="Z25" s="112">
        <v>709</v>
      </c>
      <c r="AB25" s="117">
        <f t="shared" si="2"/>
        <v>3.5780974009588698E-2</v>
      </c>
    </row>
    <row r="26" spans="1:28" x14ac:dyDescent="0.25">
      <c r="S26" s="115" t="s">
        <v>72</v>
      </c>
      <c r="T26" s="115"/>
      <c r="U26" s="116"/>
      <c r="V26" s="116">
        <v>288</v>
      </c>
      <c r="W26" s="116">
        <v>351</v>
      </c>
      <c r="X26" s="116">
        <v>348</v>
      </c>
      <c r="Y26" s="112">
        <v>357</v>
      </c>
      <c r="Z26" s="112">
        <v>372</v>
      </c>
      <c r="AB26" s="117">
        <f t="shared" si="2"/>
        <v>1.8773656320968963E-2</v>
      </c>
    </row>
    <row r="27" spans="1:28" x14ac:dyDescent="0.25">
      <c r="S27" s="115" t="s">
        <v>73</v>
      </c>
      <c r="T27" s="115"/>
      <c r="U27" s="116"/>
      <c r="V27" s="116">
        <v>1281</v>
      </c>
      <c r="W27" s="116">
        <v>1435</v>
      </c>
      <c r="X27" s="116">
        <v>1586</v>
      </c>
      <c r="Y27" s="112">
        <v>1652</v>
      </c>
      <c r="Z27" s="112">
        <v>1766</v>
      </c>
      <c r="AB27" s="117">
        <f t="shared" si="2"/>
        <v>8.9124400706535448E-2</v>
      </c>
    </row>
    <row r="28" spans="1:28" x14ac:dyDescent="0.25">
      <c r="S28" s="115" t="s">
        <v>74</v>
      </c>
      <c r="T28" s="115"/>
      <c r="U28" s="116"/>
      <c r="V28" s="116">
        <v>1412</v>
      </c>
      <c r="W28" s="116">
        <v>1520</v>
      </c>
      <c r="X28" s="116">
        <v>1626</v>
      </c>
      <c r="Y28" s="112">
        <v>1808</v>
      </c>
      <c r="Z28" s="112">
        <v>1926</v>
      </c>
      <c r="AB28" s="117">
        <f t="shared" si="2"/>
        <v>9.7199091597274787E-2</v>
      </c>
    </row>
    <row r="29" spans="1:28" x14ac:dyDescent="0.25">
      <c r="S29" s="115" t="s">
        <v>75</v>
      </c>
      <c r="T29" s="115"/>
      <c r="U29" s="116"/>
      <c r="V29" s="116">
        <v>1330</v>
      </c>
      <c r="W29" s="116">
        <v>1347</v>
      </c>
      <c r="X29" s="116">
        <v>1459</v>
      </c>
      <c r="Y29" s="112">
        <v>1293</v>
      </c>
      <c r="Z29" s="112">
        <v>1254</v>
      </c>
      <c r="AB29" s="117">
        <f t="shared" si="2"/>
        <v>6.3285389856169563E-2</v>
      </c>
    </row>
    <row r="30" spans="1:28" x14ac:dyDescent="0.25">
      <c r="S30" s="115" t="s">
        <v>76</v>
      </c>
      <c r="T30" s="115"/>
      <c r="U30" s="116"/>
      <c r="V30" s="116">
        <v>1880</v>
      </c>
      <c r="W30" s="116">
        <v>1964</v>
      </c>
      <c r="X30" s="116">
        <v>1893</v>
      </c>
      <c r="Y30" s="112">
        <v>1991</v>
      </c>
      <c r="Z30" s="112">
        <v>1979</v>
      </c>
      <c r="AB30" s="117">
        <f t="shared" si="2"/>
        <v>9.9873832954832195E-2</v>
      </c>
    </row>
    <row r="31" spans="1:28" x14ac:dyDescent="0.25">
      <c r="S31" s="115" t="s">
        <v>77</v>
      </c>
      <c r="T31" s="115"/>
      <c r="U31" s="116"/>
      <c r="V31" s="116">
        <v>2350</v>
      </c>
      <c r="W31" s="116">
        <v>2440</v>
      </c>
      <c r="X31" s="116">
        <v>2573</v>
      </c>
      <c r="Y31" s="112">
        <v>2714</v>
      </c>
      <c r="Z31" s="112">
        <v>3079</v>
      </c>
      <c r="AB31" s="117">
        <f t="shared" si="2"/>
        <v>0.15538733282866515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305</v>
      </c>
      <c r="W32" s="116">
        <v>392</v>
      </c>
      <c r="X32" s="116">
        <v>423</v>
      </c>
      <c r="Y32" s="112">
        <v>376</v>
      </c>
      <c r="Z32" s="112">
        <v>424</v>
      </c>
      <c r="AB32" s="117">
        <f t="shared" si="2"/>
        <v>2.1397930860459248E-2</v>
      </c>
    </row>
    <row r="33" spans="19:32" x14ac:dyDescent="0.25">
      <c r="S33" s="115" t="s">
        <v>79</v>
      </c>
      <c r="T33" s="115"/>
      <c r="U33" s="116"/>
      <c r="V33" s="116">
        <v>497</v>
      </c>
      <c r="W33" s="116">
        <v>569</v>
      </c>
      <c r="X33" s="116">
        <v>577</v>
      </c>
      <c r="Y33" s="112">
        <v>598</v>
      </c>
      <c r="Z33" s="112">
        <v>651</v>
      </c>
      <c r="AB33" s="117">
        <f t="shared" si="2"/>
        <v>3.2853898561695682E-2</v>
      </c>
    </row>
    <row r="34" spans="19:32" x14ac:dyDescent="0.25">
      <c r="S34" s="118" t="s">
        <v>53</v>
      </c>
      <c r="T34" s="118"/>
      <c r="U34" s="119"/>
      <c r="V34" s="119">
        <v>17395</v>
      </c>
      <c r="W34" s="119">
        <v>17952</v>
      </c>
      <c r="X34" s="119">
        <v>18441</v>
      </c>
      <c r="Y34" s="120">
        <v>18838</v>
      </c>
      <c r="Z34" s="120">
        <v>19815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10161</v>
      </c>
      <c r="W37" s="112">
        <v>10452</v>
      </c>
      <c r="X37" s="112">
        <v>10619</v>
      </c>
      <c r="Y37" s="112">
        <v>10874</v>
      </c>
      <c r="Z37" s="112">
        <v>10872</v>
      </c>
      <c r="AB37" s="132">
        <f>Z37/Z40*100</f>
        <v>81.091966882971576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2034</v>
      </c>
      <c r="W38" s="112">
        <v>2109</v>
      </c>
      <c r="X38" s="112">
        <v>2266</v>
      </c>
      <c r="Y38" s="112">
        <v>2349</v>
      </c>
      <c r="Z38" s="112">
        <v>2535</v>
      </c>
      <c r="AB38" s="132">
        <f>Z38/Z40*100</f>
        <v>18.908033117028417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12195</v>
      </c>
      <c r="W40" s="112">
        <v>12561</v>
      </c>
      <c r="X40" s="112">
        <v>12885</v>
      </c>
      <c r="Y40" s="112">
        <v>13223</v>
      </c>
      <c r="Z40" s="112">
        <v>13407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7</v>
      </c>
      <c r="X44" s="112">
        <v>3</v>
      </c>
      <c r="Y44" s="112">
        <v>4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108</v>
      </c>
      <c r="W45" s="112">
        <v>115</v>
      </c>
      <c r="X45" s="112">
        <v>133</v>
      </c>
      <c r="Y45" s="112">
        <v>131</v>
      </c>
      <c r="Z45" s="112">
        <v>171</v>
      </c>
    </row>
    <row r="46" spans="19:32" x14ac:dyDescent="0.25">
      <c r="S46" s="115" t="s">
        <v>38</v>
      </c>
      <c r="T46" s="115"/>
      <c r="U46" s="112"/>
      <c r="V46" s="112">
        <v>378</v>
      </c>
      <c r="W46" s="112">
        <v>403</v>
      </c>
      <c r="X46" s="112">
        <v>472</v>
      </c>
      <c r="Y46" s="112">
        <v>451</v>
      </c>
      <c r="Z46" s="112">
        <v>463</v>
      </c>
    </row>
    <row r="47" spans="19:32" x14ac:dyDescent="0.25">
      <c r="S47" s="115" t="s">
        <v>39</v>
      </c>
      <c r="T47" s="115"/>
      <c r="U47" s="112"/>
      <c r="V47" s="112">
        <v>934</v>
      </c>
      <c r="W47" s="112">
        <v>911</v>
      </c>
      <c r="X47" s="112">
        <v>912</v>
      </c>
      <c r="Y47" s="112">
        <v>936</v>
      </c>
      <c r="Z47" s="112">
        <v>976</v>
      </c>
    </row>
    <row r="48" spans="19:32" x14ac:dyDescent="0.25">
      <c r="S48" s="115" t="s">
        <v>40</v>
      </c>
      <c r="T48" s="115"/>
      <c r="U48" s="112"/>
      <c r="V48" s="112">
        <v>1219</v>
      </c>
      <c r="W48" s="112">
        <v>1278</v>
      </c>
      <c r="X48" s="112">
        <v>1401</v>
      </c>
      <c r="Y48" s="112">
        <v>1428</v>
      </c>
      <c r="Z48" s="112">
        <v>1519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1164</v>
      </c>
      <c r="W49" s="112">
        <v>1310</v>
      </c>
      <c r="X49" s="112">
        <v>1310</v>
      </c>
      <c r="Y49" s="112">
        <v>1375</v>
      </c>
      <c r="Z49" s="112">
        <v>1394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Prospect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1014</v>
      </c>
      <c r="W50" s="112">
        <v>1054</v>
      </c>
      <c r="X50" s="112">
        <v>1047</v>
      </c>
      <c r="Y50" s="112">
        <v>1165</v>
      </c>
      <c r="Z50" s="112">
        <v>1279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820</v>
      </c>
      <c r="W51" s="112">
        <v>849</v>
      </c>
      <c r="X51" s="112">
        <v>882</v>
      </c>
      <c r="Y51" s="112">
        <v>881</v>
      </c>
      <c r="Z51" s="112">
        <v>948</v>
      </c>
    </row>
    <row r="52" spans="1:26" ht="15" customHeight="1" x14ac:dyDescent="0.25">
      <c r="S52" s="115" t="s">
        <v>44</v>
      </c>
      <c r="T52" s="115"/>
      <c r="U52" s="112"/>
      <c r="V52" s="112">
        <v>806</v>
      </c>
      <c r="W52" s="112">
        <v>774</v>
      </c>
      <c r="X52" s="112">
        <v>833</v>
      </c>
      <c r="Y52" s="112">
        <v>835</v>
      </c>
      <c r="Z52" s="112">
        <v>812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735</v>
      </c>
      <c r="W53" s="112">
        <v>718</v>
      </c>
      <c r="X53" s="112">
        <v>707</v>
      </c>
      <c r="Y53" s="112">
        <v>702</v>
      </c>
      <c r="Z53" s="112">
        <v>705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694</v>
      </c>
      <c r="W54" s="112">
        <v>743</v>
      </c>
      <c r="X54" s="112">
        <v>713</v>
      </c>
      <c r="Y54" s="112">
        <v>679</v>
      </c>
      <c r="Z54" s="112">
        <v>688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524</v>
      </c>
      <c r="W55" s="112">
        <v>518</v>
      </c>
      <c r="X55" s="112">
        <v>576</v>
      </c>
      <c r="Y55" s="112">
        <v>559</v>
      </c>
      <c r="Z55" s="112">
        <v>571</v>
      </c>
    </row>
    <row r="56" spans="1:26" ht="15" customHeight="1" x14ac:dyDescent="0.25">
      <c r="S56" s="115" t="s">
        <v>48</v>
      </c>
      <c r="T56" s="115"/>
      <c r="U56" s="112"/>
      <c r="V56" s="112">
        <v>242</v>
      </c>
      <c r="W56" s="112">
        <v>241</v>
      </c>
      <c r="X56" s="112">
        <v>282</v>
      </c>
      <c r="Y56" s="112">
        <v>290</v>
      </c>
      <c r="Z56" s="112">
        <v>312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72</v>
      </c>
      <c r="W57" s="112">
        <v>93</v>
      </c>
      <c r="X57" s="112">
        <v>100</v>
      </c>
      <c r="Y57" s="112">
        <v>105</v>
      </c>
      <c r="Z57" s="112">
        <v>118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29</v>
      </c>
      <c r="W58" s="112">
        <v>29</v>
      </c>
      <c r="X58" s="112">
        <v>24</v>
      </c>
      <c r="Y58" s="112">
        <v>31</v>
      </c>
      <c r="Z58" s="112">
        <v>30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15</v>
      </c>
      <c r="X59" s="112">
        <v>17</v>
      </c>
      <c r="Y59" s="112">
        <v>14</v>
      </c>
      <c r="Z59" s="112">
        <v>15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19</v>
      </c>
      <c r="W60" s="112">
        <v>15</v>
      </c>
      <c r="X60" s="112">
        <v>9</v>
      </c>
      <c r="Y60" s="112">
        <v>6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8773</v>
      </c>
      <c r="W61" s="112">
        <v>9084</v>
      </c>
      <c r="X61" s="112">
        <v>9433</v>
      </c>
      <c r="Y61" s="112">
        <v>9602</v>
      </c>
      <c r="Z61" s="112">
        <v>10017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6</v>
      </c>
      <c r="X63" s="112">
        <v>8</v>
      </c>
      <c r="Y63" s="112">
        <v>12</v>
      </c>
      <c r="Z63" s="112">
        <v>11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131</v>
      </c>
      <c r="W64" s="112">
        <v>149</v>
      </c>
      <c r="X64" s="112">
        <v>157</v>
      </c>
      <c r="Y64" s="112">
        <v>151</v>
      </c>
      <c r="Z64" s="112">
        <v>172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Prospect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437</v>
      </c>
      <c r="W65" s="112">
        <v>457</v>
      </c>
      <c r="X65" s="112">
        <v>422</v>
      </c>
      <c r="Y65" s="112">
        <v>448</v>
      </c>
      <c r="Z65" s="112">
        <v>504</v>
      </c>
    </row>
    <row r="66" spans="1:26" x14ac:dyDescent="0.25">
      <c r="S66" s="115" t="s">
        <v>39</v>
      </c>
      <c r="T66" s="115"/>
      <c r="U66" s="112"/>
      <c r="V66" s="112">
        <v>927</v>
      </c>
      <c r="W66" s="112">
        <v>903</v>
      </c>
      <c r="X66" s="112">
        <v>928</v>
      </c>
      <c r="Y66" s="112">
        <v>985</v>
      </c>
      <c r="Z66" s="112">
        <v>1048</v>
      </c>
    </row>
    <row r="67" spans="1:26" x14ac:dyDescent="0.25">
      <c r="S67" s="115" t="s">
        <v>40</v>
      </c>
      <c r="T67" s="115"/>
      <c r="U67" s="112"/>
      <c r="V67" s="112">
        <v>1198</v>
      </c>
      <c r="W67" s="112">
        <v>1226</v>
      </c>
      <c r="X67" s="112">
        <v>1289</v>
      </c>
      <c r="Y67" s="112">
        <v>1425</v>
      </c>
      <c r="Z67" s="112">
        <v>1528</v>
      </c>
    </row>
    <row r="68" spans="1:26" x14ac:dyDescent="0.25">
      <c r="S68" s="115" t="s">
        <v>41</v>
      </c>
      <c r="T68" s="115"/>
      <c r="U68" s="112"/>
      <c r="V68" s="112">
        <v>1136</v>
      </c>
      <c r="W68" s="112">
        <v>1116</v>
      </c>
      <c r="X68" s="112">
        <v>1144</v>
      </c>
      <c r="Y68" s="112">
        <v>1088</v>
      </c>
      <c r="Z68" s="112">
        <v>1203</v>
      </c>
    </row>
    <row r="69" spans="1:26" x14ac:dyDescent="0.25">
      <c r="S69" s="115" t="s">
        <v>42</v>
      </c>
      <c r="T69" s="115"/>
      <c r="U69" s="112"/>
      <c r="V69" s="112">
        <v>827</v>
      </c>
      <c r="W69" s="112">
        <v>904</v>
      </c>
      <c r="X69" s="112">
        <v>978</v>
      </c>
      <c r="Y69" s="112">
        <v>1047</v>
      </c>
      <c r="Z69" s="112">
        <v>1164</v>
      </c>
    </row>
    <row r="70" spans="1:26" x14ac:dyDescent="0.25">
      <c r="S70" s="115" t="s">
        <v>43</v>
      </c>
      <c r="T70" s="115"/>
      <c r="U70" s="112"/>
      <c r="V70" s="112">
        <v>813</v>
      </c>
      <c r="W70" s="112">
        <v>877</v>
      </c>
      <c r="X70" s="112">
        <v>824</v>
      </c>
      <c r="Y70" s="112">
        <v>840</v>
      </c>
      <c r="Z70" s="112">
        <v>849</v>
      </c>
    </row>
    <row r="71" spans="1:26" x14ac:dyDescent="0.25">
      <c r="S71" s="115" t="s">
        <v>44</v>
      </c>
      <c r="T71" s="115"/>
      <c r="U71" s="112"/>
      <c r="V71" s="112">
        <v>793</v>
      </c>
      <c r="W71" s="112">
        <v>803</v>
      </c>
      <c r="X71" s="112">
        <v>834</v>
      </c>
      <c r="Y71" s="112">
        <v>826</v>
      </c>
      <c r="Z71" s="112">
        <v>840</v>
      </c>
    </row>
    <row r="72" spans="1:26" x14ac:dyDescent="0.25">
      <c r="S72" s="115" t="s">
        <v>45</v>
      </c>
      <c r="T72" s="115"/>
      <c r="U72" s="112"/>
      <c r="V72" s="112">
        <v>745</v>
      </c>
      <c r="W72" s="112">
        <v>794</v>
      </c>
      <c r="X72" s="112">
        <v>735</v>
      </c>
      <c r="Y72" s="112">
        <v>762</v>
      </c>
      <c r="Z72" s="112">
        <v>761</v>
      </c>
    </row>
    <row r="73" spans="1:26" x14ac:dyDescent="0.25">
      <c r="S73" s="115" t="s">
        <v>46</v>
      </c>
      <c r="T73" s="115"/>
      <c r="U73" s="112"/>
      <c r="V73" s="112">
        <v>768</v>
      </c>
      <c r="W73" s="112">
        <v>751</v>
      </c>
      <c r="X73" s="112">
        <v>764</v>
      </c>
      <c r="Y73" s="112">
        <v>705</v>
      </c>
      <c r="Z73" s="112">
        <v>727</v>
      </c>
    </row>
    <row r="74" spans="1:26" x14ac:dyDescent="0.25">
      <c r="S74" s="115" t="s">
        <v>47</v>
      </c>
      <c r="T74" s="115"/>
      <c r="U74" s="112"/>
      <c r="V74" s="112">
        <v>525</v>
      </c>
      <c r="W74" s="112">
        <v>538</v>
      </c>
      <c r="X74" s="112">
        <v>566</v>
      </c>
      <c r="Y74" s="112">
        <v>560</v>
      </c>
      <c r="Z74" s="112">
        <v>561</v>
      </c>
    </row>
    <row r="75" spans="1:26" x14ac:dyDescent="0.25">
      <c r="S75" s="115" t="s">
        <v>48</v>
      </c>
      <c r="T75" s="115"/>
      <c r="U75" s="112"/>
      <c r="V75" s="112">
        <v>205</v>
      </c>
      <c r="W75" s="112">
        <v>227</v>
      </c>
      <c r="X75" s="112">
        <v>249</v>
      </c>
      <c r="Y75" s="112">
        <v>262</v>
      </c>
      <c r="Z75" s="112">
        <v>296</v>
      </c>
    </row>
    <row r="76" spans="1:26" x14ac:dyDescent="0.25">
      <c r="S76" s="115" t="s">
        <v>49</v>
      </c>
      <c r="T76" s="115"/>
      <c r="U76" s="112"/>
      <c r="V76" s="112">
        <v>59</v>
      </c>
      <c r="W76" s="112">
        <v>57</v>
      </c>
      <c r="X76" s="112">
        <v>62</v>
      </c>
      <c r="Y76" s="112">
        <v>71</v>
      </c>
      <c r="Z76" s="112">
        <v>82</v>
      </c>
    </row>
    <row r="77" spans="1:26" x14ac:dyDescent="0.25">
      <c r="S77" s="115" t="s">
        <v>50</v>
      </c>
      <c r="T77" s="115"/>
      <c r="U77" s="112"/>
      <c r="V77" s="112">
        <v>22</v>
      </c>
      <c r="W77" s="112">
        <v>20</v>
      </c>
      <c r="X77" s="112">
        <v>23</v>
      </c>
      <c r="Y77" s="112">
        <v>22</v>
      </c>
      <c r="Z77" s="112">
        <v>19</v>
      </c>
    </row>
    <row r="78" spans="1:26" x14ac:dyDescent="0.25">
      <c r="S78" s="115" t="s">
        <v>51</v>
      </c>
      <c r="T78" s="115"/>
      <c r="U78" s="112"/>
      <c r="V78" s="112">
        <v>10</v>
      </c>
      <c r="W78" s="112">
        <v>12</v>
      </c>
      <c r="X78" s="112">
        <v>7</v>
      </c>
      <c r="Y78" s="112">
        <v>11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13</v>
      </c>
      <c r="X79" s="112">
        <v>14</v>
      </c>
      <c r="Y79" s="112">
        <v>17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8621</v>
      </c>
      <c r="W80" s="112">
        <v>8867</v>
      </c>
      <c r="X80" s="112">
        <v>9010</v>
      </c>
      <c r="Y80" s="112">
        <v>9236</v>
      </c>
      <c r="Z80" s="112">
        <v>9790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Prospect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902</v>
      </c>
      <c r="W83" s="112">
        <v>967</v>
      </c>
      <c r="X83" s="112">
        <v>950</v>
      </c>
      <c r="Y83" s="112">
        <v>976</v>
      </c>
      <c r="Z83" s="112">
        <v>989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1436</v>
      </c>
      <c r="W84" s="112">
        <v>1493</v>
      </c>
      <c r="X84" s="112">
        <v>1546</v>
      </c>
      <c r="Y84" s="112">
        <v>1615</v>
      </c>
      <c r="Z84" s="112">
        <v>1655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723</v>
      </c>
      <c r="W85" s="112">
        <v>784</v>
      </c>
      <c r="X85" s="112">
        <v>782</v>
      </c>
      <c r="Y85" s="112">
        <v>790</v>
      </c>
      <c r="Z85" s="112">
        <v>814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19,815</v>
      </c>
      <c r="D86" s="94">
        <f t="shared" ref="D86:D91" si="4">AD4</f>
        <v>5.1863255122624574E-2</v>
      </c>
      <c r="E86" s="95">
        <f t="shared" ref="E86:E91" si="5">AD4</f>
        <v>5.1863255122624574E-2</v>
      </c>
      <c r="F86" s="94">
        <f t="shared" ref="F86:F91" si="6">AF4</f>
        <v>0.13892401425451206</v>
      </c>
      <c r="G86" s="95">
        <f t="shared" ref="G86:G91" si="7">AF4</f>
        <v>0.13892401425451206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361</v>
      </c>
      <c r="W86" s="112">
        <v>366</v>
      </c>
      <c r="X86" s="112">
        <v>415</v>
      </c>
      <c r="Y86" s="112">
        <v>425</v>
      </c>
      <c r="Z86" s="112">
        <v>438</v>
      </c>
    </row>
    <row r="87" spans="1:30" ht="15" customHeight="1" x14ac:dyDescent="0.25">
      <c r="A87" s="96" t="s">
        <v>4</v>
      </c>
      <c r="B87" s="49"/>
      <c r="C87" s="97" t="str">
        <f t="shared" si="3"/>
        <v>10,017</v>
      </c>
      <c r="D87" s="94">
        <f t="shared" si="4"/>
        <v>4.3111527647610171E-2</v>
      </c>
      <c r="E87" s="95">
        <f t="shared" si="5"/>
        <v>4.3111527647610171E-2</v>
      </c>
      <c r="F87" s="94">
        <f t="shared" si="6"/>
        <v>0.14179870055853194</v>
      </c>
      <c r="G87" s="95">
        <f t="shared" si="7"/>
        <v>0.14179870055853194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384</v>
      </c>
      <c r="W87" s="112">
        <v>418</v>
      </c>
      <c r="X87" s="112">
        <v>413</v>
      </c>
      <c r="Y87" s="112">
        <v>407</v>
      </c>
      <c r="Z87" s="112">
        <v>408</v>
      </c>
    </row>
    <row r="88" spans="1:30" ht="15" customHeight="1" x14ac:dyDescent="0.25">
      <c r="A88" s="96" t="s">
        <v>5</v>
      </c>
      <c r="B88" s="49"/>
      <c r="C88" s="97" t="str">
        <f t="shared" si="3"/>
        <v>9,790</v>
      </c>
      <c r="D88" s="94">
        <f t="shared" si="4"/>
        <v>5.9753193331889998E-2</v>
      </c>
      <c r="E88" s="95">
        <f t="shared" si="5"/>
        <v>5.9753193331889998E-2</v>
      </c>
      <c r="F88" s="94">
        <f t="shared" si="6"/>
        <v>0.13559911843173644</v>
      </c>
      <c r="G88" s="95">
        <f t="shared" si="7"/>
        <v>0.13559911843173644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405</v>
      </c>
      <c r="W88" s="112">
        <v>438</v>
      </c>
      <c r="X88" s="112">
        <v>435</v>
      </c>
      <c r="Y88" s="112">
        <v>439</v>
      </c>
      <c r="Z88" s="112">
        <v>425</v>
      </c>
    </row>
    <row r="89" spans="1:30" ht="15" customHeight="1" x14ac:dyDescent="0.25">
      <c r="A89" s="49" t="s">
        <v>6</v>
      </c>
      <c r="B89" s="49"/>
      <c r="C89" s="97" t="str">
        <f t="shared" si="3"/>
        <v>13,402</v>
      </c>
      <c r="D89" s="94">
        <f t="shared" si="4"/>
        <v>1.3307122334795141E-2</v>
      </c>
      <c r="E89" s="95">
        <f t="shared" si="5"/>
        <v>1.3307122334795141E-2</v>
      </c>
      <c r="F89" s="94">
        <f t="shared" si="6"/>
        <v>9.9155253014024503E-2</v>
      </c>
      <c r="G89" s="95">
        <f t="shared" si="7"/>
        <v>9.9155253014024503E-2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275</v>
      </c>
      <c r="W89" s="112">
        <v>280</v>
      </c>
      <c r="X89" s="112">
        <v>302</v>
      </c>
      <c r="Y89" s="112">
        <v>302</v>
      </c>
      <c r="Z89" s="112">
        <v>301</v>
      </c>
    </row>
    <row r="90" spans="1:30" ht="15" customHeight="1" x14ac:dyDescent="0.25">
      <c r="A90" s="49" t="s">
        <v>98</v>
      </c>
      <c r="B90" s="49"/>
      <c r="C90" s="97" t="str">
        <f t="shared" si="3"/>
        <v>$48,683</v>
      </c>
      <c r="D90" s="94">
        <f t="shared" si="4"/>
        <v>3.2877173277242822E-2</v>
      </c>
      <c r="E90" s="95">
        <f t="shared" si="5"/>
        <v>3.2877173277242822E-2</v>
      </c>
      <c r="F90" s="94">
        <f t="shared" si="6"/>
        <v>7.6544869746547395E-2</v>
      </c>
      <c r="G90" s="95">
        <f t="shared" si="7"/>
        <v>7.6544869746547395E-2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492</v>
      </c>
      <c r="W90" s="112">
        <v>529</v>
      </c>
      <c r="X90" s="112">
        <v>548</v>
      </c>
      <c r="Y90" s="112">
        <v>582</v>
      </c>
      <c r="Z90" s="112">
        <v>551</v>
      </c>
    </row>
    <row r="91" spans="1:30" ht="15" customHeight="1" x14ac:dyDescent="0.25">
      <c r="A91" s="49" t="s">
        <v>7</v>
      </c>
      <c r="B91" s="49"/>
      <c r="C91" s="97" t="str">
        <f t="shared" si="3"/>
        <v>$949.2 mil</v>
      </c>
      <c r="D91" s="94">
        <f t="shared" si="4"/>
        <v>7.3518199012801544E-2</v>
      </c>
      <c r="E91" s="95">
        <f t="shared" si="5"/>
        <v>7.3518199012801544E-2</v>
      </c>
      <c r="F91" s="94">
        <f t="shared" si="6"/>
        <v>0.23566398751196016</v>
      </c>
      <c r="G91" s="95">
        <f t="shared" si="7"/>
        <v>0.23566398751196016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6239</v>
      </c>
      <c r="W91" s="112">
        <v>6459</v>
      </c>
      <c r="X91" s="112">
        <v>6630</v>
      </c>
      <c r="Y91" s="112">
        <v>6796</v>
      </c>
      <c r="Z91" s="112">
        <v>6817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591</v>
      </c>
      <c r="W93" s="112">
        <v>620</v>
      </c>
      <c r="X93" s="112">
        <v>641</v>
      </c>
      <c r="Y93" s="112">
        <v>655</v>
      </c>
      <c r="Z93" s="112">
        <v>675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1745</v>
      </c>
      <c r="W94" s="112">
        <v>1816</v>
      </c>
      <c r="X94" s="112">
        <v>1873</v>
      </c>
      <c r="Y94" s="112">
        <v>1977</v>
      </c>
      <c r="Z94" s="112">
        <v>2040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142</v>
      </c>
      <c r="W95" s="112">
        <v>151</v>
      </c>
      <c r="X95" s="112">
        <v>163</v>
      </c>
      <c r="Y95" s="112">
        <v>165</v>
      </c>
      <c r="Z95" s="112">
        <v>186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690</v>
      </c>
      <c r="W96" s="112">
        <v>717</v>
      </c>
      <c r="X96" s="112">
        <v>770</v>
      </c>
      <c r="Y96" s="112">
        <v>815</v>
      </c>
      <c r="Z96" s="112">
        <v>826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1131</v>
      </c>
      <c r="W97" s="112">
        <v>1116</v>
      </c>
      <c r="X97" s="112">
        <v>1104</v>
      </c>
      <c r="Y97" s="112">
        <v>1079</v>
      </c>
      <c r="Z97" s="112">
        <v>1119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493</v>
      </c>
      <c r="W98" s="112">
        <v>528</v>
      </c>
      <c r="X98" s="112">
        <v>540</v>
      </c>
      <c r="Y98" s="112">
        <v>527</v>
      </c>
      <c r="Z98" s="112">
        <v>530</v>
      </c>
    </row>
    <row r="99" spans="1:32" ht="15" customHeight="1" x14ac:dyDescent="0.25">
      <c r="S99" s="115" t="s">
        <v>191</v>
      </c>
      <c r="T99" s="115"/>
      <c r="U99" s="112"/>
      <c r="V99" s="112">
        <v>22</v>
      </c>
      <c r="W99" s="112">
        <v>29</v>
      </c>
      <c r="X99" s="112">
        <v>31</v>
      </c>
      <c r="Y99" s="112">
        <v>24</v>
      </c>
      <c r="Z99" s="112">
        <v>25</v>
      </c>
    </row>
    <row r="100" spans="1:32" ht="15" customHeight="1" x14ac:dyDescent="0.25">
      <c r="S100" s="115" t="s">
        <v>58</v>
      </c>
      <c r="T100" s="115"/>
      <c r="U100" s="112"/>
      <c r="V100" s="112">
        <v>249</v>
      </c>
      <c r="W100" s="112">
        <v>267</v>
      </c>
      <c r="X100" s="112">
        <v>278</v>
      </c>
      <c r="Y100" s="112">
        <v>311</v>
      </c>
      <c r="Z100" s="112">
        <v>300</v>
      </c>
    </row>
    <row r="101" spans="1:32" x14ac:dyDescent="0.25">
      <c r="A101" s="18"/>
      <c r="S101" s="118" t="s">
        <v>53</v>
      </c>
      <c r="T101" s="118"/>
      <c r="U101" s="112"/>
      <c r="V101" s="112">
        <v>5959</v>
      </c>
      <c r="W101" s="112">
        <v>6100</v>
      </c>
      <c r="X101" s="112">
        <v>6258</v>
      </c>
      <c r="Y101" s="112">
        <v>6427</v>
      </c>
      <c r="Z101" s="112">
        <v>6576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12663</v>
      </c>
      <c r="W104" s="112">
        <v>12891</v>
      </c>
      <c r="X104" s="112">
        <v>13279</v>
      </c>
      <c r="Y104" s="112">
        <v>14565</v>
      </c>
      <c r="Z104" s="112">
        <v>14565</v>
      </c>
      <c r="AB104" s="109" t="str">
        <f>TEXT(Z104,"###,###")</f>
        <v>14,565</v>
      </c>
      <c r="AD104" s="130">
        <f>Z104/($Z$4)*100</f>
        <v>73.504920514761537</v>
      </c>
      <c r="AF104" s="109"/>
    </row>
    <row r="105" spans="1:32" x14ac:dyDescent="0.25">
      <c r="S105" s="115" t="s">
        <v>17</v>
      </c>
      <c r="T105" s="115"/>
      <c r="U105" s="112"/>
      <c r="V105" s="112">
        <v>3875</v>
      </c>
      <c r="W105" s="112">
        <v>3953</v>
      </c>
      <c r="X105" s="112">
        <v>3981</v>
      </c>
      <c r="Y105" s="112">
        <v>3907</v>
      </c>
      <c r="Z105" s="112">
        <v>3877</v>
      </c>
      <c r="AB105" s="109" t="str">
        <f>TEXT(Z105,"###,###")</f>
        <v>3,877</v>
      </c>
      <c r="AD105" s="130">
        <f>Z105/($Z$4)*100</f>
        <v>19.565985364622758</v>
      </c>
      <c r="AF105" s="109"/>
    </row>
    <row r="106" spans="1:32" x14ac:dyDescent="0.25">
      <c r="S106" s="118" t="s">
        <v>53</v>
      </c>
      <c r="T106" s="118"/>
      <c r="U106" s="120"/>
      <c r="V106" s="120">
        <v>16538</v>
      </c>
      <c r="W106" s="120">
        <v>16844</v>
      </c>
      <c r="X106" s="120">
        <v>17260</v>
      </c>
      <c r="Y106" s="120">
        <v>18472</v>
      </c>
      <c r="Z106" s="120">
        <v>18442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2280</v>
      </c>
      <c r="W108" s="112">
        <v>2854</v>
      </c>
      <c r="X108" s="112">
        <v>2480</v>
      </c>
      <c r="Y108" s="112">
        <v>2702</v>
      </c>
      <c r="Z108" s="112">
        <v>2727</v>
      </c>
      <c r="AB108" s="109" t="str">
        <f>TEXT(Z108,"###,###")</f>
        <v>2,727</v>
      </c>
      <c r="AD108" s="130">
        <f>Z108/($Z$4)*100</f>
        <v>13.762301286903861</v>
      </c>
      <c r="AF108" s="109"/>
    </row>
    <row r="109" spans="1:32" x14ac:dyDescent="0.25">
      <c r="S109" s="115" t="s">
        <v>20</v>
      </c>
      <c r="T109" s="115"/>
      <c r="U109" s="112"/>
      <c r="V109" s="112">
        <v>2344</v>
      </c>
      <c r="W109" s="112">
        <v>2228</v>
      </c>
      <c r="X109" s="112">
        <v>2349</v>
      </c>
      <c r="Y109" s="112">
        <v>2486</v>
      </c>
      <c r="Z109" s="112">
        <v>2820</v>
      </c>
      <c r="AB109" s="109" t="str">
        <f>TEXT(Z109,"###,###")</f>
        <v>2,820</v>
      </c>
      <c r="AD109" s="130">
        <f>Z109/($Z$4)*100</f>
        <v>14.231642694928084</v>
      </c>
      <c r="AF109" s="109"/>
    </row>
    <row r="110" spans="1:32" x14ac:dyDescent="0.25">
      <c r="S110" s="115" t="s">
        <v>21</v>
      </c>
      <c r="T110" s="115"/>
      <c r="U110" s="112"/>
      <c r="V110" s="112">
        <v>3722</v>
      </c>
      <c r="W110" s="112">
        <v>3821</v>
      </c>
      <c r="X110" s="112">
        <v>4130</v>
      </c>
      <c r="Y110" s="112">
        <v>3917</v>
      </c>
      <c r="Z110" s="112">
        <v>4149</v>
      </c>
      <c r="AB110" s="109" t="str">
        <f>TEXT(Z110,"###,###")</f>
        <v>4,149</v>
      </c>
      <c r="AD110" s="130">
        <f>Z110/($Z$4)*100</f>
        <v>20.938682816048448</v>
      </c>
      <c r="AF110" s="109"/>
    </row>
    <row r="111" spans="1:32" x14ac:dyDescent="0.25">
      <c r="S111" s="115" t="s">
        <v>22</v>
      </c>
      <c r="T111" s="115"/>
      <c r="U111" s="112"/>
      <c r="V111" s="112">
        <v>7878</v>
      </c>
      <c r="W111" s="112">
        <v>7701</v>
      </c>
      <c r="X111" s="112">
        <v>8132</v>
      </c>
      <c r="Y111" s="112">
        <v>8368</v>
      </c>
      <c r="Z111" s="112">
        <v>8767</v>
      </c>
      <c r="AB111" s="109" t="str">
        <f>TEXT(Z111,"###,###")</f>
        <v>8,767</v>
      </c>
      <c r="AD111" s="130">
        <f>Z111/($Z$4)*100</f>
        <v>44.244259399444864</v>
      </c>
      <c r="AF111" s="109"/>
    </row>
    <row r="112" spans="1:32" x14ac:dyDescent="0.25">
      <c r="S112" s="118" t="s">
        <v>53</v>
      </c>
      <c r="T112" s="118"/>
      <c r="U112" s="112"/>
      <c r="V112" s="112">
        <v>17396</v>
      </c>
      <c r="W112" s="112">
        <v>17953</v>
      </c>
      <c r="X112" s="112">
        <v>18444</v>
      </c>
      <c r="Y112" s="112">
        <v>18842</v>
      </c>
      <c r="Z112" s="112">
        <v>19815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40.86</v>
      </c>
      <c r="W118" s="131">
        <v>40.78</v>
      </c>
      <c r="X118" s="131">
        <v>40.64</v>
      </c>
      <c r="Y118" s="131">
        <v>40.56</v>
      </c>
      <c r="Z118" s="131">
        <v>40.56</v>
      </c>
      <c r="AB118" s="109" t="str">
        <f>TEXT(Z118,"##.0")</f>
        <v>40.6</v>
      </c>
    </row>
    <row r="120" spans="19:32" x14ac:dyDescent="0.25">
      <c r="S120" s="101" t="s">
        <v>100</v>
      </c>
      <c r="T120" s="112"/>
      <c r="U120" s="112"/>
      <c r="V120" s="112">
        <v>10377</v>
      </c>
      <c r="W120" s="112">
        <v>10661</v>
      </c>
      <c r="X120" s="112">
        <v>10852</v>
      </c>
      <c r="Y120" s="112">
        <v>11072</v>
      </c>
      <c r="Z120" s="112">
        <v>11193</v>
      </c>
      <c r="AB120" s="109" t="str">
        <f>TEXT(Z120,"###,###")</f>
        <v>11,193</v>
      </c>
    </row>
    <row r="121" spans="19:32" x14ac:dyDescent="0.25">
      <c r="S121" s="101" t="s">
        <v>101</v>
      </c>
      <c r="T121" s="112"/>
      <c r="U121" s="112"/>
      <c r="V121" s="112">
        <v>888</v>
      </c>
      <c r="W121" s="112">
        <v>862</v>
      </c>
      <c r="X121" s="112">
        <v>922</v>
      </c>
      <c r="Y121" s="112">
        <v>970</v>
      </c>
      <c r="Z121" s="112">
        <v>931</v>
      </c>
      <c r="AB121" s="109" t="str">
        <f>TEXT(Z121,"###,###")</f>
        <v>931</v>
      </c>
    </row>
    <row r="122" spans="19:32" x14ac:dyDescent="0.25">
      <c r="S122" s="101" t="s">
        <v>102</v>
      </c>
      <c r="T122" s="112"/>
      <c r="U122" s="112"/>
      <c r="V122" s="112">
        <v>932</v>
      </c>
      <c r="W122" s="112">
        <v>1034</v>
      </c>
      <c r="X122" s="112">
        <v>1104</v>
      </c>
      <c r="Y122" s="112">
        <v>1179</v>
      </c>
      <c r="Z122" s="112">
        <v>1280</v>
      </c>
      <c r="AB122" s="109" t="str">
        <f>TEXT(Z122,"###,###")</f>
        <v>1,280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11309</v>
      </c>
      <c r="W124" s="112">
        <v>11695</v>
      </c>
      <c r="X124" s="112">
        <v>11956</v>
      </c>
      <c r="Y124" s="112">
        <v>12251</v>
      </c>
      <c r="Z124" s="112">
        <v>12473</v>
      </c>
      <c r="AB124" s="109" t="str">
        <f>TEXT(Z124,"###,###")</f>
        <v>12,473</v>
      </c>
      <c r="AD124" s="127">
        <f>Z124/$Z$7*100</f>
        <v>93.06819877630204</v>
      </c>
    </row>
    <row r="125" spans="19:32" x14ac:dyDescent="0.25">
      <c r="S125" s="101" t="s">
        <v>104</v>
      </c>
      <c r="T125" s="112"/>
      <c r="U125" s="112"/>
      <c r="V125" s="112">
        <v>1820</v>
      </c>
      <c r="W125" s="112">
        <v>1896</v>
      </c>
      <c r="X125" s="112">
        <v>2026</v>
      </c>
      <c r="Y125" s="112">
        <v>2149</v>
      </c>
      <c r="Z125" s="112">
        <v>2211</v>
      </c>
      <c r="AB125" s="109" t="str">
        <f>TEXT(Z125,"###,###")</f>
        <v>2,211</v>
      </c>
      <c r="AD125" s="127">
        <f>Z125/$Z$7*100</f>
        <v>16.497537680943143</v>
      </c>
    </row>
    <row r="127" spans="19:32" x14ac:dyDescent="0.25">
      <c r="S127" s="101" t="s">
        <v>105</v>
      </c>
      <c r="T127" s="112"/>
      <c r="U127" s="112"/>
      <c r="V127" s="112">
        <v>6234</v>
      </c>
      <c r="W127" s="112">
        <v>6457</v>
      </c>
      <c r="X127" s="112">
        <v>6626</v>
      </c>
      <c r="Y127" s="112">
        <v>6790</v>
      </c>
      <c r="Z127" s="112">
        <v>6821</v>
      </c>
      <c r="AB127" s="109" t="str">
        <f>TEXT(Z127,"###,###")</f>
        <v>6,821</v>
      </c>
      <c r="AD127" s="127">
        <f>Z127/$Z$7*100</f>
        <v>50.895388747948068</v>
      </c>
    </row>
    <row r="128" spans="19:32" x14ac:dyDescent="0.25">
      <c r="S128" s="101" t="s">
        <v>106</v>
      </c>
      <c r="T128" s="112"/>
      <c r="U128" s="112"/>
      <c r="V128" s="112">
        <v>5960</v>
      </c>
      <c r="W128" s="112">
        <v>6102</v>
      </c>
      <c r="X128" s="112">
        <v>6258</v>
      </c>
      <c r="Y128" s="112">
        <v>6429</v>
      </c>
      <c r="Z128" s="112">
        <v>6575</v>
      </c>
      <c r="AB128" s="109" t="str">
        <f>TEXT(Z128,"###,###")</f>
        <v>6,575</v>
      </c>
      <c r="AD128" s="127">
        <f>Z128/$Z$7*100</f>
        <v>49.059841814654533</v>
      </c>
    </row>
    <row r="130" spans="19:20" x14ac:dyDescent="0.25">
      <c r="S130" s="101" t="s">
        <v>264</v>
      </c>
      <c r="T130" s="127">
        <v>83.517385464855991</v>
      </c>
    </row>
    <row r="131" spans="19:20" x14ac:dyDescent="0.25">
      <c r="S131" s="101" t="s">
        <v>265</v>
      </c>
      <c r="T131" s="127">
        <v>6.9467243694970895</v>
      </c>
    </row>
    <row r="132" spans="19:20" x14ac:dyDescent="0.25">
      <c r="S132" s="101" t="s">
        <v>266</v>
      </c>
      <c r="T132" s="127">
        <v>9.5508133114460527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9A83244-A565-44D1-B2D3-972F8861F0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7F7F5F0-C356-4796-9620-91B0A15D4B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4F770B-8177-441B-A177-0FC7068E2D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FAE8BF-B0B4-466E-A391-72A6B01F47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409F6-5E57-4E6E-90B0-D3759A601758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10.51 Renmark Paringa,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7100</v>
      </c>
      <c r="W4" s="108">
        <v>8856</v>
      </c>
      <c r="X4" s="108">
        <v>7870</v>
      </c>
      <c r="Y4" s="108">
        <v>8839</v>
      </c>
      <c r="Z4" s="108">
        <v>9167</v>
      </c>
      <c r="AB4" s="109" t="str">
        <f>TEXT(Z4,"###,###")</f>
        <v>9,167</v>
      </c>
      <c r="AD4" s="110">
        <f>Z4/Y4-1</f>
        <v>3.7108270166308355E-2</v>
      </c>
      <c r="AF4" s="110">
        <f>Z4/V4-1</f>
        <v>0.29112676056338027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3890</v>
      </c>
      <c r="W5" s="108">
        <v>5170</v>
      </c>
      <c r="X5" s="108">
        <v>4320</v>
      </c>
      <c r="Y5" s="108">
        <v>4979</v>
      </c>
      <c r="Z5" s="108">
        <v>5038</v>
      </c>
      <c r="AB5" s="109" t="str">
        <f>TEXT(Z5,"###,###")</f>
        <v>5,038</v>
      </c>
      <c r="AD5" s="110">
        <f t="shared" ref="AD5:AD9" si="0">Z5/Y5-1</f>
        <v>1.1849769029925739E-2</v>
      </c>
      <c r="AF5" s="110">
        <f t="shared" ref="AF5:AF9" si="1">Z5/V5-1</f>
        <v>0.29511568123393306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3209</v>
      </c>
      <c r="W6" s="108">
        <v>3687</v>
      </c>
      <c r="X6" s="108">
        <v>3555</v>
      </c>
      <c r="Y6" s="108">
        <v>3858</v>
      </c>
      <c r="Z6" s="108">
        <v>4117</v>
      </c>
      <c r="AB6" s="109" t="str">
        <f>TEXT(Z6,"###,###")</f>
        <v>4,117</v>
      </c>
      <c r="AD6" s="110">
        <f t="shared" si="0"/>
        <v>6.7133229652669879E-2</v>
      </c>
      <c r="AF6" s="110">
        <f t="shared" si="1"/>
        <v>0.28295419133686517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4714</v>
      </c>
      <c r="W7" s="108">
        <v>6070</v>
      </c>
      <c r="X7" s="108">
        <v>5286</v>
      </c>
      <c r="Y7" s="108">
        <v>6190</v>
      </c>
      <c r="Z7" s="108">
        <v>6056</v>
      </c>
      <c r="AB7" s="109" t="str">
        <f>TEXT(Z7,"###,###")</f>
        <v>6,056</v>
      </c>
      <c r="AD7" s="110">
        <f t="shared" si="0"/>
        <v>-2.1647819063004836E-2</v>
      </c>
      <c r="AF7" s="110">
        <f t="shared" si="1"/>
        <v>0.28468392023759015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9,167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6,056</v>
      </c>
      <c r="P8" s="65"/>
      <c r="S8" s="107" t="s">
        <v>84</v>
      </c>
      <c r="T8" s="108"/>
      <c r="U8" s="108"/>
      <c r="V8" s="108">
        <v>30000</v>
      </c>
      <c r="W8" s="108">
        <v>33108.11</v>
      </c>
      <c r="X8" s="108">
        <v>31353.77</v>
      </c>
      <c r="Y8" s="108">
        <v>34629.440000000002</v>
      </c>
      <c r="Z8" s="108">
        <v>34813</v>
      </c>
      <c r="AB8" s="109" t="str">
        <f>TEXT(Z8,"$###,###")</f>
        <v>$34,813</v>
      </c>
      <c r="AD8" s="110">
        <f t="shared" si="0"/>
        <v>5.3006921278542229E-3</v>
      </c>
      <c r="AF8" s="110">
        <f t="shared" si="1"/>
        <v>0.16043333333333343</v>
      </c>
    </row>
    <row r="9" spans="1:32" x14ac:dyDescent="0.25">
      <c r="A9" s="30" t="s">
        <v>14</v>
      </c>
      <c r="B9" s="69"/>
      <c r="C9" s="70"/>
      <c r="D9" s="71">
        <f>AD104</f>
        <v>77.571724664557649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56.571994715984154</v>
      </c>
      <c r="P9" s="72" t="s">
        <v>85</v>
      </c>
      <c r="S9" s="107" t="s">
        <v>7</v>
      </c>
      <c r="T9" s="108"/>
      <c r="U9" s="108"/>
      <c r="V9" s="108">
        <v>187008455</v>
      </c>
      <c r="W9" s="108">
        <v>246766728</v>
      </c>
      <c r="X9" s="108">
        <v>227056497</v>
      </c>
      <c r="Y9" s="108">
        <v>266899337</v>
      </c>
      <c r="Z9" s="108">
        <v>277880443</v>
      </c>
      <c r="AB9" s="109" t="str">
        <f>TEXT(Z9/1000000,"$#,###.0")&amp;" mil"</f>
        <v>$277.9 mil</v>
      </c>
      <c r="AD9" s="110">
        <f t="shared" si="0"/>
        <v>4.1143249449135944E-2</v>
      </c>
      <c r="AF9" s="110">
        <f t="shared" si="1"/>
        <v>0.48592448934996013</v>
      </c>
    </row>
    <row r="10" spans="1:32" x14ac:dyDescent="0.25">
      <c r="A10" s="30" t="s">
        <v>17</v>
      </c>
      <c r="B10" s="69"/>
      <c r="C10" s="70"/>
      <c r="D10" s="71">
        <f>AD105</f>
        <v>11.30140722155558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43.279392338177011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81.060105680317037</v>
      </c>
      <c r="P11" s="72" t="s">
        <v>85</v>
      </c>
      <c r="S11" s="107" t="s">
        <v>29</v>
      </c>
      <c r="T11" s="112"/>
      <c r="U11" s="112"/>
      <c r="V11" s="112">
        <v>6232</v>
      </c>
      <c r="W11" s="112">
        <v>7756</v>
      </c>
      <c r="X11" s="112">
        <v>6955</v>
      </c>
      <c r="Y11" s="112">
        <v>7756</v>
      </c>
      <c r="Z11" s="112">
        <v>8022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9.5937912813738446</v>
      </c>
      <c r="P12" s="72" t="s">
        <v>85</v>
      </c>
      <c r="S12" s="107" t="s">
        <v>30</v>
      </c>
      <c r="T12" s="112"/>
      <c r="U12" s="112"/>
      <c r="V12" s="112">
        <v>870</v>
      </c>
      <c r="W12" s="112">
        <v>1104</v>
      </c>
      <c r="X12" s="112">
        <v>914</v>
      </c>
      <c r="Y12" s="112">
        <v>1083</v>
      </c>
      <c r="Z12" s="112">
        <v>1145</v>
      </c>
    </row>
    <row r="13" spans="1:32" ht="15" customHeight="1" x14ac:dyDescent="0.25">
      <c r="A13" s="30" t="s">
        <v>19</v>
      </c>
      <c r="B13" s="70"/>
      <c r="C13" s="70"/>
      <c r="D13" s="71">
        <f>AD108</f>
        <v>12.435911421402858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9.3791281373844129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15.566706665212173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41.1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29.45347441911203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20.029722589167768</v>
      </c>
      <c r="P15" s="72" t="s">
        <v>85</v>
      </c>
      <c r="S15" s="115" t="s">
        <v>61</v>
      </c>
      <c r="T15" s="115"/>
      <c r="U15" s="116"/>
      <c r="V15" s="116">
        <v>1330</v>
      </c>
      <c r="W15" s="116">
        <v>1624</v>
      </c>
      <c r="X15" s="116">
        <v>1156</v>
      </c>
      <c r="Y15" s="112">
        <v>1495</v>
      </c>
      <c r="Z15" s="112">
        <v>1411</v>
      </c>
      <c r="AB15" s="117">
        <f t="shared" ref="AB15:AB34" si="2">IF(Z15="np",0,Z15/$Z$34)</f>
        <v>0.15392167557543363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32.049743645685616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79.970277410832239</v>
      </c>
      <c r="P16" s="37" t="s">
        <v>85</v>
      </c>
      <c r="S16" s="115" t="s">
        <v>62</v>
      </c>
      <c r="T16" s="115"/>
      <c r="U16" s="116"/>
      <c r="V16" s="116">
        <v>21</v>
      </c>
      <c r="W16" s="116">
        <v>26</v>
      </c>
      <c r="X16" s="116">
        <v>30</v>
      </c>
      <c r="Y16" s="112">
        <v>39</v>
      </c>
      <c r="Z16" s="112">
        <v>38</v>
      </c>
      <c r="AB16" s="117">
        <f t="shared" si="2"/>
        <v>4.145303807134286E-3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418</v>
      </c>
      <c r="W17" s="116">
        <v>572</v>
      </c>
      <c r="X17" s="116">
        <v>603</v>
      </c>
      <c r="Y17" s="112">
        <v>651</v>
      </c>
      <c r="Z17" s="112">
        <v>730</v>
      </c>
      <c r="AB17" s="117">
        <f t="shared" si="2"/>
        <v>7.9633467873895497E-2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64</v>
      </c>
      <c r="W18" s="116">
        <v>82</v>
      </c>
      <c r="X18" s="116">
        <v>102</v>
      </c>
      <c r="Y18" s="112">
        <v>104</v>
      </c>
      <c r="Z18" s="112">
        <v>107</v>
      </c>
      <c r="AB18" s="117">
        <f t="shared" si="2"/>
        <v>1.1672302825351805E-2</v>
      </c>
    </row>
    <row r="19" spans="1:28" x14ac:dyDescent="0.25">
      <c r="A19" s="61" t="str">
        <f>$S$1&amp;" ("&amp;$V$2&amp;" to "&amp;$Z$2&amp;")"</f>
        <v>Renmark Paringa (2016-17 to 2020-21)</v>
      </c>
      <c r="B19" s="61"/>
      <c r="C19" s="61"/>
      <c r="D19" s="61"/>
      <c r="E19" s="61"/>
      <c r="F19" s="61"/>
      <c r="G19" s="61" t="str">
        <f>$S$1&amp;" ("&amp;$V$2&amp;" to "&amp;$Z$2&amp;")"</f>
        <v>Renmark Paringa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268</v>
      </c>
      <c r="W19" s="116">
        <v>384</v>
      </c>
      <c r="X19" s="116">
        <v>351</v>
      </c>
      <c r="Y19" s="112">
        <v>394</v>
      </c>
      <c r="Z19" s="112">
        <v>410</v>
      </c>
      <c r="AB19" s="117">
        <f t="shared" si="2"/>
        <v>4.4725646340133089E-2</v>
      </c>
    </row>
    <row r="20" spans="1:28" x14ac:dyDescent="0.25">
      <c r="S20" s="115" t="s">
        <v>66</v>
      </c>
      <c r="T20" s="115"/>
      <c r="U20" s="116"/>
      <c r="V20" s="116">
        <v>230</v>
      </c>
      <c r="W20" s="116">
        <v>310</v>
      </c>
      <c r="X20" s="116">
        <v>219</v>
      </c>
      <c r="Y20" s="112">
        <v>271</v>
      </c>
      <c r="Z20" s="112">
        <v>309</v>
      </c>
      <c r="AB20" s="117">
        <f t="shared" si="2"/>
        <v>3.3707865168539325E-2</v>
      </c>
    </row>
    <row r="21" spans="1:28" x14ac:dyDescent="0.25">
      <c r="S21" s="115" t="s">
        <v>67</v>
      </c>
      <c r="T21" s="115"/>
      <c r="U21" s="116"/>
      <c r="V21" s="116">
        <v>641</v>
      </c>
      <c r="W21" s="116">
        <v>726</v>
      </c>
      <c r="X21" s="116">
        <v>684</v>
      </c>
      <c r="Y21" s="112">
        <v>855</v>
      </c>
      <c r="Z21" s="112">
        <v>877</v>
      </c>
      <c r="AB21" s="117">
        <f t="shared" si="2"/>
        <v>9.5669248390967604E-2</v>
      </c>
    </row>
    <row r="22" spans="1:28" x14ac:dyDescent="0.25">
      <c r="S22" s="115" t="s">
        <v>68</v>
      </c>
      <c r="T22" s="115"/>
      <c r="U22" s="116"/>
      <c r="V22" s="116">
        <v>418</v>
      </c>
      <c r="W22" s="116">
        <v>544</v>
      </c>
      <c r="X22" s="116">
        <v>555</v>
      </c>
      <c r="Y22" s="112">
        <v>560</v>
      </c>
      <c r="Z22" s="112">
        <v>595</v>
      </c>
      <c r="AB22" s="117">
        <f t="shared" si="2"/>
        <v>6.4906730664339482E-2</v>
      </c>
    </row>
    <row r="23" spans="1:28" x14ac:dyDescent="0.25">
      <c r="S23" s="115" t="s">
        <v>69</v>
      </c>
      <c r="T23" s="115"/>
      <c r="U23" s="116"/>
      <c r="V23" s="116">
        <v>163</v>
      </c>
      <c r="W23" s="116">
        <v>298</v>
      </c>
      <c r="X23" s="116">
        <v>249</v>
      </c>
      <c r="Y23" s="112">
        <v>286</v>
      </c>
      <c r="Z23" s="112">
        <v>347</v>
      </c>
      <c r="AB23" s="117">
        <f t="shared" si="2"/>
        <v>3.7853168975673611E-2</v>
      </c>
    </row>
    <row r="24" spans="1:28" x14ac:dyDescent="0.25">
      <c r="S24" s="115" t="s">
        <v>70</v>
      </c>
      <c r="T24" s="115"/>
      <c r="U24" s="116"/>
      <c r="V24" s="116">
        <v>49</v>
      </c>
      <c r="W24" s="116">
        <v>62</v>
      </c>
      <c r="X24" s="116">
        <v>40</v>
      </c>
      <c r="Y24" s="112">
        <v>34</v>
      </c>
      <c r="Z24" s="112">
        <v>39</v>
      </c>
      <c r="AB24" s="117">
        <f t="shared" si="2"/>
        <v>4.2543907494272939E-3</v>
      </c>
    </row>
    <row r="25" spans="1:28" x14ac:dyDescent="0.25">
      <c r="S25" s="115" t="s">
        <v>71</v>
      </c>
      <c r="T25" s="115"/>
      <c r="U25" s="116"/>
      <c r="V25" s="116">
        <v>125</v>
      </c>
      <c r="W25" s="116">
        <v>187</v>
      </c>
      <c r="X25" s="116">
        <v>149</v>
      </c>
      <c r="Y25" s="112">
        <v>169</v>
      </c>
      <c r="Z25" s="112">
        <v>177</v>
      </c>
      <c r="AB25" s="117">
        <f t="shared" si="2"/>
        <v>1.9308388785862333E-2</v>
      </c>
    </row>
    <row r="26" spans="1:28" x14ac:dyDescent="0.25">
      <c r="S26" s="115" t="s">
        <v>72</v>
      </c>
      <c r="T26" s="115"/>
      <c r="U26" s="116"/>
      <c r="V26" s="116">
        <v>51</v>
      </c>
      <c r="W26" s="116">
        <v>84</v>
      </c>
      <c r="X26" s="116">
        <v>57</v>
      </c>
      <c r="Y26" s="112">
        <v>56</v>
      </c>
      <c r="Z26" s="112">
        <v>58</v>
      </c>
      <c r="AB26" s="117">
        <f t="shared" si="2"/>
        <v>6.3270426529944369E-3</v>
      </c>
    </row>
    <row r="27" spans="1:28" x14ac:dyDescent="0.25">
      <c r="S27" s="115" t="s">
        <v>73</v>
      </c>
      <c r="T27" s="115"/>
      <c r="U27" s="116"/>
      <c r="V27" s="116">
        <v>132</v>
      </c>
      <c r="W27" s="116">
        <v>149</v>
      </c>
      <c r="X27" s="116">
        <v>153</v>
      </c>
      <c r="Y27" s="112">
        <v>155</v>
      </c>
      <c r="Z27" s="112">
        <v>162</v>
      </c>
      <c r="AB27" s="117">
        <f t="shared" si="2"/>
        <v>1.7672084651467218E-2</v>
      </c>
    </row>
    <row r="28" spans="1:28" x14ac:dyDescent="0.25">
      <c r="S28" s="115" t="s">
        <v>74</v>
      </c>
      <c r="T28" s="115"/>
      <c r="U28" s="116"/>
      <c r="V28" s="116">
        <v>1092</v>
      </c>
      <c r="W28" s="116">
        <v>1210</v>
      </c>
      <c r="X28" s="116">
        <v>1227</v>
      </c>
      <c r="Y28" s="112">
        <v>1358</v>
      </c>
      <c r="Z28" s="112">
        <v>1397</v>
      </c>
      <c r="AB28" s="117">
        <f t="shared" si="2"/>
        <v>0.15239445838333152</v>
      </c>
    </row>
    <row r="29" spans="1:28" x14ac:dyDescent="0.25">
      <c r="S29" s="115" t="s">
        <v>75</v>
      </c>
      <c r="T29" s="115"/>
      <c r="U29" s="116"/>
      <c r="V29" s="116">
        <v>224</v>
      </c>
      <c r="W29" s="116">
        <v>270</v>
      </c>
      <c r="X29" s="116">
        <v>297</v>
      </c>
      <c r="Y29" s="112">
        <v>246</v>
      </c>
      <c r="Z29" s="112">
        <v>250</v>
      </c>
      <c r="AB29" s="117">
        <f t="shared" si="2"/>
        <v>2.7271735573251882E-2</v>
      </c>
    </row>
    <row r="30" spans="1:28" x14ac:dyDescent="0.25">
      <c r="S30" s="115" t="s">
        <v>76</v>
      </c>
      <c r="T30" s="115"/>
      <c r="U30" s="116"/>
      <c r="V30" s="116">
        <v>334</v>
      </c>
      <c r="W30" s="116">
        <v>572</v>
      </c>
      <c r="X30" s="116">
        <v>579</v>
      </c>
      <c r="Y30" s="112">
        <v>601</v>
      </c>
      <c r="Z30" s="112">
        <v>539</v>
      </c>
      <c r="AB30" s="117">
        <f t="shared" si="2"/>
        <v>5.8797861895931058E-2</v>
      </c>
    </row>
    <row r="31" spans="1:28" x14ac:dyDescent="0.25">
      <c r="S31" s="115" t="s">
        <v>77</v>
      </c>
      <c r="T31" s="115"/>
      <c r="U31" s="116"/>
      <c r="V31" s="116">
        <v>525</v>
      </c>
      <c r="W31" s="116">
        <v>638</v>
      </c>
      <c r="X31" s="116">
        <v>617</v>
      </c>
      <c r="Y31" s="112">
        <v>720</v>
      </c>
      <c r="Z31" s="112">
        <v>797</v>
      </c>
      <c r="AB31" s="117">
        <f t="shared" si="2"/>
        <v>8.6942293007526997E-2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55</v>
      </c>
      <c r="W32" s="116">
        <v>56</v>
      </c>
      <c r="X32" s="116">
        <v>43</v>
      </c>
      <c r="Y32" s="112">
        <v>42</v>
      </c>
      <c r="Z32" s="112">
        <v>58</v>
      </c>
      <c r="AB32" s="117">
        <f t="shared" si="2"/>
        <v>6.3270426529944369E-3</v>
      </c>
    </row>
    <row r="33" spans="19:32" x14ac:dyDescent="0.25">
      <c r="S33" s="115" t="s">
        <v>79</v>
      </c>
      <c r="T33" s="115"/>
      <c r="U33" s="116"/>
      <c r="V33" s="116">
        <v>118</v>
      </c>
      <c r="W33" s="116">
        <v>163</v>
      </c>
      <c r="X33" s="116">
        <v>171</v>
      </c>
      <c r="Y33" s="112">
        <v>216</v>
      </c>
      <c r="Z33" s="112">
        <v>237</v>
      </c>
      <c r="AB33" s="117">
        <f t="shared" si="2"/>
        <v>2.5853605323442785E-2</v>
      </c>
    </row>
    <row r="34" spans="19:32" x14ac:dyDescent="0.25">
      <c r="S34" s="118" t="s">
        <v>53</v>
      </c>
      <c r="T34" s="118"/>
      <c r="U34" s="119"/>
      <c r="V34" s="119">
        <v>7102</v>
      </c>
      <c r="W34" s="119">
        <v>8856</v>
      </c>
      <c r="X34" s="119">
        <v>7876</v>
      </c>
      <c r="Y34" s="120">
        <v>8839</v>
      </c>
      <c r="Z34" s="120">
        <v>9167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3850</v>
      </c>
      <c r="W37" s="112">
        <v>5087</v>
      </c>
      <c r="X37" s="112">
        <v>4217</v>
      </c>
      <c r="Y37" s="112">
        <v>5071</v>
      </c>
      <c r="Z37" s="112">
        <v>4843</v>
      </c>
      <c r="AB37" s="132">
        <f>Z37/Z40*100</f>
        <v>79.970277410832239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868</v>
      </c>
      <c r="W38" s="112">
        <v>984</v>
      </c>
      <c r="X38" s="112">
        <v>1064</v>
      </c>
      <c r="Y38" s="112">
        <v>1118</v>
      </c>
      <c r="Z38" s="112">
        <v>1213</v>
      </c>
      <c r="AB38" s="132">
        <f>Z38/Z40*100</f>
        <v>20.029722589167768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4718</v>
      </c>
      <c r="W40" s="112">
        <v>6071</v>
      </c>
      <c r="X40" s="112">
        <v>5281</v>
      </c>
      <c r="Y40" s="112">
        <v>6189</v>
      </c>
      <c r="Z40" s="112">
        <v>6056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10</v>
      </c>
      <c r="X44" s="112">
        <v>11</v>
      </c>
      <c r="Y44" s="112">
        <v>26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101</v>
      </c>
      <c r="W45" s="112">
        <v>128</v>
      </c>
      <c r="X45" s="112">
        <v>103</v>
      </c>
      <c r="Y45" s="112">
        <v>123</v>
      </c>
      <c r="Z45" s="112">
        <v>140</v>
      </c>
    </row>
    <row r="46" spans="19:32" x14ac:dyDescent="0.25">
      <c r="S46" s="115" t="s">
        <v>38</v>
      </c>
      <c r="T46" s="115"/>
      <c r="U46" s="112"/>
      <c r="V46" s="112">
        <v>201</v>
      </c>
      <c r="W46" s="112">
        <v>298</v>
      </c>
      <c r="X46" s="112">
        <v>236</v>
      </c>
      <c r="Y46" s="112">
        <v>232</v>
      </c>
      <c r="Z46" s="112">
        <v>262</v>
      </c>
    </row>
    <row r="47" spans="19:32" x14ac:dyDescent="0.25">
      <c r="S47" s="115" t="s">
        <v>39</v>
      </c>
      <c r="T47" s="115"/>
      <c r="U47" s="112"/>
      <c r="V47" s="112">
        <v>470</v>
      </c>
      <c r="W47" s="112">
        <v>593</v>
      </c>
      <c r="X47" s="112">
        <v>484</v>
      </c>
      <c r="Y47" s="112">
        <v>526</v>
      </c>
      <c r="Z47" s="112">
        <v>458</v>
      </c>
    </row>
    <row r="48" spans="19:32" x14ac:dyDescent="0.25">
      <c r="S48" s="115" t="s">
        <v>40</v>
      </c>
      <c r="T48" s="115"/>
      <c r="U48" s="112"/>
      <c r="V48" s="112">
        <v>683</v>
      </c>
      <c r="W48" s="112">
        <v>881</v>
      </c>
      <c r="X48" s="112">
        <v>756</v>
      </c>
      <c r="Y48" s="112">
        <v>813</v>
      </c>
      <c r="Z48" s="112">
        <v>793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455</v>
      </c>
      <c r="W49" s="112">
        <v>580</v>
      </c>
      <c r="X49" s="112">
        <v>484</v>
      </c>
      <c r="Y49" s="112">
        <v>592</v>
      </c>
      <c r="Z49" s="112">
        <v>658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Renmark Paringa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288</v>
      </c>
      <c r="W50" s="112">
        <v>418</v>
      </c>
      <c r="X50" s="112">
        <v>361</v>
      </c>
      <c r="Y50" s="112">
        <v>496</v>
      </c>
      <c r="Z50" s="112">
        <v>460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286</v>
      </c>
      <c r="W51" s="112">
        <v>392</v>
      </c>
      <c r="X51" s="112">
        <v>276</v>
      </c>
      <c r="Y51" s="112">
        <v>360</v>
      </c>
      <c r="Z51" s="112">
        <v>391</v>
      </c>
    </row>
    <row r="52" spans="1:26" ht="15" customHeight="1" x14ac:dyDescent="0.25">
      <c r="S52" s="115" t="s">
        <v>44</v>
      </c>
      <c r="T52" s="115"/>
      <c r="U52" s="112"/>
      <c r="V52" s="112">
        <v>360</v>
      </c>
      <c r="W52" s="112">
        <v>439</v>
      </c>
      <c r="X52" s="112">
        <v>380</v>
      </c>
      <c r="Y52" s="112">
        <v>406</v>
      </c>
      <c r="Z52" s="112">
        <v>355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290</v>
      </c>
      <c r="W53" s="112">
        <v>404</v>
      </c>
      <c r="X53" s="112">
        <v>341</v>
      </c>
      <c r="Y53" s="112">
        <v>401</v>
      </c>
      <c r="Z53" s="112">
        <v>419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318</v>
      </c>
      <c r="W54" s="112">
        <v>383</v>
      </c>
      <c r="X54" s="112">
        <v>325</v>
      </c>
      <c r="Y54" s="112">
        <v>344</v>
      </c>
      <c r="Z54" s="112">
        <v>371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234</v>
      </c>
      <c r="W55" s="112">
        <v>351</v>
      </c>
      <c r="X55" s="112">
        <v>289</v>
      </c>
      <c r="Y55" s="112">
        <v>354</v>
      </c>
      <c r="Z55" s="112">
        <v>367</v>
      </c>
    </row>
    <row r="56" spans="1:26" ht="15" customHeight="1" x14ac:dyDescent="0.25">
      <c r="S56" s="115" t="s">
        <v>48</v>
      </c>
      <c r="T56" s="115"/>
      <c r="U56" s="112"/>
      <c r="V56" s="112">
        <v>125</v>
      </c>
      <c r="W56" s="112">
        <v>169</v>
      </c>
      <c r="X56" s="112">
        <v>154</v>
      </c>
      <c r="Y56" s="112">
        <v>186</v>
      </c>
      <c r="Z56" s="112">
        <v>196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45</v>
      </c>
      <c r="W57" s="112">
        <v>76</v>
      </c>
      <c r="X57" s="112">
        <v>60</v>
      </c>
      <c r="Y57" s="112">
        <v>77</v>
      </c>
      <c r="Z57" s="112">
        <v>85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25</v>
      </c>
      <c r="W58" s="112">
        <v>28</v>
      </c>
      <c r="X58" s="112">
        <v>16</v>
      </c>
      <c r="Y58" s="112">
        <v>27</v>
      </c>
      <c r="Z58" s="112">
        <v>27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12</v>
      </c>
      <c r="W59" s="112">
        <v>16</v>
      </c>
      <c r="X59" s="112">
        <v>26</v>
      </c>
      <c r="Y59" s="112">
        <v>18</v>
      </c>
      <c r="Z59" s="112">
        <v>24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6</v>
      </c>
      <c r="X60" s="112">
        <v>10</v>
      </c>
      <c r="Y60" s="112">
        <v>13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3892</v>
      </c>
      <c r="W61" s="112">
        <v>5169</v>
      </c>
      <c r="X61" s="112">
        <v>4319</v>
      </c>
      <c r="Y61" s="112">
        <v>4984</v>
      </c>
      <c r="Z61" s="112">
        <v>5038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15</v>
      </c>
      <c r="X63" s="112">
        <v>11</v>
      </c>
      <c r="Y63" s="112">
        <v>18</v>
      </c>
      <c r="Z63" s="112">
        <v>22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85</v>
      </c>
      <c r="W64" s="112">
        <v>128</v>
      </c>
      <c r="X64" s="112">
        <v>104</v>
      </c>
      <c r="Y64" s="112">
        <v>152</v>
      </c>
      <c r="Z64" s="112">
        <v>152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Renmark Paringa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197</v>
      </c>
      <c r="W65" s="112">
        <v>225</v>
      </c>
      <c r="X65" s="112">
        <v>245</v>
      </c>
      <c r="Y65" s="112">
        <v>247</v>
      </c>
      <c r="Z65" s="112">
        <v>243</v>
      </c>
    </row>
    <row r="66" spans="1:26" x14ac:dyDescent="0.25">
      <c r="S66" s="115" t="s">
        <v>39</v>
      </c>
      <c r="T66" s="115"/>
      <c r="U66" s="112"/>
      <c r="V66" s="112">
        <v>374</v>
      </c>
      <c r="W66" s="112">
        <v>335</v>
      </c>
      <c r="X66" s="112">
        <v>375</v>
      </c>
      <c r="Y66" s="112">
        <v>405</v>
      </c>
      <c r="Z66" s="112">
        <v>388</v>
      </c>
    </row>
    <row r="67" spans="1:26" x14ac:dyDescent="0.25">
      <c r="S67" s="115" t="s">
        <v>40</v>
      </c>
      <c r="T67" s="115"/>
      <c r="U67" s="112"/>
      <c r="V67" s="112">
        <v>551</v>
      </c>
      <c r="W67" s="112">
        <v>533</v>
      </c>
      <c r="X67" s="112">
        <v>541</v>
      </c>
      <c r="Y67" s="112">
        <v>529</v>
      </c>
      <c r="Z67" s="112">
        <v>570</v>
      </c>
    </row>
    <row r="68" spans="1:26" x14ac:dyDescent="0.25">
      <c r="S68" s="115" t="s">
        <v>41</v>
      </c>
      <c r="T68" s="115"/>
      <c r="U68" s="112"/>
      <c r="V68" s="112">
        <v>361</v>
      </c>
      <c r="W68" s="112">
        <v>358</v>
      </c>
      <c r="X68" s="112">
        <v>373</v>
      </c>
      <c r="Y68" s="112">
        <v>350</v>
      </c>
      <c r="Z68" s="112">
        <v>422</v>
      </c>
    </row>
    <row r="69" spans="1:26" x14ac:dyDescent="0.25">
      <c r="S69" s="115" t="s">
        <v>42</v>
      </c>
      <c r="T69" s="115"/>
      <c r="U69" s="112"/>
      <c r="V69" s="112">
        <v>247</v>
      </c>
      <c r="W69" s="112">
        <v>318</v>
      </c>
      <c r="X69" s="112">
        <v>291</v>
      </c>
      <c r="Y69" s="112">
        <v>276</v>
      </c>
      <c r="Z69" s="112">
        <v>390</v>
      </c>
    </row>
    <row r="70" spans="1:26" x14ac:dyDescent="0.25">
      <c r="S70" s="115" t="s">
        <v>43</v>
      </c>
      <c r="T70" s="115"/>
      <c r="U70" s="112"/>
      <c r="V70" s="112">
        <v>268</v>
      </c>
      <c r="W70" s="112">
        <v>286</v>
      </c>
      <c r="X70" s="112">
        <v>279</v>
      </c>
      <c r="Y70" s="112">
        <v>321</v>
      </c>
      <c r="Z70" s="112">
        <v>308</v>
      </c>
    </row>
    <row r="71" spans="1:26" x14ac:dyDescent="0.25">
      <c r="S71" s="115" t="s">
        <v>44</v>
      </c>
      <c r="T71" s="115"/>
      <c r="U71" s="112"/>
      <c r="V71" s="112">
        <v>277</v>
      </c>
      <c r="W71" s="112">
        <v>363</v>
      </c>
      <c r="X71" s="112">
        <v>322</v>
      </c>
      <c r="Y71" s="112">
        <v>381</v>
      </c>
      <c r="Z71" s="112">
        <v>369</v>
      </c>
    </row>
    <row r="72" spans="1:26" x14ac:dyDescent="0.25">
      <c r="S72" s="115" t="s">
        <v>45</v>
      </c>
      <c r="T72" s="115"/>
      <c r="U72" s="112"/>
      <c r="V72" s="112">
        <v>247</v>
      </c>
      <c r="W72" s="112">
        <v>309</v>
      </c>
      <c r="X72" s="112">
        <v>305</v>
      </c>
      <c r="Y72" s="112">
        <v>330</v>
      </c>
      <c r="Z72" s="112">
        <v>385</v>
      </c>
    </row>
    <row r="73" spans="1:26" x14ac:dyDescent="0.25">
      <c r="S73" s="115" t="s">
        <v>46</v>
      </c>
      <c r="T73" s="115"/>
      <c r="U73" s="112"/>
      <c r="V73" s="112">
        <v>279</v>
      </c>
      <c r="W73" s="112">
        <v>380</v>
      </c>
      <c r="X73" s="112">
        <v>321</v>
      </c>
      <c r="Y73" s="112">
        <v>358</v>
      </c>
      <c r="Z73" s="112">
        <v>331</v>
      </c>
    </row>
    <row r="74" spans="1:26" x14ac:dyDescent="0.25">
      <c r="S74" s="115" t="s">
        <v>47</v>
      </c>
      <c r="T74" s="115"/>
      <c r="U74" s="112"/>
      <c r="V74" s="112">
        <v>201</v>
      </c>
      <c r="W74" s="112">
        <v>264</v>
      </c>
      <c r="X74" s="112">
        <v>233</v>
      </c>
      <c r="Y74" s="112">
        <v>282</v>
      </c>
      <c r="Z74" s="112">
        <v>312</v>
      </c>
    </row>
    <row r="75" spans="1:26" x14ac:dyDescent="0.25">
      <c r="S75" s="115" t="s">
        <v>48</v>
      </c>
      <c r="T75" s="115"/>
      <c r="U75" s="112"/>
      <c r="V75" s="112">
        <v>71</v>
      </c>
      <c r="W75" s="112">
        <v>98</v>
      </c>
      <c r="X75" s="112">
        <v>87</v>
      </c>
      <c r="Y75" s="112">
        <v>122</v>
      </c>
      <c r="Z75" s="112">
        <v>134</v>
      </c>
    </row>
    <row r="76" spans="1:26" x14ac:dyDescent="0.25">
      <c r="S76" s="115" t="s">
        <v>49</v>
      </c>
      <c r="T76" s="115"/>
      <c r="U76" s="112"/>
      <c r="V76" s="112">
        <v>35</v>
      </c>
      <c r="W76" s="112">
        <v>39</v>
      </c>
      <c r="X76" s="112">
        <v>36</v>
      </c>
      <c r="Y76" s="112">
        <v>43</v>
      </c>
      <c r="Z76" s="112">
        <v>47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22</v>
      </c>
      <c r="X77" s="112">
        <v>26</v>
      </c>
      <c r="Y77" s="112">
        <v>26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10</v>
      </c>
      <c r="W78" s="112">
        <v>15</v>
      </c>
      <c r="X78" s="112">
        <v>11</v>
      </c>
      <c r="Y78" s="112">
        <v>17</v>
      </c>
      <c r="Z78" s="112">
        <v>16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5</v>
      </c>
      <c r="X79" s="112">
        <v>3</v>
      </c>
      <c r="Y79" s="112">
        <v>3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3215</v>
      </c>
      <c r="W80" s="112">
        <v>3690</v>
      </c>
      <c r="X80" s="112">
        <v>3551</v>
      </c>
      <c r="Y80" s="112">
        <v>3861</v>
      </c>
      <c r="Z80" s="112">
        <v>4117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Renmark Paringa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220</v>
      </c>
      <c r="W83" s="112">
        <v>278</v>
      </c>
      <c r="X83" s="112">
        <v>267</v>
      </c>
      <c r="Y83" s="112">
        <v>296</v>
      </c>
      <c r="Z83" s="112">
        <v>303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141</v>
      </c>
      <c r="W84" s="112">
        <v>169</v>
      </c>
      <c r="X84" s="112">
        <v>145</v>
      </c>
      <c r="Y84" s="112">
        <v>153</v>
      </c>
      <c r="Z84" s="112">
        <v>150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308</v>
      </c>
      <c r="W85" s="112">
        <v>386</v>
      </c>
      <c r="X85" s="112">
        <v>383</v>
      </c>
      <c r="Y85" s="112">
        <v>424</v>
      </c>
      <c r="Z85" s="112">
        <v>447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9,167</v>
      </c>
      <c r="D86" s="94">
        <f t="shared" ref="D86:D91" si="4">AD4</f>
        <v>3.7108270166308355E-2</v>
      </c>
      <c r="E86" s="95">
        <f t="shared" ref="E86:E91" si="5">AD4</f>
        <v>3.7108270166308355E-2</v>
      </c>
      <c r="F86" s="94">
        <f t="shared" ref="F86:F91" si="6">AF4</f>
        <v>0.29112676056338027</v>
      </c>
      <c r="G86" s="95">
        <f t="shared" ref="G86:G91" si="7">AF4</f>
        <v>0.29112676056338027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93</v>
      </c>
      <c r="W86" s="112">
        <v>112</v>
      </c>
      <c r="X86" s="112">
        <v>93</v>
      </c>
      <c r="Y86" s="112">
        <v>101</v>
      </c>
      <c r="Z86" s="112">
        <v>106</v>
      </c>
    </row>
    <row r="87" spans="1:30" ht="15" customHeight="1" x14ac:dyDescent="0.25">
      <c r="A87" s="96" t="s">
        <v>4</v>
      </c>
      <c r="B87" s="49"/>
      <c r="C87" s="97" t="str">
        <f t="shared" si="3"/>
        <v>5,038</v>
      </c>
      <c r="D87" s="94">
        <f t="shared" si="4"/>
        <v>1.1849769029925739E-2</v>
      </c>
      <c r="E87" s="95">
        <f t="shared" si="5"/>
        <v>1.1849769029925739E-2</v>
      </c>
      <c r="F87" s="94">
        <f t="shared" si="6"/>
        <v>0.29511568123393306</v>
      </c>
      <c r="G87" s="95">
        <f t="shared" si="7"/>
        <v>0.29511568123393306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61</v>
      </c>
      <c r="W87" s="112">
        <v>78</v>
      </c>
      <c r="X87" s="112">
        <v>62</v>
      </c>
      <c r="Y87" s="112">
        <v>70</v>
      </c>
      <c r="Z87" s="112">
        <v>59</v>
      </c>
    </row>
    <row r="88" spans="1:30" ht="15" customHeight="1" x14ac:dyDescent="0.25">
      <c r="A88" s="96" t="s">
        <v>5</v>
      </c>
      <c r="B88" s="49"/>
      <c r="C88" s="97" t="str">
        <f t="shared" si="3"/>
        <v>4,117</v>
      </c>
      <c r="D88" s="94">
        <f t="shared" si="4"/>
        <v>6.7133229652669879E-2</v>
      </c>
      <c r="E88" s="95">
        <f t="shared" si="5"/>
        <v>6.7133229652669879E-2</v>
      </c>
      <c r="F88" s="94">
        <f t="shared" si="6"/>
        <v>0.28295419133686517</v>
      </c>
      <c r="G88" s="95">
        <f t="shared" si="7"/>
        <v>0.28295419133686517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105</v>
      </c>
      <c r="W88" s="112">
        <v>117</v>
      </c>
      <c r="X88" s="112">
        <v>115</v>
      </c>
      <c r="Y88" s="112">
        <v>106</v>
      </c>
      <c r="Z88" s="112">
        <v>122</v>
      </c>
    </row>
    <row r="89" spans="1:30" ht="15" customHeight="1" x14ac:dyDescent="0.25">
      <c r="A89" s="49" t="s">
        <v>6</v>
      </c>
      <c r="B89" s="49"/>
      <c r="C89" s="97" t="str">
        <f t="shared" si="3"/>
        <v>6,056</v>
      </c>
      <c r="D89" s="94">
        <f t="shared" si="4"/>
        <v>-2.1647819063004836E-2</v>
      </c>
      <c r="E89" s="95">
        <f t="shared" si="5"/>
        <v>-2.1647819063004836E-2</v>
      </c>
      <c r="F89" s="94">
        <f t="shared" si="6"/>
        <v>0.28468392023759015</v>
      </c>
      <c r="G89" s="95">
        <f t="shared" si="7"/>
        <v>0.28468392023759015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274</v>
      </c>
      <c r="W89" s="112">
        <v>334</v>
      </c>
      <c r="X89" s="112">
        <v>309</v>
      </c>
      <c r="Y89" s="112">
        <v>343</v>
      </c>
      <c r="Z89" s="112">
        <v>344</v>
      </c>
    </row>
    <row r="90" spans="1:30" ht="15" customHeight="1" x14ac:dyDescent="0.25">
      <c r="A90" s="49" t="s">
        <v>98</v>
      </c>
      <c r="B90" s="49"/>
      <c r="C90" s="97" t="str">
        <f t="shared" si="3"/>
        <v>$34,813</v>
      </c>
      <c r="D90" s="94">
        <f t="shared" si="4"/>
        <v>5.3006921278542229E-3</v>
      </c>
      <c r="E90" s="95">
        <f t="shared" si="5"/>
        <v>5.3006921278542229E-3</v>
      </c>
      <c r="F90" s="94">
        <f t="shared" si="6"/>
        <v>0.16043333333333343</v>
      </c>
      <c r="G90" s="95">
        <f t="shared" si="7"/>
        <v>0.16043333333333343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598</v>
      </c>
      <c r="W90" s="112">
        <v>700</v>
      </c>
      <c r="X90" s="112">
        <v>663</v>
      </c>
      <c r="Y90" s="112">
        <v>741</v>
      </c>
      <c r="Z90" s="112">
        <v>713</v>
      </c>
    </row>
    <row r="91" spans="1:30" ht="15" customHeight="1" x14ac:dyDescent="0.25">
      <c r="A91" s="49" t="s">
        <v>7</v>
      </c>
      <c r="B91" s="49"/>
      <c r="C91" s="97" t="str">
        <f t="shared" si="3"/>
        <v>$277.9 mil</v>
      </c>
      <c r="D91" s="94">
        <f t="shared" si="4"/>
        <v>4.1143249449135944E-2</v>
      </c>
      <c r="E91" s="95">
        <f t="shared" si="5"/>
        <v>4.1143249449135944E-2</v>
      </c>
      <c r="F91" s="94">
        <f t="shared" si="6"/>
        <v>0.48592448934996013</v>
      </c>
      <c r="G91" s="95">
        <f t="shared" si="7"/>
        <v>0.48592448934996013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2608</v>
      </c>
      <c r="W91" s="112">
        <v>3517</v>
      </c>
      <c r="X91" s="112">
        <v>2913</v>
      </c>
      <c r="Y91" s="112">
        <v>3591</v>
      </c>
      <c r="Z91" s="112">
        <v>3426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125</v>
      </c>
      <c r="W93" s="112">
        <v>157</v>
      </c>
      <c r="X93" s="112">
        <v>167</v>
      </c>
      <c r="Y93" s="112">
        <v>182</v>
      </c>
      <c r="Z93" s="112">
        <v>201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268</v>
      </c>
      <c r="W94" s="112">
        <v>342</v>
      </c>
      <c r="X94" s="112">
        <v>303</v>
      </c>
      <c r="Y94" s="112">
        <v>337</v>
      </c>
      <c r="Z94" s="112">
        <v>350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42</v>
      </c>
      <c r="W95" s="112">
        <v>59</v>
      </c>
      <c r="X95" s="112">
        <v>63</v>
      </c>
      <c r="Y95" s="112">
        <v>84</v>
      </c>
      <c r="Z95" s="112">
        <v>82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303</v>
      </c>
      <c r="W96" s="112">
        <v>369</v>
      </c>
      <c r="X96" s="112">
        <v>359</v>
      </c>
      <c r="Y96" s="112">
        <v>403</v>
      </c>
      <c r="Z96" s="112">
        <v>452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273</v>
      </c>
      <c r="W97" s="112">
        <v>336</v>
      </c>
      <c r="X97" s="112">
        <v>307</v>
      </c>
      <c r="Y97" s="112">
        <v>345</v>
      </c>
      <c r="Z97" s="112">
        <v>329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192</v>
      </c>
      <c r="W98" s="112">
        <v>246</v>
      </c>
      <c r="X98" s="112">
        <v>251</v>
      </c>
      <c r="Y98" s="112">
        <v>261</v>
      </c>
      <c r="Z98" s="112">
        <v>263</v>
      </c>
    </row>
    <row r="99" spans="1:32" ht="15" customHeight="1" x14ac:dyDescent="0.25">
      <c r="S99" s="115" t="s">
        <v>191</v>
      </c>
      <c r="T99" s="115"/>
      <c r="U99" s="112"/>
      <c r="V99" s="112">
        <v>7</v>
      </c>
      <c r="W99" s="112">
        <v>16</v>
      </c>
      <c r="X99" s="112">
        <v>20</v>
      </c>
      <c r="Y99" s="112">
        <v>25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408</v>
      </c>
      <c r="W100" s="112">
        <v>413</v>
      </c>
      <c r="X100" s="112">
        <v>408</v>
      </c>
      <c r="Y100" s="112">
        <v>440</v>
      </c>
      <c r="Z100" s="112">
        <v>450</v>
      </c>
    </row>
    <row r="101" spans="1:32" x14ac:dyDescent="0.25">
      <c r="A101" s="18"/>
      <c r="S101" s="118" t="s">
        <v>53</v>
      </c>
      <c r="T101" s="118"/>
      <c r="U101" s="112"/>
      <c r="V101" s="112">
        <v>2103</v>
      </c>
      <c r="W101" s="112">
        <v>2557</v>
      </c>
      <c r="X101" s="112">
        <v>2375</v>
      </c>
      <c r="Y101" s="112">
        <v>2594</v>
      </c>
      <c r="Z101" s="112">
        <v>2619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5646</v>
      </c>
      <c r="W104" s="112">
        <v>6772</v>
      </c>
      <c r="X104" s="112">
        <v>6296</v>
      </c>
      <c r="Y104" s="112">
        <v>7111</v>
      </c>
      <c r="Z104" s="112">
        <v>7111</v>
      </c>
      <c r="AB104" s="109" t="str">
        <f>TEXT(Z104,"###,###")</f>
        <v>7,111</v>
      </c>
      <c r="AD104" s="130">
        <f>Z104/($Z$4)*100</f>
        <v>77.571724664557649</v>
      </c>
      <c r="AF104" s="109"/>
    </row>
    <row r="105" spans="1:32" x14ac:dyDescent="0.25">
      <c r="S105" s="115" t="s">
        <v>17</v>
      </c>
      <c r="T105" s="115"/>
      <c r="U105" s="112"/>
      <c r="V105" s="112">
        <v>845</v>
      </c>
      <c r="W105" s="112">
        <v>1019</v>
      </c>
      <c r="X105" s="112">
        <v>978</v>
      </c>
      <c r="Y105" s="112">
        <v>1015</v>
      </c>
      <c r="Z105" s="112">
        <v>1036</v>
      </c>
      <c r="AB105" s="109" t="str">
        <f>TEXT(Z105,"###,###")</f>
        <v>1,036</v>
      </c>
      <c r="AD105" s="130">
        <f>Z105/($Z$4)*100</f>
        <v>11.30140722155558</v>
      </c>
      <c r="AF105" s="109"/>
    </row>
    <row r="106" spans="1:32" x14ac:dyDescent="0.25">
      <c r="S106" s="118" t="s">
        <v>53</v>
      </c>
      <c r="T106" s="118"/>
      <c r="U106" s="120"/>
      <c r="V106" s="120">
        <v>6491</v>
      </c>
      <c r="W106" s="120">
        <v>7791</v>
      </c>
      <c r="X106" s="120">
        <v>7274</v>
      </c>
      <c r="Y106" s="120">
        <v>8126</v>
      </c>
      <c r="Z106" s="120">
        <v>8147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890</v>
      </c>
      <c r="W108" s="112">
        <v>1269</v>
      </c>
      <c r="X108" s="112">
        <v>1108</v>
      </c>
      <c r="Y108" s="112">
        <v>1216</v>
      </c>
      <c r="Z108" s="112">
        <v>1140</v>
      </c>
      <c r="AB108" s="109" t="str">
        <f>TEXT(Z108,"###,###")</f>
        <v>1,140</v>
      </c>
      <c r="AD108" s="130">
        <f>Z108/($Z$4)*100</f>
        <v>12.435911421402858</v>
      </c>
      <c r="AF108" s="109"/>
    </row>
    <row r="109" spans="1:32" x14ac:dyDescent="0.25">
      <c r="S109" s="115" t="s">
        <v>20</v>
      </c>
      <c r="T109" s="115"/>
      <c r="U109" s="112"/>
      <c r="V109" s="112">
        <v>1321</v>
      </c>
      <c r="W109" s="112">
        <v>1388</v>
      </c>
      <c r="X109" s="112">
        <v>1249</v>
      </c>
      <c r="Y109" s="112">
        <v>1379</v>
      </c>
      <c r="Z109" s="112">
        <v>1427</v>
      </c>
      <c r="AB109" s="109" t="str">
        <f>TEXT(Z109,"###,###")</f>
        <v>1,427</v>
      </c>
      <c r="AD109" s="130">
        <f>Z109/($Z$4)*100</f>
        <v>15.566706665212173</v>
      </c>
      <c r="AF109" s="109"/>
    </row>
    <row r="110" spans="1:32" x14ac:dyDescent="0.25">
      <c r="S110" s="115" t="s">
        <v>21</v>
      </c>
      <c r="T110" s="115"/>
      <c r="U110" s="112"/>
      <c r="V110" s="112">
        <v>2124</v>
      </c>
      <c r="W110" s="112">
        <v>2294</v>
      </c>
      <c r="X110" s="112">
        <v>2153</v>
      </c>
      <c r="Y110" s="112">
        <v>2283</v>
      </c>
      <c r="Z110" s="112">
        <v>2700</v>
      </c>
      <c r="AB110" s="109" t="str">
        <f>TEXT(Z110,"###,###")</f>
        <v>2,700</v>
      </c>
      <c r="AD110" s="130">
        <f>Z110/($Z$4)*100</f>
        <v>29.45347441911203</v>
      </c>
      <c r="AF110" s="109"/>
    </row>
    <row r="111" spans="1:32" x14ac:dyDescent="0.25">
      <c r="S111" s="115" t="s">
        <v>22</v>
      </c>
      <c r="T111" s="115"/>
      <c r="U111" s="112"/>
      <c r="V111" s="112">
        <v>1993</v>
      </c>
      <c r="W111" s="112">
        <v>2822</v>
      </c>
      <c r="X111" s="112">
        <v>2560</v>
      </c>
      <c r="Y111" s="112">
        <v>3065</v>
      </c>
      <c r="Z111" s="112">
        <v>2938</v>
      </c>
      <c r="AB111" s="109" t="str">
        <f>TEXT(Z111,"###,###")</f>
        <v>2,938</v>
      </c>
      <c r="AD111" s="130">
        <f>Z111/($Z$4)*100</f>
        <v>32.049743645685616</v>
      </c>
      <c r="AF111" s="109"/>
    </row>
    <row r="112" spans="1:32" x14ac:dyDescent="0.25">
      <c r="S112" s="118" t="s">
        <v>53</v>
      </c>
      <c r="T112" s="118"/>
      <c r="U112" s="112"/>
      <c r="V112" s="112">
        <v>7106</v>
      </c>
      <c r="W112" s="112">
        <v>8859</v>
      </c>
      <c r="X112" s="112">
        <v>7876</v>
      </c>
      <c r="Y112" s="112">
        <v>8843</v>
      </c>
      <c r="Z112" s="112">
        <v>9167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39.85</v>
      </c>
      <c r="W118" s="131">
        <v>40.29</v>
      </c>
      <c r="X118" s="131">
        <v>40.229999999999997</v>
      </c>
      <c r="Y118" s="131">
        <v>40.49</v>
      </c>
      <c r="Z118" s="131">
        <v>41.07</v>
      </c>
      <c r="AB118" s="109" t="str">
        <f>TEXT(Z118,"##.0")</f>
        <v>41.1</v>
      </c>
    </row>
    <row r="120" spans="19:32" x14ac:dyDescent="0.25">
      <c r="S120" s="101" t="s">
        <v>100</v>
      </c>
      <c r="T120" s="112"/>
      <c r="U120" s="112"/>
      <c r="V120" s="112">
        <v>3841</v>
      </c>
      <c r="W120" s="112">
        <v>4967</v>
      </c>
      <c r="X120" s="112">
        <v>4369</v>
      </c>
      <c r="Y120" s="112">
        <v>5102</v>
      </c>
      <c r="Z120" s="112">
        <v>4909</v>
      </c>
      <c r="AB120" s="109" t="str">
        <f>TEXT(Z120,"###,###")</f>
        <v>4,909</v>
      </c>
    </row>
    <row r="121" spans="19:32" x14ac:dyDescent="0.25">
      <c r="S121" s="101" t="s">
        <v>101</v>
      </c>
      <c r="T121" s="112"/>
      <c r="U121" s="112"/>
      <c r="V121" s="112">
        <v>471</v>
      </c>
      <c r="W121" s="112">
        <v>601</v>
      </c>
      <c r="X121" s="112">
        <v>488</v>
      </c>
      <c r="Y121" s="112">
        <v>555</v>
      </c>
      <c r="Z121" s="112">
        <v>581</v>
      </c>
      <c r="AB121" s="109" t="str">
        <f>TEXT(Z121,"###,###")</f>
        <v>581</v>
      </c>
    </row>
    <row r="122" spans="19:32" x14ac:dyDescent="0.25">
      <c r="S122" s="101" t="s">
        <v>102</v>
      </c>
      <c r="T122" s="112"/>
      <c r="U122" s="112"/>
      <c r="V122" s="112">
        <v>401</v>
      </c>
      <c r="W122" s="112">
        <v>500</v>
      </c>
      <c r="X122" s="112">
        <v>429</v>
      </c>
      <c r="Y122" s="112">
        <v>525</v>
      </c>
      <c r="Z122" s="112">
        <v>568</v>
      </c>
      <c r="AB122" s="109" t="str">
        <f>TEXT(Z122,"###,###")</f>
        <v>568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4242</v>
      </c>
      <c r="W124" s="112">
        <v>5467</v>
      </c>
      <c r="X124" s="112">
        <v>4798</v>
      </c>
      <c r="Y124" s="112">
        <v>5627</v>
      </c>
      <c r="Z124" s="112">
        <v>5477</v>
      </c>
      <c r="AB124" s="109" t="str">
        <f>TEXT(Z124,"###,###")</f>
        <v>5,477</v>
      </c>
      <c r="AD124" s="127">
        <f>Z124/$Z$7*100</f>
        <v>90.439233817701449</v>
      </c>
    </row>
    <row r="125" spans="19:32" x14ac:dyDescent="0.25">
      <c r="S125" s="101" t="s">
        <v>104</v>
      </c>
      <c r="T125" s="112"/>
      <c r="U125" s="112"/>
      <c r="V125" s="112">
        <v>872</v>
      </c>
      <c r="W125" s="112">
        <v>1101</v>
      </c>
      <c r="X125" s="112">
        <v>917</v>
      </c>
      <c r="Y125" s="112">
        <v>1080</v>
      </c>
      <c r="Z125" s="112">
        <v>1149</v>
      </c>
      <c r="AB125" s="109" t="str">
        <f>TEXT(Z125,"###,###")</f>
        <v>1,149</v>
      </c>
      <c r="AD125" s="127">
        <f>Z125/$Z$7*100</f>
        <v>18.972919418758256</v>
      </c>
    </row>
    <row r="127" spans="19:32" x14ac:dyDescent="0.25">
      <c r="S127" s="101" t="s">
        <v>105</v>
      </c>
      <c r="T127" s="112"/>
      <c r="U127" s="112"/>
      <c r="V127" s="112">
        <v>2612</v>
      </c>
      <c r="W127" s="112">
        <v>3517</v>
      </c>
      <c r="X127" s="112">
        <v>2907</v>
      </c>
      <c r="Y127" s="112">
        <v>3591</v>
      </c>
      <c r="Z127" s="112">
        <v>3426</v>
      </c>
      <c r="AB127" s="109" t="str">
        <f>TEXT(Z127,"###,###")</f>
        <v>3,426</v>
      </c>
      <c r="AD127" s="127">
        <f>Z127/$Z$7*100</f>
        <v>56.571994715984154</v>
      </c>
    </row>
    <row r="128" spans="19:32" x14ac:dyDescent="0.25">
      <c r="S128" s="101" t="s">
        <v>106</v>
      </c>
      <c r="T128" s="112"/>
      <c r="U128" s="112"/>
      <c r="V128" s="112">
        <v>2108</v>
      </c>
      <c r="W128" s="112">
        <v>2554</v>
      </c>
      <c r="X128" s="112">
        <v>2371</v>
      </c>
      <c r="Y128" s="112">
        <v>2597</v>
      </c>
      <c r="Z128" s="112">
        <v>2621</v>
      </c>
      <c r="AB128" s="109" t="str">
        <f>TEXT(Z128,"###,###")</f>
        <v>2,621</v>
      </c>
      <c r="AD128" s="127">
        <f>Z128/$Z$7*100</f>
        <v>43.279392338177011</v>
      </c>
    </row>
    <row r="130" spans="19:20" x14ac:dyDescent="0.25">
      <c r="S130" s="101" t="s">
        <v>264</v>
      </c>
      <c r="T130" s="127">
        <v>81.060105680317037</v>
      </c>
    </row>
    <row r="131" spans="19:20" x14ac:dyDescent="0.25">
      <c r="S131" s="101" t="s">
        <v>265</v>
      </c>
      <c r="T131" s="127">
        <v>9.5937912813738446</v>
      </c>
    </row>
    <row r="132" spans="19:20" x14ac:dyDescent="0.25">
      <c r="S132" s="101" t="s">
        <v>266</v>
      </c>
      <c r="T132" s="127">
        <v>9.3791281373844129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672C18-FFEB-45B9-8EB9-0DACB6BD7C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08EF0F-BEA7-4881-BA5F-68DB44C3FE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7C2B12-4AB1-4288-AAAA-652F763ED9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FAC3EFB-3F22-4CFF-8106-ACC636AB4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BDEFD-55AC-4F20-99B9-26872EE9315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10.52 Robe,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1165</v>
      </c>
      <c r="W4" s="108">
        <v>1292</v>
      </c>
      <c r="X4" s="108">
        <v>1277</v>
      </c>
      <c r="Y4" s="108">
        <v>1363</v>
      </c>
      <c r="Z4" s="108">
        <v>1391</v>
      </c>
      <c r="AB4" s="109" t="str">
        <f>TEXT(Z4,"###,###")</f>
        <v>1,391</v>
      </c>
      <c r="AD4" s="110">
        <f>Z4/Y4-1</f>
        <v>2.0542920029346989E-2</v>
      </c>
      <c r="AF4" s="110">
        <f>Z4/V4-1</f>
        <v>0.19399141630901284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572</v>
      </c>
      <c r="W5" s="108">
        <v>646</v>
      </c>
      <c r="X5" s="108">
        <v>620</v>
      </c>
      <c r="Y5" s="108">
        <v>674</v>
      </c>
      <c r="Z5" s="108">
        <v>695</v>
      </c>
      <c r="AB5" s="109" t="str">
        <f>TEXT(Z5,"###,###")</f>
        <v>695</v>
      </c>
      <c r="AD5" s="110">
        <f t="shared" ref="AD5:AD9" si="0">Z5/Y5-1</f>
        <v>3.1157270029673612E-2</v>
      </c>
      <c r="AF5" s="110">
        <f t="shared" ref="AF5:AF9" si="1">Z5/V5-1</f>
        <v>0.215034965034965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592</v>
      </c>
      <c r="W6" s="108">
        <v>647</v>
      </c>
      <c r="X6" s="108">
        <v>657</v>
      </c>
      <c r="Y6" s="108">
        <v>690</v>
      </c>
      <c r="Z6" s="108">
        <v>696</v>
      </c>
      <c r="AB6" s="109" t="str">
        <f>TEXT(Z6,"###,###")</f>
        <v>696</v>
      </c>
      <c r="AD6" s="110">
        <f t="shared" si="0"/>
        <v>8.6956521739129933E-3</v>
      </c>
      <c r="AF6" s="110">
        <f t="shared" si="1"/>
        <v>0.17567567567567566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775</v>
      </c>
      <c r="W7" s="108">
        <v>873</v>
      </c>
      <c r="X7" s="108">
        <v>848</v>
      </c>
      <c r="Y7" s="108">
        <v>921</v>
      </c>
      <c r="Z7" s="108">
        <v>936</v>
      </c>
      <c r="AB7" s="109" t="str">
        <f>TEXT(Z7,"###,###")</f>
        <v>936</v>
      </c>
      <c r="AD7" s="110">
        <f t="shared" si="0"/>
        <v>1.6286644951140072E-2</v>
      </c>
      <c r="AF7" s="110">
        <f t="shared" si="1"/>
        <v>0.20774193548387099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1,391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936</v>
      </c>
      <c r="P8" s="65"/>
      <c r="S8" s="107" t="s">
        <v>84</v>
      </c>
      <c r="T8" s="108"/>
      <c r="U8" s="108"/>
      <c r="V8" s="108">
        <v>26694</v>
      </c>
      <c r="W8" s="108">
        <v>25532</v>
      </c>
      <c r="X8" s="108">
        <v>25605</v>
      </c>
      <c r="Y8" s="108">
        <v>24704.58</v>
      </c>
      <c r="Z8" s="108">
        <v>29259.11</v>
      </c>
      <c r="AB8" s="109" t="str">
        <f>TEXT(Z8,"$###,###")</f>
        <v>$29,259</v>
      </c>
      <c r="AD8" s="110">
        <f t="shared" si="0"/>
        <v>0.1843597422016483</v>
      </c>
      <c r="AF8" s="110">
        <f t="shared" si="1"/>
        <v>9.6093129542219158E-2</v>
      </c>
    </row>
    <row r="9" spans="1:32" x14ac:dyDescent="0.25">
      <c r="A9" s="30" t="s">
        <v>14</v>
      </c>
      <c r="B9" s="69"/>
      <c r="C9" s="70"/>
      <c r="D9" s="71">
        <f>AD104</f>
        <v>69.949676491732575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52.029914529914535</v>
      </c>
      <c r="P9" s="72" t="s">
        <v>85</v>
      </c>
      <c r="S9" s="107" t="s">
        <v>7</v>
      </c>
      <c r="T9" s="108"/>
      <c r="U9" s="108"/>
      <c r="V9" s="108">
        <v>33873537</v>
      </c>
      <c r="W9" s="108">
        <v>38054769</v>
      </c>
      <c r="X9" s="108">
        <v>39338181</v>
      </c>
      <c r="Y9" s="108">
        <v>45116431</v>
      </c>
      <c r="Z9" s="108">
        <v>47668158</v>
      </c>
      <c r="AB9" s="109" t="str">
        <f>TEXT(Z9/1000000,"$#,###.0")&amp;" mil"</f>
        <v>$47.7 mil</v>
      </c>
      <c r="AD9" s="110">
        <f t="shared" si="0"/>
        <v>5.655870695977705E-2</v>
      </c>
      <c r="AF9" s="110">
        <f t="shared" si="1"/>
        <v>0.40723887204338882</v>
      </c>
    </row>
    <row r="10" spans="1:32" x14ac:dyDescent="0.25">
      <c r="A10" s="30" t="s">
        <v>17</v>
      </c>
      <c r="B10" s="69"/>
      <c r="C10" s="70"/>
      <c r="D10" s="71">
        <f>AD105</f>
        <v>10.927390366642703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47.756410256410255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63.46153846153846</v>
      </c>
      <c r="P11" s="72" t="s">
        <v>85</v>
      </c>
      <c r="S11" s="107" t="s">
        <v>29</v>
      </c>
      <c r="T11" s="112"/>
      <c r="U11" s="112"/>
      <c r="V11" s="112">
        <v>863</v>
      </c>
      <c r="W11" s="112">
        <v>948</v>
      </c>
      <c r="X11" s="112">
        <v>969</v>
      </c>
      <c r="Y11" s="112">
        <v>1012</v>
      </c>
      <c r="Z11" s="112">
        <v>1050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22.970085470085468</v>
      </c>
      <c r="P12" s="72" t="s">
        <v>85</v>
      </c>
      <c r="S12" s="107" t="s">
        <v>30</v>
      </c>
      <c r="T12" s="112"/>
      <c r="U12" s="112"/>
      <c r="V12" s="112">
        <v>300</v>
      </c>
      <c r="W12" s="112">
        <v>347</v>
      </c>
      <c r="X12" s="112">
        <v>309</v>
      </c>
      <c r="Y12" s="112">
        <v>346</v>
      </c>
      <c r="Z12" s="112">
        <v>341</v>
      </c>
    </row>
    <row r="13" spans="1:32" ht="15" customHeight="1" x14ac:dyDescent="0.25">
      <c r="A13" s="30" t="s">
        <v>19</v>
      </c>
      <c r="B13" s="70"/>
      <c r="C13" s="70"/>
      <c r="D13" s="71">
        <f>AD108</f>
        <v>23.939611790079081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13.247863247863249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23.508267433501079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45.7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17.75700934579439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19.083155650319831</v>
      </c>
      <c r="P15" s="72" t="s">
        <v>85</v>
      </c>
      <c r="S15" s="115" t="s">
        <v>61</v>
      </c>
      <c r="T15" s="115"/>
      <c r="U15" s="116"/>
      <c r="V15" s="116">
        <v>196</v>
      </c>
      <c r="W15" s="116">
        <v>176</v>
      </c>
      <c r="X15" s="116">
        <v>194</v>
      </c>
      <c r="Y15" s="112">
        <v>234</v>
      </c>
      <c r="Z15" s="112">
        <v>238</v>
      </c>
      <c r="AB15" s="117">
        <f t="shared" ref="AB15:AB34" si="2">IF(Z15="np",0,Z15/$Z$34)</f>
        <v>0.17109992810927391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15.887850467289718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80.916844349680176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3</v>
      </c>
      <c r="Z16" s="112">
        <v>3</v>
      </c>
      <c r="AB16" s="117">
        <f t="shared" si="2"/>
        <v>2.1567217828900071E-3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27</v>
      </c>
      <c r="W17" s="116">
        <v>53</v>
      </c>
      <c r="X17" s="116">
        <v>46</v>
      </c>
      <c r="Y17" s="112">
        <v>57</v>
      </c>
      <c r="Z17" s="112">
        <v>60</v>
      </c>
      <c r="AB17" s="117">
        <f t="shared" si="2"/>
        <v>4.3134435657800146E-2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3</v>
      </c>
      <c r="AB18" s="117">
        <f t="shared" si="2"/>
        <v>2.1567217828900071E-3</v>
      </c>
    </row>
    <row r="19" spans="1:28" x14ac:dyDescent="0.25">
      <c r="A19" s="61" t="str">
        <f>$S$1&amp;" ("&amp;$V$2&amp;" to "&amp;$Z$2&amp;")"</f>
        <v>Robe (2016-17 to 2020-21)</v>
      </c>
      <c r="B19" s="61"/>
      <c r="C19" s="61"/>
      <c r="D19" s="61"/>
      <c r="E19" s="61"/>
      <c r="F19" s="61"/>
      <c r="G19" s="61" t="str">
        <f>$S$1&amp;" ("&amp;$V$2&amp;" to "&amp;$Z$2&amp;")"</f>
        <v>Robe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78</v>
      </c>
      <c r="W19" s="116">
        <v>100</v>
      </c>
      <c r="X19" s="116">
        <v>98</v>
      </c>
      <c r="Y19" s="112">
        <v>93</v>
      </c>
      <c r="Z19" s="112">
        <v>115</v>
      </c>
      <c r="AB19" s="117">
        <f t="shared" si="2"/>
        <v>8.2674335010783612E-2</v>
      </c>
    </row>
    <row r="20" spans="1:28" x14ac:dyDescent="0.25">
      <c r="S20" s="115" t="s">
        <v>66</v>
      </c>
      <c r="T20" s="115"/>
      <c r="U20" s="116"/>
      <c r="V20" s="116">
        <v>45</v>
      </c>
      <c r="W20" s="116">
        <v>59</v>
      </c>
      <c r="X20" s="116">
        <v>62</v>
      </c>
      <c r="Y20" s="112">
        <v>64</v>
      </c>
      <c r="Z20" s="112">
        <v>54</v>
      </c>
      <c r="AB20" s="117">
        <f t="shared" si="2"/>
        <v>3.8820992092020126E-2</v>
      </c>
    </row>
    <row r="21" spans="1:28" x14ac:dyDescent="0.25">
      <c r="S21" s="115" t="s">
        <v>67</v>
      </c>
      <c r="T21" s="115"/>
      <c r="U21" s="116"/>
      <c r="V21" s="116">
        <v>70</v>
      </c>
      <c r="W21" s="116">
        <v>114</v>
      </c>
      <c r="X21" s="116">
        <v>90</v>
      </c>
      <c r="Y21" s="112">
        <v>80</v>
      </c>
      <c r="Z21" s="112">
        <v>81</v>
      </c>
      <c r="AB21" s="117">
        <f t="shared" si="2"/>
        <v>5.8231488138030196E-2</v>
      </c>
    </row>
    <row r="22" spans="1:28" x14ac:dyDescent="0.25">
      <c r="S22" s="115" t="s">
        <v>68</v>
      </c>
      <c r="T22" s="115"/>
      <c r="U22" s="116"/>
      <c r="V22" s="116">
        <v>220</v>
      </c>
      <c r="W22" s="116">
        <v>193</v>
      </c>
      <c r="X22" s="116">
        <v>238</v>
      </c>
      <c r="Y22" s="112">
        <v>217</v>
      </c>
      <c r="Z22" s="112">
        <v>235</v>
      </c>
      <c r="AB22" s="117">
        <f t="shared" si="2"/>
        <v>0.1689432063263839</v>
      </c>
    </row>
    <row r="23" spans="1:28" x14ac:dyDescent="0.25">
      <c r="S23" s="115" t="s">
        <v>69</v>
      </c>
      <c r="T23" s="115"/>
      <c r="U23" s="116"/>
      <c r="V23" s="116">
        <v>35</v>
      </c>
      <c r="W23" s="116">
        <v>49</v>
      </c>
      <c r="X23" s="116">
        <v>43</v>
      </c>
      <c r="Y23" s="112">
        <v>55</v>
      </c>
      <c r="Z23" s="112">
        <v>47</v>
      </c>
      <c r="AB23" s="117">
        <f t="shared" si="2"/>
        <v>3.3788641265276781E-2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5</v>
      </c>
      <c r="Z24" s="112">
        <v>3</v>
      </c>
      <c r="AB24" s="117">
        <f t="shared" si="2"/>
        <v>2.1567217828900071E-3</v>
      </c>
    </row>
    <row r="25" spans="1:28" x14ac:dyDescent="0.25">
      <c r="S25" s="115" t="s">
        <v>71</v>
      </c>
      <c r="T25" s="115"/>
      <c r="U25" s="116"/>
      <c r="V25" s="116">
        <v>25</v>
      </c>
      <c r="W25" s="116">
        <v>29</v>
      </c>
      <c r="X25" s="116">
        <v>23</v>
      </c>
      <c r="Y25" s="112">
        <v>24</v>
      </c>
      <c r="Z25" s="112">
        <v>29</v>
      </c>
      <c r="AB25" s="117">
        <f t="shared" si="2"/>
        <v>2.0848310567936738E-2</v>
      </c>
    </row>
    <row r="26" spans="1:28" x14ac:dyDescent="0.25">
      <c r="S26" s="115" t="s">
        <v>72</v>
      </c>
      <c r="T26" s="115"/>
      <c r="U26" s="116"/>
      <c r="V26" s="116">
        <v>19</v>
      </c>
      <c r="W26" s="116">
        <v>30</v>
      </c>
      <c r="X26" s="116">
        <v>16</v>
      </c>
      <c r="Y26" s="112">
        <v>27</v>
      </c>
      <c r="Z26" s="112">
        <v>31</v>
      </c>
      <c r="AB26" s="117">
        <f t="shared" si="2"/>
        <v>2.2286125089863409E-2</v>
      </c>
    </row>
    <row r="27" spans="1:28" x14ac:dyDescent="0.25">
      <c r="S27" s="115" t="s">
        <v>73</v>
      </c>
      <c r="T27" s="115"/>
      <c r="U27" s="116"/>
      <c r="V27" s="116">
        <v>22</v>
      </c>
      <c r="W27" s="116">
        <v>40</v>
      </c>
      <c r="X27" s="116">
        <v>40</v>
      </c>
      <c r="Y27" s="112">
        <v>40</v>
      </c>
      <c r="Z27" s="112">
        <v>46</v>
      </c>
      <c r="AB27" s="117">
        <f t="shared" si="2"/>
        <v>3.3069734004313442E-2</v>
      </c>
    </row>
    <row r="28" spans="1:28" x14ac:dyDescent="0.25">
      <c r="S28" s="115" t="s">
        <v>74</v>
      </c>
      <c r="T28" s="115"/>
      <c r="U28" s="116"/>
      <c r="V28" s="116">
        <v>21</v>
      </c>
      <c r="W28" s="116">
        <v>44</v>
      </c>
      <c r="X28" s="116">
        <v>49</v>
      </c>
      <c r="Y28" s="112">
        <v>50</v>
      </c>
      <c r="Z28" s="112">
        <v>50</v>
      </c>
      <c r="AB28" s="117">
        <f t="shared" si="2"/>
        <v>3.5945363048166784E-2</v>
      </c>
    </row>
    <row r="29" spans="1:28" x14ac:dyDescent="0.25">
      <c r="S29" s="115" t="s">
        <v>75</v>
      </c>
      <c r="T29" s="115"/>
      <c r="U29" s="116"/>
      <c r="V29" s="116">
        <v>45</v>
      </c>
      <c r="W29" s="116">
        <v>47</v>
      </c>
      <c r="X29" s="116">
        <v>49</v>
      </c>
      <c r="Y29" s="112">
        <v>42</v>
      </c>
      <c r="Z29" s="112">
        <v>44</v>
      </c>
      <c r="AB29" s="117">
        <f t="shared" si="2"/>
        <v>3.1631919482386771E-2</v>
      </c>
    </row>
    <row r="30" spans="1:28" x14ac:dyDescent="0.25">
      <c r="S30" s="115" t="s">
        <v>76</v>
      </c>
      <c r="T30" s="115"/>
      <c r="U30" s="116"/>
      <c r="V30" s="116">
        <v>41</v>
      </c>
      <c r="W30" s="116">
        <v>53</v>
      </c>
      <c r="X30" s="116">
        <v>59</v>
      </c>
      <c r="Y30" s="112">
        <v>62</v>
      </c>
      <c r="Z30" s="112">
        <v>70</v>
      </c>
      <c r="AB30" s="117">
        <f t="shared" si="2"/>
        <v>5.0323508267433502E-2</v>
      </c>
    </row>
    <row r="31" spans="1:28" x14ac:dyDescent="0.25">
      <c r="S31" s="115" t="s">
        <v>77</v>
      </c>
      <c r="T31" s="115"/>
      <c r="U31" s="116"/>
      <c r="V31" s="116">
        <v>44</v>
      </c>
      <c r="W31" s="116">
        <v>48</v>
      </c>
      <c r="X31" s="116">
        <v>46</v>
      </c>
      <c r="Y31" s="112">
        <v>62</v>
      </c>
      <c r="Z31" s="112">
        <v>61</v>
      </c>
      <c r="AB31" s="117">
        <f t="shared" si="2"/>
        <v>4.3853342918763479E-2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</v>
      </c>
      <c r="W32" s="116">
        <v>11</v>
      </c>
      <c r="X32" s="116">
        <v>16</v>
      </c>
      <c r="Y32" s="112">
        <v>12</v>
      </c>
      <c r="Z32" s="112">
        <v>12</v>
      </c>
      <c r="AB32" s="117">
        <f t="shared" si="2"/>
        <v>8.6268871315600282E-3</v>
      </c>
    </row>
    <row r="33" spans="19:32" x14ac:dyDescent="0.25">
      <c r="S33" s="115" t="s">
        <v>79</v>
      </c>
      <c r="T33" s="115"/>
      <c r="U33" s="116"/>
      <c r="V33" s="116">
        <v>25</v>
      </c>
      <c r="W33" s="116">
        <v>27</v>
      </c>
      <c r="X33" s="116">
        <v>22</v>
      </c>
      <c r="Y33" s="112">
        <v>25</v>
      </c>
      <c r="Z33" s="112">
        <v>33</v>
      </c>
      <c r="AB33" s="117">
        <f t="shared" si="2"/>
        <v>2.372393961179008E-2</v>
      </c>
    </row>
    <row r="34" spans="19:32" x14ac:dyDescent="0.25">
      <c r="S34" s="118" t="s">
        <v>53</v>
      </c>
      <c r="T34" s="118"/>
      <c r="U34" s="119"/>
      <c r="V34" s="119">
        <v>1161</v>
      </c>
      <c r="W34" s="119">
        <v>1294</v>
      </c>
      <c r="X34" s="119">
        <v>1275</v>
      </c>
      <c r="Y34" s="120">
        <v>1358</v>
      </c>
      <c r="Z34" s="120">
        <v>1391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633</v>
      </c>
      <c r="W37" s="112">
        <v>736</v>
      </c>
      <c r="X37" s="112">
        <v>691</v>
      </c>
      <c r="Y37" s="112">
        <v>758</v>
      </c>
      <c r="Z37" s="112">
        <v>759</v>
      </c>
      <c r="AB37" s="132">
        <f>Z37/Z40*100</f>
        <v>80.916844349680176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139</v>
      </c>
      <c r="W38" s="112">
        <v>140</v>
      </c>
      <c r="X38" s="112">
        <v>162</v>
      </c>
      <c r="Y38" s="112">
        <v>162</v>
      </c>
      <c r="Z38" s="112">
        <v>179</v>
      </c>
      <c r="AB38" s="132">
        <f>Z38/Z40*100</f>
        <v>19.083155650319831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772</v>
      </c>
      <c r="W40" s="112">
        <v>876</v>
      </c>
      <c r="X40" s="112">
        <v>853</v>
      </c>
      <c r="Y40" s="112">
        <v>920</v>
      </c>
      <c r="Z40" s="112">
        <v>938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8</v>
      </c>
      <c r="X44" s="112">
        <v>5</v>
      </c>
      <c r="Y44" s="112">
        <v>8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15</v>
      </c>
      <c r="X45" s="112">
        <v>12</v>
      </c>
      <c r="Y45" s="112">
        <v>16</v>
      </c>
      <c r="Z45" s="112">
        <v>24</v>
      </c>
    </row>
    <row r="46" spans="19:32" x14ac:dyDescent="0.25">
      <c r="S46" s="115" t="s">
        <v>38</v>
      </c>
      <c r="T46" s="115"/>
      <c r="U46" s="112"/>
      <c r="V46" s="112">
        <v>35</v>
      </c>
      <c r="W46" s="112">
        <v>35</v>
      </c>
      <c r="X46" s="112">
        <v>41</v>
      </c>
      <c r="Y46" s="112">
        <v>44</v>
      </c>
      <c r="Z46" s="112">
        <v>58</v>
      </c>
    </row>
    <row r="47" spans="19:32" x14ac:dyDescent="0.25">
      <c r="S47" s="115" t="s">
        <v>39</v>
      </c>
      <c r="T47" s="115"/>
      <c r="U47" s="112"/>
      <c r="V47" s="112">
        <v>50</v>
      </c>
      <c r="W47" s="112">
        <v>58</v>
      </c>
      <c r="X47" s="112">
        <v>61</v>
      </c>
      <c r="Y47" s="112">
        <v>61</v>
      </c>
      <c r="Z47" s="112">
        <v>49</v>
      </c>
    </row>
    <row r="48" spans="19:32" x14ac:dyDescent="0.25">
      <c r="S48" s="115" t="s">
        <v>40</v>
      </c>
      <c r="T48" s="115"/>
      <c r="U48" s="112"/>
      <c r="V48" s="112">
        <v>48</v>
      </c>
      <c r="W48" s="112">
        <v>51</v>
      </c>
      <c r="X48" s="112">
        <v>71</v>
      </c>
      <c r="Y48" s="112">
        <v>87</v>
      </c>
      <c r="Z48" s="112">
        <v>79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51</v>
      </c>
      <c r="W49" s="112">
        <v>59</v>
      </c>
      <c r="X49" s="112">
        <v>53</v>
      </c>
      <c r="Y49" s="112">
        <v>41</v>
      </c>
      <c r="Z49" s="112">
        <v>39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Robe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30</v>
      </c>
      <c r="W50" s="112">
        <v>37</v>
      </c>
      <c r="X50" s="112">
        <v>46</v>
      </c>
      <c r="Y50" s="112">
        <v>45</v>
      </c>
      <c r="Z50" s="112">
        <v>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</v>
      </c>
      <c r="W51" s="112">
        <v>42</v>
      </c>
      <c r="X51" s="112">
        <v>38</v>
      </c>
      <c r="Y51" s="112">
        <v>33</v>
      </c>
      <c r="Z51" s="112">
        <v>35</v>
      </c>
    </row>
    <row r="52" spans="1:26" ht="15" customHeight="1" x14ac:dyDescent="0.25">
      <c r="S52" s="115" t="s">
        <v>44</v>
      </c>
      <c r="T52" s="115"/>
      <c r="U52" s="112"/>
      <c r="V52" s="112">
        <v>60</v>
      </c>
      <c r="W52" s="112">
        <v>74</v>
      </c>
      <c r="X52" s="112">
        <v>55</v>
      </c>
      <c r="Y52" s="112">
        <v>80</v>
      </c>
      <c r="Z52" s="112">
        <v>64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66</v>
      </c>
      <c r="W53" s="112">
        <v>63</v>
      </c>
      <c r="X53" s="112">
        <v>47</v>
      </c>
      <c r="Y53" s="112">
        <v>60</v>
      </c>
      <c r="Z53" s="112">
        <v>61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60</v>
      </c>
      <c r="W54" s="112">
        <v>70</v>
      </c>
      <c r="X54" s="112">
        <v>53</v>
      </c>
      <c r="Y54" s="112">
        <v>60</v>
      </c>
      <c r="Z54" s="112">
        <v>65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61</v>
      </c>
      <c r="W55" s="112">
        <v>50</v>
      </c>
      <c r="X55" s="112">
        <v>58</v>
      </c>
      <c r="Y55" s="112">
        <v>57</v>
      </c>
      <c r="Z55" s="112">
        <v>63</v>
      </c>
    </row>
    <row r="56" spans="1:26" ht="15" customHeight="1" x14ac:dyDescent="0.25">
      <c r="S56" s="115" t="s">
        <v>48</v>
      </c>
      <c r="T56" s="115"/>
      <c r="U56" s="112"/>
      <c r="V56" s="112">
        <v>28</v>
      </c>
      <c r="W56" s="112">
        <v>42</v>
      </c>
      <c r="X56" s="112">
        <v>39</v>
      </c>
      <c r="Y56" s="112">
        <v>44</v>
      </c>
      <c r="Z56" s="112">
        <v>41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13</v>
      </c>
      <c r="W57" s="112">
        <v>19</v>
      </c>
      <c r="X57" s="112">
        <v>11</v>
      </c>
      <c r="Y57" s="112">
        <v>23</v>
      </c>
      <c r="Z57" s="112">
        <v>23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</v>
      </c>
      <c r="W58" s="112">
        <v>13</v>
      </c>
      <c r="X58" s="112">
        <v>14</v>
      </c>
      <c r="Y58" s="112">
        <v>13</v>
      </c>
      <c r="Z58" s="112">
        <v>13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</v>
      </c>
      <c r="W59" s="112">
        <v>3</v>
      </c>
      <c r="X59" s="112">
        <v>4</v>
      </c>
      <c r="Y59" s="112">
        <v>4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6</v>
      </c>
      <c r="X60" s="112">
        <v>0</v>
      </c>
      <c r="Y60" s="112">
        <v>0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569</v>
      </c>
      <c r="W61" s="112">
        <v>643</v>
      </c>
      <c r="X61" s="112">
        <v>619</v>
      </c>
      <c r="Y61" s="112">
        <v>671</v>
      </c>
      <c r="Z61" s="112">
        <v>695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10</v>
      </c>
      <c r="X63" s="112">
        <v>15</v>
      </c>
      <c r="Y63" s="112">
        <v>14</v>
      </c>
      <c r="Z63" s="112">
        <v>16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</v>
      </c>
      <c r="W64" s="112">
        <v>12</v>
      </c>
      <c r="X64" s="112">
        <v>11</v>
      </c>
      <c r="Y64" s="112">
        <v>20</v>
      </c>
      <c r="Z64" s="112">
        <v>21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Robe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36</v>
      </c>
      <c r="W65" s="112">
        <v>26</v>
      </c>
      <c r="X65" s="112">
        <v>39</v>
      </c>
      <c r="Y65" s="112">
        <v>36</v>
      </c>
      <c r="Z65" s="112">
        <v>35</v>
      </c>
    </row>
    <row r="66" spans="1:26" x14ac:dyDescent="0.25">
      <c r="S66" s="115" t="s">
        <v>39</v>
      </c>
      <c r="T66" s="115"/>
      <c r="U66" s="112"/>
      <c r="V66" s="112">
        <v>62</v>
      </c>
      <c r="W66" s="112">
        <v>60</v>
      </c>
      <c r="X66" s="112">
        <v>57</v>
      </c>
      <c r="Y66" s="112">
        <v>61</v>
      </c>
      <c r="Z66" s="112">
        <v>70</v>
      </c>
    </row>
    <row r="67" spans="1:26" x14ac:dyDescent="0.25">
      <c r="S67" s="115" t="s">
        <v>40</v>
      </c>
      <c r="T67" s="115"/>
      <c r="U67" s="112"/>
      <c r="V67" s="112">
        <v>43</v>
      </c>
      <c r="W67" s="112">
        <v>55</v>
      </c>
      <c r="X67" s="112">
        <v>62</v>
      </c>
      <c r="Y67" s="112">
        <v>57</v>
      </c>
      <c r="Z67" s="112">
        <v>65</v>
      </c>
    </row>
    <row r="68" spans="1:26" x14ac:dyDescent="0.25">
      <c r="S68" s="115" t="s">
        <v>41</v>
      </c>
      <c r="T68" s="115"/>
      <c r="U68" s="112"/>
      <c r="V68" s="112">
        <v>61</v>
      </c>
      <c r="W68" s="112">
        <v>77</v>
      </c>
      <c r="X68" s="112">
        <v>84</v>
      </c>
      <c r="Y68" s="112">
        <v>66</v>
      </c>
      <c r="Z68" s="112">
        <v>41</v>
      </c>
    </row>
    <row r="69" spans="1:26" x14ac:dyDescent="0.25">
      <c r="S69" s="115" t="s">
        <v>42</v>
      </c>
      <c r="T69" s="115"/>
      <c r="U69" s="112"/>
      <c r="V69" s="112">
        <v>43</v>
      </c>
      <c r="W69" s="112">
        <v>34</v>
      </c>
      <c r="X69" s="112">
        <v>41</v>
      </c>
      <c r="Y69" s="112">
        <v>46</v>
      </c>
      <c r="Z69" s="112">
        <v>56</v>
      </c>
    </row>
    <row r="70" spans="1:26" x14ac:dyDescent="0.25">
      <c r="S70" s="115" t="s">
        <v>43</v>
      </c>
      <c r="T70" s="115"/>
      <c r="U70" s="112"/>
      <c r="V70" s="112">
        <v>57</v>
      </c>
      <c r="W70" s="112">
        <v>57</v>
      </c>
      <c r="X70" s="112">
        <v>55</v>
      </c>
      <c r="Y70" s="112">
        <v>57</v>
      </c>
      <c r="Z70" s="112">
        <v>50</v>
      </c>
    </row>
    <row r="71" spans="1:26" x14ac:dyDescent="0.25">
      <c r="S71" s="115" t="s">
        <v>44</v>
      </c>
      <c r="T71" s="115"/>
      <c r="U71" s="112"/>
      <c r="V71" s="112">
        <v>45</v>
      </c>
      <c r="W71" s="112">
        <v>45</v>
      </c>
      <c r="X71" s="112">
        <v>41</v>
      </c>
      <c r="Y71" s="112">
        <v>45</v>
      </c>
      <c r="Z71" s="112">
        <v>47</v>
      </c>
    </row>
    <row r="72" spans="1:26" x14ac:dyDescent="0.25">
      <c r="S72" s="115" t="s">
        <v>45</v>
      </c>
      <c r="T72" s="115"/>
      <c r="U72" s="112"/>
      <c r="V72" s="112">
        <v>58</v>
      </c>
      <c r="W72" s="112">
        <v>68</v>
      </c>
      <c r="X72" s="112">
        <v>61</v>
      </c>
      <c r="Y72" s="112">
        <v>65</v>
      </c>
      <c r="Z72" s="112">
        <v>59</v>
      </c>
    </row>
    <row r="73" spans="1:26" x14ac:dyDescent="0.25">
      <c r="S73" s="115" t="s">
        <v>46</v>
      </c>
      <c r="T73" s="115"/>
      <c r="U73" s="112"/>
      <c r="V73" s="112">
        <v>59</v>
      </c>
      <c r="W73" s="112">
        <v>63</v>
      </c>
      <c r="X73" s="112">
        <v>63</v>
      </c>
      <c r="Y73" s="112">
        <v>77</v>
      </c>
      <c r="Z73" s="112">
        <v>89</v>
      </c>
    </row>
    <row r="74" spans="1:26" x14ac:dyDescent="0.25">
      <c r="S74" s="115" t="s">
        <v>47</v>
      </c>
      <c r="T74" s="115"/>
      <c r="U74" s="112"/>
      <c r="V74" s="112">
        <v>48</v>
      </c>
      <c r="W74" s="112">
        <v>51</v>
      </c>
      <c r="X74" s="112">
        <v>54</v>
      </c>
      <c r="Y74" s="112">
        <v>58</v>
      </c>
      <c r="Z74" s="112">
        <v>58</v>
      </c>
    </row>
    <row r="75" spans="1:26" x14ac:dyDescent="0.25">
      <c r="S75" s="115" t="s">
        <v>48</v>
      </c>
      <c r="T75" s="115"/>
      <c r="U75" s="112"/>
      <c r="V75" s="112">
        <v>40</v>
      </c>
      <c r="W75" s="112">
        <v>47</v>
      </c>
      <c r="X75" s="112">
        <v>39</v>
      </c>
      <c r="Y75" s="112">
        <v>37</v>
      </c>
      <c r="Z75" s="112">
        <v>42</v>
      </c>
    </row>
    <row r="76" spans="1:26" x14ac:dyDescent="0.25">
      <c r="S76" s="115" t="s">
        <v>49</v>
      </c>
      <c r="T76" s="115"/>
      <c r="U76" s="112"/>
      <c r="V76" s="112">
        <v>13</v>
      </c>
      <c r="W76" s="112">
        <v>21</v>
      </c>
      <c r="X76" s="112">
        <v>20</v>
      </c>
      <c r="Y76" s="112">
        <v>32</v>
      </c>
      <c r="Z76" s="112">
        <v>29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12</v>
      </c>
      <c r="X77" s="112">
        <v>9</v>
      </c>
      <c r="Y77" s="112">
        <v>9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5</v>
      </c>
      <c r="X78" s="112">
        <v>4</v>
      </c>
      <c r="Y78" s="112">
        <v>5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589</v>
      </c>
      <c r="W80" s="112">
        <v>649</v>
      </c>
      <c r="X80" s="112">
        <v>660</v>
      </c>
      <c r="Y80" s="112">
        <v>688</v>
      </c>
      <c r="Z80" s="112">
        <v>696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Robe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42</v>
      </c>
      <c r="W83" s="112">
        <v>49</v>
      </c>
      <c r="X83" s="112">
        <v>46</v>
      </c>
      <c r="Y83" s="112">
        <v>50</v>
      </c>
      <c r="Z83" s="112">
        <v>53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15</v>
      </c>
      <c r="W84" s="112">
        <v>25</v>
      </c>
      <c r="X84" s="112">
        <v>20</v>
      </c>
      <c r="Y84" s="112">
        <v>20</v>
      </c>
      <c r="Z84" s="112">
        <v>19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61</v>
      </c>
      <c r="W85" s="112">
        <v>49</v>
      </c>
      <c r="X85" s="112">
        <v>58</v>
      </c>
      <c r="Y85" s="112">
        <v>67</v>
      </c>
      <c r="Z85" s="112">
        <v>71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1,391</v>
      </c>
      <c r="D86" s="94">
        <f t="shared" ref="D86:D91" si="4">AD4</f>
        <v>2.0542920029346989E-2</v>
      </c>
      <c r="E86" s="95">
        <f t="shared" ref="E86:E91" si="5">AD4</f>
        <v>2.0542920029346989E-2</v>
      </c>
      <c r="F86" s="94">
        <f t="shared" ref="F86:F91" si="6">AF4</f>
        <v>0.19399141630901284</v>
      </c>
      <c r="G86" s="95">
        <f t="shared" ref="G86:G91" si="7">AF4</f>
        <v>0.19399141630901284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20</v>
      </c>
      <c r="W86" s="112">
        <v>20</v>
      </c>
      <c r="X86" s="112">
        <v>14</v>
      </c>
      <c r="Y86" s="112">
        <v>18</v>
      </c>
      <c r="Z86" s="112">
        <v>18</v>
      </c>
    </row>
    <row r="87" spans="1:30" ht="15" customHeight="1" x14ac:dyDescent="0.25">
      <c r="A87" s="96" t="s">
        <v>4</v>
      </c>
      <c r="B87" s="49"/>
      <c r="C87" s="97" t="str">
        <f t="shared" si="3"/>
        <v>695</v>
      </c>
      <c r="D87" s="94">
        <f t="shared" si="4"/>
        <v>3.1157270029673612E-2</v>
      </c>
      <c r="E87" s="95">
        <f t="shared" si="5"/>
        <v>3.1157270029673612E-2</v>
      </c>
      <c r="F87" s="94">
        <f t="shared" si="6"/>
        <v>0.215034965034965</v>
      </c>
      <c r="G87" s="95">
        <f t="shared" si="7"/>
        <v>0.215034965034965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6</v>
      </c>
      <c r="W87" s="112">
        <v>6</v>
      </c>
      <c r="X87" s="112">
        <v>7</v>
      </c>
      <c r="Y87" s="112">
        <v>9</v>
      </c>
      <c r="Z87" s="112">
        <v>7</v>
      </c>
    </row>
    <row r="88" spans="1:30" ht="15" customHeight="1" x14ac:dyDescent="0.25">
      <c r="A88" s="96" t="s">
        <v>5</v>
      </c>
      <c r="B88" s="49"/>
      <c r="C88" s="97" t="str">
        <f t="shared" si="3"/>
        <v>696</v>
      </c>
      <c r="D88" s="94">
        <f t="shared" si="4"/>
        <v>8.6956521739129933E-3</v>
      </c>
      <c r="E88" s="95">
        <f t="shared" si="5"/>
        <v>8.6956521739129933E-3</v>
      </c>
      <c r="F88" s="94">
        <f t="shared" si="6"/>
        <v>0.17567567567567566</v>
      </c>
      <c r="G88" s="95">
        <f t="shared" si="7"/>
        <v>0.17567567567567566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17</v>
      </c>
      <c r="W88" s="112">
        <v>18</v>
      </c>
      <c r="X88" s="112">
        <v>25</v>
      </c>
      <c r="Y88" s="112">
        <v>23</v>
      </c>
      <c r="Z88" s="112">
        <v>18</v>
      </c>
    </row>
    <row r="89" spans="1:30" ht="15" customHeight="1" x14ac:dyDescent="0.25">
      <c r="A89" s="49" t="s">
        <v>6</v>
      </c>
      <c r="B89" s="49"/>
      <c r="C89" s="97" t="str">
        <f t="shared" si="3"/>
        <v>936</v>
      </c>
      <c r="D89" s="94">
        <f t="shared" si="4"/>
        <v>1.6286644951140072E-2</v>
      </c>
      <c r="E89" s="95">
        <f t="shared" si="5"/>
        <v>1.6286644951140072E-2</v>
      </c>
      <c r="F89" s="94">
        <f t="shared" si="6"/>
        <v>0.20774193548387099</v>
      </c>
      <c r="G89" s="95">
        <f t="shared" si="7"/>
        <v>0.20774193548387099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20</v>
      </c>
      <c r="W89" s="112">
        <v>23</v>
      </c>
      <c r="X89" s="112">
        <v>25</v>
      </c>
      <c r="Y89" s="112">
        <v>33</v>
      </c>
      <c r="Z89" s="112">
        <v>26</v>
      </c>
    </row>
    <row r="90" spans="1:30" ht="15" customHeight="1" x14ac:dyDescent="0.25">
      <c r="A90" s="49" t="s">
        <v>98</v>
      </c>
      <c r="B90" s="49"/>
      <c r="C90" s="97" t="str">
        <f t="shared" si="3"/>
        <v>$29,259</v>
      </c>
      <c r="D90" s="94">
        <f t="shared" si="4"/>
        <v>0.1843597422016483</v>
      </c>
      <c r="E90" s="95">
        <f t="shared" si="5"/>
        <v>0.1843597422016483</v>
      </c>
      <c r="F90" s="94">
        <f t="shared" si="6"/>
        <v>9.6093129542219158E-2</v>
      </c>
      <c r="G90" s="95">
        <f t="shared" si="7"/>
        <v>9.6093129542219158E-2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75</v>
      </c>
      <c r="W90" s="112">
        <v>83</v>
      </c>
      <c r="X90" s="112">
        <v>81</v>
      </c>
      <c r="Y90" s="112">
        <v>85</v>
      </c>
      <c r="Z90" s="112">
        <v>82</v>
      </c>
    </row>
    <row r="91" spans="1:30" ht="15" customHeight="1" x14ac:dyDescent="0.25">
      <c r="A91" s="49" t="s">
        <v>7</v>
      </c>
      <c r="B91" s="49"/>
      <c r="C91" s="97" t="str">
        <f t="shared" si="3"/>
        <v>$47.7 mil</v>
      </c>
      <c r="D91" s="94">
        <f t="shared" si="4"/>
        <v>5.655870695977705E-2</v>
      </c>
      <c r="E91" s="95">
        <f t="shared" si="5"/>
        <v>5.655870695977705E-2</v>
      </c>
      <c r="F91" s="94">
        <f t="shared" si="6"/>
        <v>0.40723887204338882</v>
      </c>
      <c r="G91" s="95">
        <f t="shared" si="7"/>
        <v>0.40723887204338882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397</v>
      </c>
      <c r="W91" s="112">
        <v>443</v>
      </c>
      <c r="X91" s="112">
        <v>427</v>
      </c>
      <c r="Y91" s="112">
        <v>471</v>
      </c>
      <c r="Z91" s="112">
        <v>485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25</v>
      </c>
      <c r="W93" s="112">
        <v>29</v>
      </c>
      <c r="X93" s="112">
        <v>28</v>
      </c>
      <c r="Y93" s="112">
        <v>36</v>
      </c>
      <c r="Z93" s="112">
        <v>40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42</v>
      </c>
      <c r="W94" s="112">
        <v>46</v>
      </c>
      <c r="X94" s="112">
        <v>54</v>
      </c>
      <c r="Y94" s="112">
        <v>59</v>
      </c>
      <c r="Z94" s="112">
        <v>50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6</v>
      </c>
      <c r="W95" s="112">
        <v>11</v>
      </c>
      <c r="X95" s="112">
        <v>17</v>
      </c>
      <c r="Y95" s="112">
        <v>14</v>
      </c>
      <c r="Z95" s="112">
        <v>17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61</v>
      </c>
      <c r="W96" s="112">
        <v>69</v>
      </c>
      <c r="X96" s="112">
        <v>68</v>
      </c>
      <c r="Y96" s="112">
        <v>75</v>
      </c>
      <c r="Z96" s="112">
        <v>70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54</v>
      </c>
      <c r="W97" s="112">
        <v>51</v>
      </c>
      <c r="X97" s="112">
        <v>44</v>
      </c>
      <c r="Y97" s="112">
        <v>58</v>
      </c>
      <c r="Z97" s="112">
        <v>51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41</v>
      </c>
      <c r="W98" s="112">
        <v>34</v>
      </c>
      <c r="X98" s="112">
        <v>36</v>
      </c>
      <c r="Y98" s="112">
        <v>37</v>
      </c>
      <c r="Z98" s="112">
        <v>33</v>
      </c>
    </row>
    <row r="99" spans="1:32" ht="15" customHeight="1" x14ac:dyDescent="0.25">
      <c r="S99" s="115" t="s">
        <v>191</v>
      </c>
      <c r="T99" s="115"/>
      <c r="U99" s="112"/>
      <c r="V99" s="112">
        <v>5</v>
      </c>
      <c r="W99" s="112">
        <v>4</v>
      </c>
      <c r="X99" s="112">
        <v>5</v>
      </c>
      <c r="Y99" s="112">
        <v>7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41</v>
      </c>
      <c r="W100" s="112">
        <v>49</v>
      </c>
      <c r="X100" s="112">
        <v>53</v>
      </c>
      <c r="Y100" s="112">
        <v>48</v>
      </c>
      <c r="Z100" s="112">
        <v>42</v>
      </c>
    </row>
    <row r="101" spans="1:32" x14ac:dyDescent="0.25">
      <c r="A101" s="18"/>
      <c r="S101" s="118" t="s">
        <v>53</v>
      </c>
      <c r="T101" s="118"/>
      <c r="U101" s="112"/>
      <c r="V101" s="112">
        <v>383</v>
      </c>
      <c r="W101" s="112">
        <v>425</v>
      </c>
      <c r="X101" s="112">
        <v>422</v>
      </c>
      <c r="Y101" s="112">
        <v>454</v>
      </c>
      <c r="Z101" s="112">
        <v>447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881</v>
      </c>
      <c r="W104" s="112">
        <v>934</v>
      </c>
      <c r="X104" s="112">
        <v>914</v>
      </c>
      <c r="Y104" s="112">
        <v>973</v>
      </c>
      <c r="Z104" s="112">
        <v>973</v>
      </c>
      <c r="AB104" s="109" t="str">
        <f>TEXT(Z104,"###,###")</f>
        <v>973</v>
      </c>
      <c r="AD104" s="130">
        <f>Z104/($Z$4)*100</f>
        <v>69.949676491732575</v>
      </c>
      <c r="AF104" s="109"/>
    </row>
    <row r="105" spans="1:32" x14ac:dyDescent="0.25">
      <c r="S105" s="115" t="s">
        <v>17</v>
      </c>
      <c r="T105" s="115"/>
      <c r="U105" s="112"/>
      <c r="V105" s="112">
        <v>108</v>
      </c>
      <c r="W105" s="112">
        <v>136</v>
      </c>
      <c r="X105" s="112">
        <v>141</v>
      </c>
      <c r="Y105" s="112">
        <v>144</v>
      </c>
      <c r="Z105" s="112">
        <v>152</v>
      </c>
      <c r="AB105" s="109" t="str">
        <f>TEXT(Z105,"###,###")</f>
        <v>152</v>
      </c>
      <c r="AD105" s="130">
        <f>Z105/($Z$4)*100</f>
        <v>10.927390366642703</v>
      </c>
      <c r="AF105" s="109"/>
    </row>
    <row r="106" spans="1:32" x14ac:dyDescent="0.25">
      <c r="S106" s="118" t="s">
        <v>53</v>
      </c>
      <c r="T106" s="118"/>
      <c r="U106" s="120"/>
      <c r="V106" s="120">
        <v>989</v>
      </c>
      <c r="W106" s="120">
        <v>1070</v>
      </c>
      <c r="X106" s="120">
        <v>1055</v>
      </c>
      <c r="Y106" s="120">
        <v>1117</v>
      </c>
      <c r="Z106" s="120">
        <v>1125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282</v>
      </c>
      <c r="W108" s="112">
        <v>356</v>
      </c>
      <c r="X108" s="112">
        <v>291</v>
      </c>
      <c r="Y108" s="112">
        <v>304</v>
      </c>
      <c r="Z108" s="112">
        <v>333</v>
      </c>
      <c r="AB108" s="109" t="str">
        <f>TEXT(Z108,"###,###")</f>
        <v>333</v>
      </c>
      <c r="AD108" s="130">
        <f>Z108/($Z$4)*100</f>
        <v>23.939611790079081</v>
      </c>
      <c r="AF108" s="109"/>
    </row>
    <row r="109" spans="1:32" x14ac:dyDescent="0.25">
      <c r="S109" s="115" t="s">
        <v>20</v>
      </c>
      <c r="T109" s="115"/>
      <c r="U109" s="112"/>
      <c r="V109" s="112">
        <v>277</v>
      </c>
      <c r="W109" s="112">
        <v>298</v>
      </c>
      <c r="X109" s="112">
        <v>287</v>
      </c>
      <c r="Y109" s="112">
        <v>317</v>
      </c>
      <c r="Z109" s="112">
        <v>327</v>
      </c>
      <c r="AB109" s="109" t="str">
        <f>TEXT(Z109,"###,###")</f>
        <v>327</v>
      </c>
      <c r="AD109" s="130">
        <f>Z109/($Z$4)*100</f>
        <v>23.508267433501079</v>
      </c>
      <c r="AF109" s="109"/>
    </row>
    <row r="110" spans="1:32" x14ac:dyDescent="0.25">
      <c r="S110" s="115" t="s">
        <v>21</v>
      </c>
      <c r="T110" s="115"/>
      <c r="U110" s="112"/>
      <c r="V110" s="112">
        <v>207</v>
      </c>
      <c r="W110" s="112">
        <v>169</v>
      </c>
      <c r="X110" s="112">
        <v>257</v>
      </c>
      <c r="Y110" s="112">
        <v>249</v>
      </c>
      <c r="Z110" s="112">
        <v>247</v>
      </c>
      <c r="AB110" s="109" t="str">
        <f>TEXT(Z110,"###,###")</f>
        <v>247</v>
      </c>
      <c r="AD110" s="130">
        <f>Z110/($Z$4)*100</f>
        <v>17.75700934579439</v>
      </c>
      <c r="AF110" s="109"/>
    </row>
    <row r="111" spans="1:32" x14ac:dyDescent="0.25">
      <c r="S111" s="115" t="s">
        <v>22</v>
      </c>
      <c r="T111" s="115"/>
      <c r="U111" s="112"/>
      <c r="V111" s="112">
        <v>151</v>
      </c>
      <c r="W111" s="112">
        <v>183</v>
      </c>
      <c r="X111" s="112">
        <v>183</v>
      </c>
      <c r="Y111" s="112">
        <v>180</v>
      </c>
      <c r="Z111" s="112">
        <v>221</v>
      </c>
      <c r="AB111" s="109" t="str">
        <f>TEXT(Z111,"###,###")</f>
        <v>221</v>
      </c>
      <c r="AD111" s="130">
        <f>Z111/($Z$4)*100</f>
        <v>15.887850467289718</v>
      </c>
      <c r="AF111" s="109"/>
    </row>
    <row r="112" spans="1:32" x14ac:dyDescent="0.25">
      <c r="S112" s="118" t="s">
        <v>53</v>
      </c>
      <c r="T112" s="118"/>
      <c r="U112" s="112"/>
      <c r="V112" s="112">
        <v>1165</v>
      </c>
      <c r="W112" s="112">
        <v>1295</v>
      </c>
      <c r="X112" s="112">
        <v>1275</v>
      </c>
      <c r="Y112" s="112">
        <v>1363</v>
      </c>
      <c r="Z112" s="112">
        <v>1391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45.24</v>
      </c>
      <c r="W118" s="131">
        <v>45.85</v>
      </c>
      <c r="X118" s="131">
        <v>44.68</v>
      </c>
      <c r="Y118" s="131">
        <v>45.13</v>
      </c>
      <c r="Z118" s="131">
        <v>45.65</v>
      </c>
      <c r="AB118" s="109" t="str">
        <f>TEXT(Z118,"##.0")</f>
        <v>45.7</v>
      </c>
    </row>
    <row r="120" spans="19:32" x14ac:dyDescent="0.25">
      <c r="S120" s="101" t="s">
        <v>100</v>
      </c>
      <c r="T120" s="112"/>
      <c r="U120" s="112"/>
      <c r="V120" s="112">
        <v>474</v>
      </c>
      <c r="W120" s="112">
        <v>527</v>
      </c>
      <c r="X120" s="112">
        <v>542</v>
      </c>
      <c r="Y120" s="112">
        <v>577</v>
      </c>
      <c r="Z120" s="112">
        <v>594</v>
      </c>
      <c r="AB120" s="109" t="str">
        <f>TEXT(Z120,"###,###")</f>
        <v>594</v>
      </c>
    </row>
    <row r="121" spans="19:32" x14ac:dyDescent="0.25">
      <c r="S121" s="101" t="s">
        <v>101</v>
      </c>
      <c r="T121" s="112"/>
      <c r="U121" s="112"/>
      <c r="V121" s="112">
        <v>194</v>
      </c>
      <c r="W121" s="112">
        <v>221</v>
      </c>
      <c r="X121" s="112">
        <v>192</v>
      </c>
      <c r="Y121" s="112">
        <v>215</v>
      </c>
      <c r="Z121" s="112">
        <v>215</v>
      </c>
      <c r="AB121" s="109" t="str">
        <f>TEXT(Z121,"###,###")</f>
        <v>215</v>
      </c>
    </row>
    <row r="122" spans="19:32" x14ac:dyDescent="0.25">
      <c r="S122" s="101" t="s">
        <v>102</v>
      </c>
      <c r="T122" s="112"/>
      <c r="U122" s="112"/>
      <c r="V122" s="112">
        <v>111</v>
      </c>
      <c r="W122" s="112">
        <v>123</v>
      </c>
      <c r="X122" s="112">
        <v>114</v>
      </c>
      <c r="Y122" s="112">
        <v>136</v>
      </c>
      <c r="Z122" s="112">
        <v>124</v>
      </c>
      <c r="AB122" s="109" t="str">
        <f>TEXT(Z122,"###,###")</f>
        <v>124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585</v>
      </c>
      <c r="W124" s="112">
        <v>650</v>
      </c>
      <c r="X124" s="112">
        <v>656</v>
      </c>
      <c r="Y124" s="112">
        <v>713</v>
      </c>
      <c r="Z124" s="112">
        <v>718</v>
      </c>
      <c r="AB124" s="109" t="str">
        <f>TEXT(Z124,"###,###")</f>
        <v>718</v>
      </c>
      <c r="AD124" s="127">
        <f>Z124/$Z$7*100</f>
        <v>76.709401709401718</v>
      </c>
    </row>
    <row r="125" spans="19:32" x14ac:dyDescent="0.25">
      <c r="S125" s="101" t="s">
        <v>104</v>
      </c>
      <c r="T125" s="112"/>
      <c r="U125" s="112"/>
      <c r="V125" s="112">
        <v>305</v>
      </c>
      <c r="W125" s="112">
        <v>344</v>
      </c>
      <c r="X125" s="112">
        <v>306</v>
      </c>
      <c r="Y125" s="112">
        <v>351</v>
      </c>
      <c r="Z125" s="112">
        <v>339</v>
      </c>
      <c r="AB125" s="109" t="str">
        <f>TEXT(Z125,"###,###")</f>
        <v>339</v>
      </c>
      <c r="AD125" s="127">
        <f>Z125/$Z$7*100</f>
        <v>36.217948717948715</v>
      </c>
    </row>
    <row r="127" spans="19:32" x14ac:dyDescent="0.25">
      <c r="S127" s="101" t="s">
        <v>105</v>
      </c>
      <c r="T127" s="112"/>
      <c r="U127" s="112"/>
      <c r="V127" s="112">
        <v>393</v>
      </c>
      <c r="W127" s="112">
        <v>445</v>
      </c>
      <c r="X127" s="112">
        <v>431</v>
      </c>
      <c r="Y127" s="112">
        <v>470</v>
      </c>
      <c r="Z127" s="112">
        <v>487</v>
      </c>
      <c r="AB127" s="109" t="str">
        <f>TEXT(Z127,"###,###")</f>
        <v>487</v>
      </c>
      <c r="AD127" s="127">
        <f>Z127/$Z$7*100</f>
        <v>52.029914529914535</v>
      </c>
    </row>
    <row r="128" spans="19:32" x14ac:dyDescent="0.25">
      <c r="S128" s="101" t="s">
        <v>106</v>
      </c>
      <c r="T128" s="112"/>
      <c r="U128" s="112"/>
      <c r="V128" s="112">
        <v>379</v>
      </c>
      <c r="W128" s="112">
        <v>426</v>
      </c>
      <c r="X128" s="112">
        <v>420</v>
      </c>
      <c r="Y128" s="112">
        <v>448</v>
      </c>
      <c r="Z128" s="112">
        <v>447</v>
      </c>
      <c r="AB128" s="109" t="str">
        <f>TEXT(Z128,"###,###")</f>
        <v>447</v>
      </c>
      <c r="AD128" s="127">
        <f>Z128/$Z$7*100</f>
        <v>47.756410256410255</v>
      </c>
    </row>
    <row r="130" spans="19:20" x14ac:dyDescent="0.25">
      <c r="S130" s="101" t="s">
        <v>264</v>
      </c>
      <c r="T130" s="127">
        <v>63.46153846153846</v>
      </c>
    </row>
    <row r="131" spans="19:20" x14ac:dyDescent="0.25">
      <c r="S131" s="101" t="s">
        <v>265</v>
      </c>
      <c r="T131" s="127">
        <v>22.970085470085468</v>
      </c>
    </row>
    <row r="132" spans="19:20" x14ac:dyDescent="0.25">
      <c r="S132" s="101" t="s">
        <v>266</v>
      </c>
      <c r="T132" s="127">
        <v>13.247863247863249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C81806-ADF6-4077-908D-56090D513F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B5AAD3-57BE-4EBE-9D0F-E9E2BD9391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A7234BD-10AE-4D4F-BDCF-A016976046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314030-0CD9-4499-9EE8-14B1617B06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897A-79EE-4D9B-B3A6-52D42CE5F46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10.53 Roxby Downs,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3886</v>
      </c>
      <c r="W4" s="108">
        <v>3936</v>
      </c>
      <c r="X4" s="108">
        <v>3923</v>
      </c>
      <c r="Y4" s="108">
        <v>3861</v>
      </c>
      <c r="Z4" s="108">
        <v>3930</v>
      </c>
      <c r="AB4" s="109" t="str">
        <f>TEXT(Z4,"###,###")</f>
        <v>3,930</v>
      </c>
      <c r="AD4" s="110">
        <f>Z4/Y4-1</f>
        <v>1.7871017871017969E-2</v>
      </c>
      <c r="AF4" s="110">
        <f>Z4/V4-1</f>
        <v>1.1322696860524895E-2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2207</v>
      </c>
      <c r="W5" s="108">
        <v>2182</v>
      </c>
      <c r="X5" s="108">
        <v>2182</v>
      </c>
      <c r="Y5" s="108">
        <v>2086</v>
      </c>
      <c r="Z5" s="108">
        <v>2121</v>
      </c>
      <c r="AB5" s="109" t="str">
        <f>TEXT(Z5,"###,###")</f>
        <v>2,121</v>
      </c>
      <c r="AD5" s="110">
        <f t="shared" ref="AD5:AD9" si="0">Z5/Y5-1</f>
        <v>1.6778523489932917E-2</v>
      </c>
      <c r="AF5" s="110">
        <f t="shared" ref="AF5:AF9" si="1">Z5/V5-1</f>
        <v>-3.8966923425464484E-2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1675</v>
      </c>
      <c r="W6" s="108">
        <v>1754</v>
      </c>
      <c r="X6" s="108">
        <v>1745</v>
      </c>
      <c r="Y6" s="108">
        <v>1774</v>
      </c>
      <c r="Z6" s="108">
        <v>1808</v>
      </c>
      <c r="AB6" s="109" t="str">
        <f>TEXT(Z6,"###,###")</f>
        <v>1,808</v>
      </c>
      <c r="AD6" s="110">
        <f t="shared" si="0"/>
        <v>1.916572717023679E-2</v>
      </c>
      <c r="AF6" s="110">
        <f t="shared" si="1"/>
        <v>7.9402985074626953E-2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2569</v>
      </c>
      <c r="W7" s="108">
        <v>2694</v>
      </c>
      <c r="X7" s="108">
        <v>2719</v>
      </c>
      <c r="Y7" s="108">
        <v>2633</v>
      </c>
      <c r="Z7" s="108">
        <v>2583</v>
      </c>
      <c r="AB7" s="109" t="str">
        <f>TEXT(Z7,"###,###")</f>
        <v>2,583</v>
      </c>
      <c r="AD7" s="110">
        <f t="shared" si="0"/>
        <v>-1.8989745537409841E-2</v>
      </c>
      <c r="AF7" s="110">
        <f t="shared" si="1"/>
        <v>5.4495912806540314E-3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3,930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2,583</v>
      </c>
      <c r="P8" s="65"/>
      <c r="S8" s="107" t="s">
        <v>84</v>
      </c>
      <c r="T8" s="108"/>
      <c r="U8" s="108"/>
      <c r="V8" s="108">
        <v>73293.399999999994</v>
      </c>
      <c r="W8" s="108">
        <v>81214.14</v>
      </c>
      <c r="X8" s="108">
        <v>84850.5</v>
      </c>
      <c r="Y8" s="108">
        <v>80799.63</v>
      </c>
      <c r="Z8" s="108">
        <v>81980</v>
      </c>
      <c r="AB8" s="109" t="str">
        <f>TEXT(Z8,"$###,###")</f>
        <v>$81,980</v>
      </c>
      <c r="AD8" s="110">
        <f t="shared" si="0"/>
        <v>1.4608606499806998E-2</v>
      </c>
      <c r="AF8" s="110">
        <f t="shared" si="1"/>
        <v>0.11851817489705763</v>
      </c>
    </row>
    <row r="9" spans="1:32" x14ac:dyDescent="0.25">
      <c r="A9" s="30" t="s">
        <v>14</v>
      </c>
      <c r="B9" s="69"/>
      <c r="C9" s="70"/>
      <c r="D9" s="71">
        <f>AD104</f>
        <v>89.541984732824432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57.142857142857139</v>
      </c>
      <c r="P9" s="72" t="s">
        <v>85</v>
      </c>
      <c r="S9" s="107" t="s">
        <v>7</v>
      </c>
      <c r="T9" s="108"/>
      <c r="U9" s="108"/>
      <c r="V9" s="108">
        <v>224915981</v>
      </c>
      <c r="W9" s="108">
        <v>255570438</v>
      </c>
      <c r="X9" s="108">
        <v>265434313</v>
      </c>
      <c r="Y9" s="108">
        <v>267295518</v>
      </c>
      <c r="Z9" s="108">
        <v>272136072</v>
      </c>
      <c r="AB9" s="109" t="str">
        <f>TEXT(Z9/1000000,"$#,###.0")&amp;" mil"</f>
        <v>$272.1 mil</v>
      </c>
      <c r="AD9" s="110">
        <f t="shared" si="0"/>
        <v>1.8109372114499811E-2</v>
      </c>
      <c r="AF9" s="110">
        <f t="shared" si="1"/>
        <v>0.20994546848140594</v>
      </c>
    </row>
    <row r="10" spans="1:32" x14ac:dyDescent="0.25">
      <c r="A10" s="30" t="s">
        <v>17</v>
      </c>
      <c r="B10" s="69"/>
      <c r="C10" s="70"/>
      <c r="D10" s="71">
        <f>AD105</f>
        <v>7.5318066157760803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43.012001548586916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94.308943089430898</v>
      </c>
      <c r="P11" s="72" t="s">
        <v>85</v>
      </c>
      <c r="S11" s="107" t="s">
        <v>29</v>
      </c>
      <c r="T11" s="112"/>
      <c r="U11" s="112"/>
      <c r="V11" s="112">
        <v>3708</v>
      </c>
      <c r="W11" s="112">
        <v>3790</v>
      </c>
      <c r="X11" s="112">
        <v>3761</v>
      </c>
      <c r="Y11" s="112">
        <v>3713</v>
      </c>
      <c r="Z11" s="112">
        <v>3778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1.664730933023616</v>
      </c>
      <c r="P12" s="72" t="s">
        <v>85</v>
      </c>
      <c r="S12" s="107" t="s">
        <v>30</v>
      </c>
      <c r="T12" s="112"/>
      <c r="U12" s="112"/>
      <c r="V12" s="112">
        <v>177</v>
      </c>
      <c r="W12" s="112">
        <v>142</v>
      </c>
      <c r="X12" s="112">
        <v>165</v>
      </c>
      <c r="Y12" s="112">
        <v>143</v>
      </c>
      <c r="Z12" s="112">
        <v>152</v>
      </c>
    </row>
    <row r="13" spans="1:32" ht="15" customHeight="1" x14ac:dyDescent="0.25">
      <c r="A13" s="30" t="s">
        <v>19</v>
      </c>
      <c r="B13" s="70"/>
      <c r="C13" s="70"/>
      <c r="D13" s="71">
        <f>AD108</f>
        <v>6.8956743002544538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4.3747580332946185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9.7455470737913483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38.2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22.87531806615776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21.270825261526539</v>
      </c>
      <c r="P15" s="72" t="s">
        <v>85</v>
      </c>
      <c r="S15" s="115" t="s">
        <v>61</v>
      </c>
      <c r="T15" s="115"/>
      <c r="U15" s="116"/>
      <c r="V15" s="116">
        <v>24</v>
      </c>
      <c r="W15" s="116">
        <v>30</v>
      </c>
      <c r="X15" s="116">
        <v>32</v>
      </c>
      <c r="Y15" s="112">
        <v>31</v>
      </c>
      <c r="Z15" s="112">
        <v>42</v>
      </c>
      <c r="AB15" s="117">
        <f t="shared" ref="AB15:AB34" si="2">IF(Z15="np",0,Z15/$Z$34)</f>
        <v>1.0687022900763359E-2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57.480916030534345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78.729174738473461</v>
      </c>
      <c r="P16" s="37" t="s">
        <v>85</v>
      </c>
      <c r="S16" s="115" t="s">
        <v>62</v>
      </c>
      <c r="T16" s="115"/>
      <c r="U16" s="116"/>
      <c r="V16" s="116">
        <v>746</v>
      </c>
      <c r="W16" s="116">
        <v>849</v>
      </c>
      <c r="X16" s="116">
        <v>905</v>
      </c>
      <c r="Y16" s="112">
        <v>933</v>
      </c>
      <c r="Z16" s="112">
        <v>822</v>
      </c>
      <c r="AB16" s="117">
        <f t="shared" si="2"/>
        <v>0.20916030534351146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203</v>
      </c>
      <c r="W17" s="116">
        <v>231</v>
      </c>
      <c r="X17" s="116">
        <v>324</v>
      </c>
      <c r="Y17" s="112">
        <v>240</v>
      </c>
      <c r="Z17" s="112">
        <v>285</v>
      </c>
      <c r="AB17" s="117">
        <f t="shared" si="2"/>
        <v>7.2519083969465645E-2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107</v>
      </c>
      <c r="W18" s="116">
        <v>152</v>
      </c>
      <c r="X18" s="116">
        <v>143</v>
      </c>
      <c r="Y18" s="112">
        <v>123</v>
      </c>
      <c r="Z18" s="112">
        <v>121</v>
      </c>
      <c r="AB18" s="117">
        <f t="shared" si="2"/>
        <v>3.078880407124682E-2</v>
      </c>
    </row>
    <row r="19" spans="1:28" x14ac:dyDescent="0.25">
      <c r="A19" s="61" t="str">
        <f>$S$1&amp;" ("&amp;$V$2&amp;" to "&amp;$Z$2&amp;")"</f>
        <v>Roxby Downs (2016-17 to 2020-21)</v>
      </c>
      <c r="B19" s="61"/>
      <c r="C19" s="61"/>
      <c r="D19" s="61"/>
      <c r="E19" s="61"/>
      <c r="F19" s="61"/>
      <c r="G19" s="61" t="str">
        <f>$S$1&amp;" ("&amp;$V$2&amp;" to "&amp;$Z$2&amp;")"</f>
        <v>Roxby Downs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567</v>
      </c>
      <c r="W19" s="116">
        <v>532</v>
      </c>
      <c r="X19" s="116">
        <v>484</v>
      </c>
      <c r="Y19" s="112">
        <v>572</v>
      </c>
      <c r="Z19" s="112">
        <v>561</v>
      </c>
      <c r="AB19" s="117">
        <f t="shared" si="2"/>
        <v>0.14274809160305343</v>
      </c>
    </row>
    <row r="20" spans="1:28" x14ac:dyDescent="0.25">
      <c r="S20" s="115" t="s">
        <v>66</v>
      </c>
      <c r="T20" s="115"/>
      <c r="U20" s="116"/>
      <c r="V20" s="116">
        <v>66</v>
      </c>
      <c r="W20" s="116">
        <v>67</v>
      </c>
      <c r="X20" s="116">
        <v>77</v>
      </c>
      <c r="Y20" s="112">
        <v>86</v>
      </c>
      <c r="Z20" s="112">
        <v>71</v>
      </c>
      <c r="AB20" s="117">
        <f t="shared" si="2"/>
        <v>1.8066157760814248E-2</v>
      </c>
    </row>
    <row r="21" spans="1:28" x14ac:dyDescent="0.25">
      <c r="S21" s="115" t="s">
        <v>67</v>
      </c>
      <c r="T21" s="115"/>
      <c r="U21" s="116"/>
      <c r="V21" s="116">
        <v>222</v>
      </c>
      <c r="W21" s="116">
        <v>241</v>
      </c>
      <c r="X21" s="116">
        <v>233</v>
      </c>
      <c r="Y21" s="112">
        <v>226</v>
      </c>
      <c r="Z21" s="112">
        <v>207</v>
      </c>
      <c r="AB21" s="117">
        <f t="shared" si="2"/>
        <v>5.2671755725190839E-2</v>
      </c>
    </row>
    <row r="22" spans="1:28" x14ac:dyDescent="0.25">
      <c r="S22" s="115" t="s">
        <v>68</v>
      </c>
      <c r="T22" s="115"/>
      <c r="U22" s="116"/>
      <c r="V22" s="116">
        <v>310</v>
      </c>
      <c r="W22" s="116">
        <v>330</v>
      </c>
      <c r="X22" s="116">
        <v>285</v>
      </c>
      <c r="Y22" s="112">
        <v>272</v>
      </c>
      <c r="Z22" s="112">
        <v>385</v>
      </c>
      <c r="AB22" s="117">
        <f t="shared" si="2"/>
        <v>9.796437659033079E-2</v>
      </c>
    </row>
    <row r="23" spans="1:28" x14ac:dyDescent="0.25">
      <c r="S23" s="115" t="s">
        <v>69</v>
      </c>
      <c r="T23" s="115"/>
      <c r="U23" s="116"/>
      <c r="V23" s="116">
        <v>69</v>
      </c>
      <c r="W23" s="116">
        <v>67</v>
      </c>
      <c r="X23" s="116">
        <v>85</v>
      </c>
      <c r="Y23" s="112">
        <v>76</v>
      </c>
      <c r="Z23" s="112">
        <v>77</v>
      </c>
      <c r="AB23" s="117">
        <f t="shared" si="2"/>
        <v>1.9592875318066159E-2</v>
      </c>
    </row>
    <row r="24" spans="1:28" x14ac:dyDescent="0.25">
      <c r="S24" s="115" t="s">
        <v>70</v>
      </c>
      <c r="T24" s="115"/>
      <c r="U24" s="116"/>
      <c r="V24" s="116">
        <v>16</v>
      </c>
      <c r="W24" s="116">
        <v>5</v>
      </c>
      <c r="X24" s="116">
        <v>8</v>
      </c>
      <c r="Y24" s="112">
        <v>6</v>
      </c>
      <c r="Z24" s="112">
        <v>3</v>
      </c>
      <c r="AB24" s="117">
        <f t="shared" si="2"/>
        <v>7.6335877862595419E-4</v>
      </c>
    </row>
    <row r="25" spans="1:28" x14ac:dyDescent="0.25">
      <c r="S25" s="115" t="s">
        <v>71</v>
      </c>
      <c r="T25" s="115"/>
      <c r="U25" s="116"/>
      <c r="V25" s="116">
        <v>47</v>
      </c>
      <c r="W25" s="116">
        <v>35</v>
      </c>
      <c r="X25" s="116">
        <v>67</v>
      </c>
      <c r="Y25" s="112">
        <v>53</v>
      </c>
      <c r="Z25" s="112">
        <v>52</v>
      </c>
      <c r="AB25" s="117">
        <f t="shared" si="2"/>
        <v>1.3231552162849873E-2</v>
      </c>
    </row>
    <row r="26" spans="1:28" x14ac:dyDescent="0.25">
      <c r="S26" s="115" t="s">
        <v>72</v>
      </c>
      <c r="T26" s="115"/>
      <c r="U26" s="116"/>
      <c r="V26" s="116">
        <v>78</v>
      </c>
      <c r="W26" s="116">
        <v>80</v>
      </c>
      <c r="X26" s="116">
        <v>34</v>
      </c>
      <c r="Y26" s="112">
        <v>41</v>
      </c>
      <c r="Z26" s="112">
        <v>43</v>
      </c>
      <c r="AB26" s="117">
        <f t="shared" si="2"/>
        <v>1.0941475826972011E-2</v>
      </c>
    </row>
    <row r="27" spans="1:28" x14ac:dyDescent="0.25">
      <c r="S27" s="115" t="s">
        <v>73</v>
      </c>
      <c r="T27" s="115"/>
      <c r="U27" s="116"/>
      <c r="V27" s="116">
        <v>91</v>
      </c>
      <c r="W27" s="116">
        <v>85</v>
      </c>
      <c r="X27" s="116">
        <v>93</v>
      </c>
      <c r="Y27" s="112">
        <v>105</v>
      </c>
      <c r="Z27" s="112">
        <v>198</v>
      </c>
      <c r="AB27" s="117">
        <f t="shared" si="2"/>
        <v>5.0381679389312976E-2</v>
      </c>
    </row>
    <row r="28" spans="1:28" x14ac:dyDescent="0.25">
      <c r="S28" s="115" t="s">
        <v>74</v>
      </c>
      <c r="T28" s="115"/>
      <c r="U28" s="116"/>
      <c r="V28" s="116">
        <v>699</v>
      </c>
      <c r="W28" s="116">
        <v>673</v>
      </c>
      <c r="X28" s="116">
        <v>605</v>
      </c>
      <c r="Y28" s="112">
        <v>584</v>
      </c>
      <c r="Z28" s="112">
        <v>594</v>
      </c>
      <c r="AB28" s="117">
        <f t="shared" si="2"/>
        <v>0.15114503816793892</v>
      </c>
    </row>
    <row r="29" spans="1:28" x14ac:dyDescent="0.25">
      <c r="S29" s="115" t="s">
        <v>75</v>
      </c>
      <c r="T29" s="115"/>
      <c r="U29" s="116"/>
      <c r="V29" s="116">
        <v>46</v>
      </c>
      <c r="W29" s="116">
        <v>48</v>
      </c>
      <c r="X29" s="116">
        <v>51</v>
      </c>
      <c r="Y29" s="112">
        <v>49</v>
      </c>
      <c r="Z29" s="112">
        <v>38</v>
      </c>
      <c r="AB29" s="117">
        <f t="shared" si="2"/>
        <v>9.6692111959287529E-3</v>
      </c>
    </row>
    <row r="30" spans="1:28" x14ac:dyDescent="0.25">
      <c r="S30" s="115" t="s">
        <v>76</v>
      </c>
      <c r="T30" s="115"/>
      <c r="U30" s="116"/>
      <c r="V30" s="116">
        <v>212</v>
      </c>
      <c r="W30" s="116">
        <v>233</v>
      </c>
      <c r="X30" s="116">
        <v>234</v>
      </c>
      <c r="Y30" s="112">
        <v>208</v>
      </c>
      <c r="Z30" s="112">
        <v>167</v>
      </c>
      <c r="AB30" s="117">
        <f t="shared" si="2"/>
        <v>4.2493638676844782E-2</v>
      </c>
    </row>
    <row r="31" spans="1:28" x14ac:dyDescent="0.25">
      <c r="S31" s="115" t="s">
        <v>77</v>
      </c>
      <c r="T31" s="115"/>
      <c r="U31" s="116"/>
      <c r="V31" s="116">
        <v>131</v>
      </c>
      <c r="W31" s="116">
        <v>128</v>
      </c>
      <c r="X31" s="116">
        <v>127</v>
      </c>
      <c r="Y31" s="112">
        <v>152</v>
      </c>
      <c r="Z31" s="112">
        <v>140</v>
      </c>
      <c r="AB31" s="117">
        <f t="shared" si="2"/>
        <v>3.5623409669211195E-2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</v>
      </c>
      <c r="W32" s="116">
        <v>8</v>
      </c>
      <c r="X32" s="116">
        <v>9</v>
      </c>
      <c r="Y32" s="112">
        <v>14</v>
      </c>
      <c r="Z32" s="112">
        <v>26</v>
      </c>
      <c r="AB32" s="117">
        <f t="shared" si="2"/>
        <v>6.6157760814249365E-3</v>
      </c>
    </row>
    <row r="33" spans="19:32" x14ac:dyDescent="0.25">
      <c r="S33" s="115" t="s">
        <v>79</v>
      </c>
      <c r="T33" s="115"/>
      <c r="U33" s="116"/>
      <c r="V33" s="116">
        <v>72</v>
      </c>
      <c r="W33" s="116">
        <v>75</v>
      </c>
      <c r="X33" s="116">
        <v>90</v>
      </c>
      <c r="Y33" s="112">
        <v>62</v>
      </c>
      <c r="Z33" s="112">
        <v>62</v>
      </c>
      <c r="AB33" s="117">
        <f t="shared" si="2"/>
        <v>1.5776081424936386E-2</v>
      </c>
    </row>
    <row r="34" spans="19:32" x14ac:dyDescent="0.25">
      <c r="S34" s="118" t="s">
        <v>53</v>
      </c>
      <c r="T34" s="118"/>
      <c r="U34" s="119"/>
      <c r="V34" s="119">
        <v>3883</v>
      </c>
      <c r="W34" s="119">
        <v>3933</v>
      </c>
      <c r="X34" s="119">
        <v>3926</v>
      </c>
      <c r="Y34" s="120">
        <v>3859</v>
      </c>
      <c r="Z34" s="120">
        <v>3930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2170</v>
      </c>
      <c r="W37" s="112">
        <v>2282</v>
      </c>
      <c r="X37" s="112">
        <v>2297</v>
      </c>
      <c r="Y37" s="112">
        <v>2119</v>
      </c>
      <c r="Z37" s="112">
        <v>2032</v>
      </c>
      <c r="AB37" s="132">
        <f>Z37/Z40*100</f>
        <v>78.729174738473461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396</v>
      </c>
      <c r="W38" s="112">
        <v>405</v>
      </c>
      <c r="X38" s="112">
        <v>417</v>
      </c>
      <c r="Y38" s="112">
        <v>518</v>
      </c>
      <c r="Z38" s="112">
        <v>549</v>
      </c>
      <c r="AB38" s="132">
        <f>Z38/Z40*100</f>
        <v>21.270825261526539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2566</v>
      </c>
      <c r="W40" s="112">
        <v>2687</v>
      </c>
      <c r="X40" s="112">
        <v>2714</v>
      </c>
      <c r="Y40" s="112">
        <v>2637</v>
      </c>
      <c r="Z40" s="112">
        <v>2581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7</v>
      </c>
      <c r="Y44" s="112">
        <v>0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35</v>
      </c>
      <c r="W45" s="112">
        <v>40</v>
      </c>
      <c r="X45" s="112">
        <v>28</v>
      </c>
      <c r="Y45" s="112">
        <v>14</v>
      </c>
      <c r="Z45" s="112">
        <v>31</v>
      </c>
    </row>
    <row r="46" spans="19:32" x14ac:dyDescent="0.25">
      <c r="S46" s="115" t="s">
        <v>38</v>
      </c>
      <c r="T46" s="115"/>
      <c r="U46" s="112"/>
      <c r="V46" s="112">
        <v>87</v>
      </c>
      <c r="W46" s="112">
        <v>95</v>
      </c>
      <c r="X46" s="112">
        <v>99</v>
      </c>
      <c r="Y46" s="112">
        <v>106</v>
      </c>
      <c r="Z46" s="112">
        <v>88</v>
      </c>
    </row>
    <row r="47" spans="19:32" x14ac:dyDescent="0.25">
      <c r="S47" s="115" t="s">
        <v>39</v>
      </c>
      <c r="T47" s="115"/>
      <c r="U47" s="112"/>
      <c r="V47" s="112">
        <v>230</v>
      </c>
      <c r="W47" s="112">
        <v>192</v>
      </c>
      <c r="X47" s="112">
        <v>185</v>
      </c>
      <c r="Y47" s="112">
        <v>156</v>
      </c>
      <c r="Z47" s="112">
        <v>141</v>
      </c>
    </row>
    <row r="48" spans="19:32" x14ac:dyDescent="0.25">
      <c r="S48" s="115" t="s">
        <v>40</v>
      </c>
      <c r="T48" s="115"/>
      <c r="U48" s="112"/>
      <c r="V48" s="112">
        <v>347</v>
      </c>
      <c r="W48" s="112">
        <v>371</v>
      </c>
      <c r="X48" s="112">
        <v>335</v>
      </c>
      <c r="Y48" s="112">
        <v>335</v>
      </c>
      <c r="Z48" s="112">
        <v>333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355</v>
      </c>
      <c r="W49" s="112">
        <v>326</v>
      </c>
      <c r="X49" s="112">
        <v>306</v>
      </c>
      <c r="Y49" s="112">
        <v>300</v>
      </c>
      <c r="Z49" s="112">
        <v>340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Roxby Downs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317</v>
      </c>
      <c r="W50" s="112">
        <v>273</v>
      </c>
      <c r="X50" s="112">
        <v>319</v>
      </c>
      <c r="Y50" s="112">
        <v>315</v>
      </c>
      <c r="Z50" s="112">
        <v>318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231</v>
      </c>
      <c r="W51" s="112">
        <v>231</v>
      </c>
      <c r="X51" s="112">
        <v>261</v>
      </c>
      <c r="Y51" s="112">
        <v>226</v>
      </c>
      <c r="Z51" s="112">
        <v>209</v>
      </c>
    </row>
    <row r="52" spans="1:26" ht="15" customHeight="1" x14ac:dyDescent="0.25">
      <c r="S52" s="115" t="s">
        <v>44</v>
      </c>
      <c r="T52" s="115"/>
      <c r="U52" s="112"/>
      <c r="V52" s="112">
        <v>209</v>
      </c>
      <c r="W52" s="112">
        <v>211</v>
      </c>
      <c r="X52" s="112">
        <v>192</v>
      </c>
      <c r="Y52" s="112">
        <v>174</v>
      </c>
      <c r="Z52" s="112">
        <v>196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149</v>
      </c>
      <c r="W53" s="112">
        <v>152</v>
      </c>
      <c r="X53" s="112">
        <v>172</v>
      </c>
      <c r="Y53" s="112">
        <v>176</v>
      </c>
      <c r="Z53" s="112">
        <v>174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158</v>
      </c>
      <c r="W54" s="112">
        <v>182</v>
      </c>
      <c r="X54" s="112">
        <v>170</v>
      </c>
      <c r="Y54" s="112">
        <v>165</v>
      </c>
      <c r="Z54" s="112">
        <v>148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58</v>
      </c>
      <c r="W55" s="112">
        <v>67</v>
      </c>
      <c r="X55" s="112">
        <v>67</v>
      </c>
      <c r="Y55" s="112">
        <v>85</v>
      </c>
      <c r="Z55" s="112">
        <v>104</v>
      </c>
    </row>
    <row r="56" spans="1:26" ht="15" customHeight="1" x14ac:dyDescent="0.25">
      <c r="S56" s="115" t="s">
        <v>48</v>
      </c>
      <c r="T56" s="115"/>
      <c r="U56" s="112"/>
      <c r="V56" s="112">
        <v>28</v>
      </c>
      <c r="W56" s="112">
        <v>33</v>
      </c>
      <c r="X56" s="112">
        <v>33</v>
      </c>
      <c r="Y56" s="112">
        <v>28</v>
      </c>
      <c r="Z56" s="112">
        <v>25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5</v>
      </c>
      <c r="X57" s="112">
        <v>8</v>
      </c>
      <c r="Y57" s="112">
        <v>7</v>
      </c>
      <c r="Z57" s="112">
        <v>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2210</v>
      </c>
      <c r="W61" s="112">
        <v>2181</v>
      </c>
      <c r="X61" s="112">
        <v>2178</v>
      </c>
      <c r="Y61" s="112">
        <v>2086</v>
      </c>
      <c r="Z61" s="112">
        <v>2121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6</v>
      </c>
      <c r="X63" s="112">
        <v>6</v>
      </c>
      <c r="Y63" s="112">
        <v>0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42</v>
      </c>
      <c r="W64" s="112">
        <v>44</v>
      </c>
      <c r="X64" s="112">
        <v>35</v>
      </c>
      <c r="Y64" s="112">
        <v>43</v>
      </c>
      <c r="Z64" s="112">
        <v>42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Roxby Downs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71</v>
      </c>
      <c r="W65" s="112">
        <v>73</v>
      </c>
      <c r="X65" s="112">
        <v>69</v>
      </c>
      <c r="Y65" s="112">
        <v>135</v>
      </c>
      <c r="Z65" s="112">
        <v>131</v>
      </c>
    </row>
    <row r="66" spans="1:26" x14ac:dyDescent="0.25">
      <c r="S66" s="115" t="s">
        <v>39</v>
      </c>
      <c r="T66" s="115"/>
      <c r="U66" s="112"/>
      <c r="V66" s="112">
        <v>221</v>
      </c>
      <c r="W66" s="112">
        <v>168</v>
      </c>
      <c r="X66" s="112">
        <v>165</v>
      </c>
      <c r="Y66" s="112">
        <v>146</v>
      </c>
      <c r="Z66" s="112">
        <v>143</v>
      </c>
    </row>
    <row r="67" spans="1:26" x14ac:dyDescent="0.25">
      <c r="S67" s="115" t="s">
        <v>40</v>
      </c>
      <c r="T67" s="115"/>
      <c r="U67" s="112"/>
      <c r="V67" s="112">
        <v>256</v>
      </c>
      <c r="W67" s="112">
        <v>299</v>
      </c>
      <c r="X67" s="112">
        <v>308</v>
      </c>
      <c r="Y67" s="112">
        <v>273</v>
      </c>
      <c r="Z67" s="112">
        <v>267</v>
      </c>
    </row>
    <row r="68" spans="1:26" x14ac:dyDescent="0.25">
      <c r="S68" s="115" t="s">
        <v>41</v>
      </c>
      <c r="T68" s="115"/>
      <c r="U68" s="112"/>
      <c r="V68" s="112">
        <v>312</v>
      </c>
      <c r="W68" s="112">
        <v>300</v>
      </c>
      <c r="X68" s="112">
        <v>312</v>
      </c>
      <c r="Y68" s="112">
        <v>282</v>
      </c>
      <c r="Z68" s="112">
        <v>304</v>
      </c>
    </row>
    <row r="69" spans="1:26" x14ac:dyDescent="0.25">
      <c r="S69" s="115" t="s">
        <v>42</v>
      </c>
      <c r="T69" s="115"/>
      <c r="U69" s="112"/>
      <c r="V69" s="112">
        <v>222</v>
      </c>
      <c r="W69" s="112">
        <v>264</v>
      </c>
      <c r="X69" s="112">
        <v>256</v>
      </c>
      <c r="Y69" s="112">
        <v>277</v>
      </c>
      <c r="Z69" s="112">
        <v>268</v>
      </c>
    </row>
    <row r="70" spans="1:26" x14ac:dyDescent="0.25">
      <c r="S70" s="115" t="s">
        <v>43</v>
      </c>
      <c r="T70" s="115"/>
      <c r="U70" s="112"/>
      <c r="V70" s="112">
        <v>159</v>
      </c>
      <c r="W70" s="112">
        <v>144</v>
      </c>
      <c r="X70" s="112">
        <v>189</v>
      </c>
      <c r="Y70" s="112">
        <v>188</v>
      </c>
      <c r="Z70" s="112">
        <v>185</v>
      </c>
    </row>
    <row r="71" spans="1:26" x14ac:dyDescent="0.25">
      <c r="S71" s="115" t="s">
        <v>44</v>
      </c>
      <c r="T71" s="115"/>
      <c r="U71" s="112"/>
      <c r="V71" s="112">
        <v>134</v>
      </c>
      <c r="W71" s="112">
        <v>142</v>
      </c>
      <c r="X71" s="112">
        <v>134</v>
      </c>
      <c r="Y71" s="112">
        <v>138</v>
      </c>
      <c r="Z71" s="112">
        <v>152</v>
      </c>
    </row>
    <row r="72" spans="1:26" x14ac:dyDescent="0.25">
      <c r="S72" s="115" t="s">
        <v>45</v>
      </c>
      <c r="T72" s="115"/>
      <c r="U72" s="112"/>
      <c r="V72" s="112">
        <v>119</v>
      </c>
      <c r="W72" s="112">
        <v>133</v>
      </c>
      <c r="X72" s="112">
        <v>121</v>
      </c>
      <c r="Y72" s="112">
        <v>117</v>
      </c>
      <c r="Z72" s="112">
        <v>135</v>
      </c>
    </row>
    <row r="73" spans="1:26" x14ac:dyDescent="0.25">
      <c r="S73" s="115" t="s">
        <v>46</v>
      </c>
      <c r="T73" s="115"/>
      <c r="U73" s="112"/>
      <c r="V73" s="112">
        <v>96</v>
      </c>
      <c r="W73" s="112">
        <v>127</v>
      </c>
      <c r="X73" s="112">
        <v>109</v>
      </c>
      <c r="Y73" s="112">
        <v>109</v>
      </c>
      <c r="Z73" s="112">
        <v>104</v>
      </c>
    </row>
    <row r="74" spans="1:26" x14ac:dyDescent="0.25">
      <c r="S74" s="115" t="s">
        <v>47</v>
      </c>
      <c r="T74" s="115"/>
      <c r="U74" s="112"/>
      <c r="V74" s="112">
        <v>47</v>
      </c>
      <c r="W74" s="112">
        <v>34</v>
      </c>
      <c r="X74" s="112">
        <v>39</v>
      </c>
      <c r="Y74" s="112">
        <v>41</v>
      </c>
      <c r="Z74" s="112">
        <v>65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9</v>
      </c>
      <c r="X75" s="112">
        <v>10</v>
      </c>
      <c r="Y75" s="112">
        <v>11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1677</v>
      </c>
      <c r="W80" s="112">
        <v>1755</v>
      </c>
      <c r="X80" s="112">
        <v>1745</v>
      </c>
      <c r="Y80" s="112">
        <v>1769</v>
      </c>
      <c r="Z80" s="112">
        <v>1808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Roxby Downs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97</v>
      </c>
      <c r="W83" s="112">
        <v>109</v>
      </c>
      <c r="X83" s="112">
        <v>96</v>
      </c>
      <c r="Y83" s="112">
        <v>96</v>
      </c>
      <c r="Z83" s="112">
        <v>98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122</v>
      </c>
      <c r="W84" s="112">
        <v>112</v>
      </c>
      <c r="X84" s="112">
        <v>125</v>
      </c>
      <c r="Y84" s="112">
        <v>117</v>
      </c>
      <c r="Z84" s="112">
        <v>108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536</v>
      </c>
      <c r="W85" s="112">
        <v>566</v>
      </c>
      <c r="X85" s="112">
        <v>538</v>
      </c>
      <c r="Y85" s="112">
        <v>514</v>
      </c>
      <c r="Z85" s="112">
        <v>495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3,930</v>
      </c>
      <c r="D86" s="94">
        <f t="shared" ref="D86:D91" si="4">AD4</f>
        <v>1.7871017871017969E-2</v>
      </c>
      <c r="E86" s="95">
        <f t="shared" ref="E86:E91" si="5">AD4</f>
        <v>1.7871017871017969E-2</v>
      </c>
      <c r="F86" s="94">
        <f t="shared" ref="F86:F91" si="6">AF4</f>
        <v>1.1322696860524895E-2</v>
      </c>
      <c r="G86" s="95">
        <f t="shared" ref="G86:G91" si="7">AF4</f>
        <v>1.1322696860524895E-2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26</v>
      </c>
      <c r="W86" s="112">
        <v>28</v>
      </c>
      <c r="X86" s="112">
        <v>31</v>
      </c>
      <c r="Y86" s="112">
        <v>30</v>
      </c>
      <c r="Z86" s="112">
        <v>38</v>
      </c>
    </row>
    <row r="87" spans="1:30" ht="15" customHeight="1" x14ac:dyDescent="0.25">
      <c r="A87" s="96" t="s">
        <v>4</v>
      </c>
      <c r="B87" s="49"/>
      <c r="C87" s="97" t="str">
        <f t="shared" si="3"/>
        <v>2,121</v>
      </c>
      <c r="D87" s="94">
        <f t="shared" si="4"/>
        <v>1.6778523489932917E-2</v>
      </c>
      <c r="E87" s="95">
        <f t="shared" si="5"/>
        <v>1.6778523489932917E-2</v>
      </c>
      <c r="F87" s="94">
        <f t="shared" si="6"/>
        <v>-3.8966923425464484E-2</v>
      </c>
      <c r="G87" s="95">
        <f t="shared" si="7"/>
        <v>-3.8966923425464484E-2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20</v>
      </c>
      <c r="W87" s="112">
        <v>25</v>
      </c>
      <c r="X87" s="112">
        <v>21</v>
      </c>
      <c r="Y87" s="112">
        <v>20</v>
      </c>
      <c r="Z87" s="112">
        <v>21</v>
      </c>
    </row>
    <row r="88" spans="1:30" ht="15" customHeight="1" x14ac:dyDescent="0.25">
      <c r="A88" s="96" t="s">
        <v>5</v>
      </c>
      <c r="B88" s="49"/>
      <c r="C88" s="97" t="str">
        <f t="shared" si="3"/>
        <v>1,808</v>
      </c>
      <c r="D88" s="94">
        <f t="shared" si="4"/>
        <v>1.916572717023679E-2</v>
      </c>
      <c r="E88" s="95">
        <f t="shared" si="5"/>
        <v>1.916572717023679E-2</v>
      </c>
      <c r="F88" s="94">
        <f t="shared" si="6"/>
        <v>7.9402985074626953E-2</v>
      </c>
      <c r="G88" s="95">
        <f t="shared" si="7"/>
        <v>7.9402985074626953E-2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24</v>
      </c>
      <c r="W88" s="112">
        <v>28</v>
      </c>
      <c r="X88" s="112">
        <v>23</v>
      </c>
      <c r="Y88" s="112">
        <v>22</v>
      </c>
      <c r="Z88" s="112">
        <v>25</v>
      </c>
    </row>
    <row r="89" spans="1:30" ht="15" customHeight="1" x14ac:dyDescent="0.25">
      <c r="A89" s="49" t="s">
        <v>6</v>
      </c>
      <c r="B89" s="49"/>
      <c r="C89" s="97" t="str">
        <f t="shared" si="3"/>
        <v>2,583</v>
      </c>
      <c r="D89" s="94">
        <f t="shared" si="4"/>
        <v>-1.8989745537409841E-2</v>
      </c>
      <c r="E89" s="95">
        <f t="shared" si="5"/>
        <v>-1.8989745537409841E-2</v>
      </c>
      <c r="F89" s="94">
        <f t="shared" si="6"/>
        <v>5.4495912806540314E-3</v>
      </c>
      <c r="G89" s="95">
        <f t="shared" si="7"/>
        <v>5.4495912806540314E-3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365</v>
      </c>
      <c r="W89" s="112">
        <v>399</v>
      </c>
      <c r="X89" s="112">
        <v>415</v>
      </c>
      <c r="Y89" s="112">
        <v>395</v>
      </c>
      <c r="Z89" s="112">
        <v>369</v>
      </c>
    </row>
    <row r="90" spans="1:30" ht="15" customHeight="1" x14ac:dyDescent="0.25">
      <c r="A90" s="49" t="s">
        <v>98</v>
      </c>
      <c r="B90" s="49"/>
      <c r="C90" s="97" t="str">
        <f t="shared" si="3"/>
        <v>$81,980</v>
      </c>
      <c r="D90" s="94">
        <f t="shared" si="4"/>
        <v>1.4608606499806998E-2</v>
      </c>
      <c r="E90" s="95">
        <f t="shared" si="5"/>
        <v>1.4608606499806998E-2</v>
      </c>
      <c r="F90" s="94">
        <f t="shared" si="6"/>
        <v>0.11851817489705763</v>
      </c>
      <c r="G90" s="95">
        <f t="shared" si="7"/>
        <v>0.11851817489705763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175</v>
      </c>
      <c r="W90" s="112">
        <v>177</v>
      </c>
      <c r="X90" s="112">
        <v>188</v>
      </c>
      <c r="Y90" s="112">
        <v>185</v>
      </c>
      <c r="Z90" s="112">
        <v>191</v>
      </c>
    </row>
    <row r="91" spans="1:30" ht="15" customHeight="1" x14ac:dyDescent="0.25">
      <c r="A91" s="49" t="s">
        <v>7</v>
      </c>
      <c r="B91" s="49"/>
      <c r="C91" s="97" t="str">
        <f t="shared" si="3"/>
        <v>$272.1 mil</v>
      </c>
      <c r="D91" s="94">
        <f t="shared" si="4"/>
        <v>1.8109372114499811E-2</v>
      </c>
      <c r="E91" s="95">
        <f t="shared" si="5"/>
        <v>1.8109372114499811E-2</v>
      </c>
      <c r="F91" s="94">
        <f t="shared" si="6"/>
        <v>0.20994546848140594</v>
      </c>
      <c r="G91" s="95">
        <f t="shared" si="7"/>
        <v>0.20994546848140594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1501</v>
      </c>
      <c r="W91" s="112">
        <v>1561</v>
      </c>
      <c r="X91" s="112">
        <v>1559</v>
      </c>
      <c r="Y91" s="112">
        <v>1503</v>
      </c>
      <c r="Z91" s="112">
        <v>1478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72</v>
      </c>
      <c r="W93" s="112">
        <v>79</v>
      </c>
      <c r="X93" s="112">
        <v>89</v>
      </c>
      <c r="Y93" s="112">
        <v>80</v>
      </c>
      <c r="Z93" s="112">
        <v>65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178</v>
      </c>
      <c r="W94" s="112">
        <v>174</v>
      </c>
      <c r="X94" s="112">
        <v>169</v>
      </c>
      <c r="Y94" s="112">
        <v>167</v>
      </c>
      <c r="Z94" s="112">
        <v>146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90</v>
      </c>
      <c r="W95" s="112">
        <v>96</v>
      </c>
      <c r="X95" s="112">
        <v>104</v>
      </c>
      <c r="Y95" s="112">
        <v>111</v>
      </c>
      <c r="Z95" s="112">
        <v>111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138</v>
      </c>
      <c r="W96" s="112">
        <v>132</v>
      </c>
      <c r="X96" s="112">
        <v>153</v>
      </c>
      <c r="Y96" s="112">
        <v>137</v>
      </c>
      <c r="Z96" s="112">
        <v>104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182</v>
      </c>
      <c r="W97" s="112">
        <v>190</v>
      </c>
      <c r="X97" s="112">
        <v>208</v>
      </c>
      <c r="Y97" s="112">
        <v>187</v>
      </c>
      <c r="Z97" s="112">
        <v>195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107</v>
      </c>
      <c r="W98" s="112">
        <v>107</v>
      </c>
      <c r="X98" s="112">
        <v>89</v>
      </c>
      <c r="Y98" s="112">
        <v>85</v>
      </c>
      <c r="Z98" s="112">
        <v>85</v>
      </c>
    </row>
    <row r="99" spans="1:32" ht="15" customHeight="1" x14ac:dyDescent="0.25">
      <c r="S99" s="115" t="s">
        <v>191</v>
      </c>
      <c r="T99" s="115"/>
      <c r="U99" s="112"/>
      <c r="V99" s="112">
        <v>55</v>
      </c>
      <c r="W99" s="112">
        <v>98</v>
      </c>
      <c r="X99" s="112">
        <v>116</v>
      </c>
      <c r="Y99" s="112">
        <v>111</v>
      </c>
      <c r="Z99" s="112">
        <v>120</v>
      </c>
    </row>
    <row r="100" spans="1:32" ht="15" customHeight="1" x14ac:dyDescent="0.25">
      <c r="S100" s="115" t="s">
        <v>58</v>
      </c>
      <c r="T100" s="115"/>
      <c r="U100" s="112"/>
      <c r="V100" s="112">
        <v>132</v>
      </c>
      <c r="W100" s="112">
        <v>135</v>
      </c>
      <c r="X100" s="112">
        <v>124</v>
      </c>
      <c r="Y100" s="112">
        <v>140</v>
      </c>
      <c r="Z100" s="112">
        <v>147</v>
      </c>
    </row>
    <row r="101" spans="1:32" x14ac:dyDescent="0.25">
      <c r="A101" s="18"/>
      <c r="S101" s="118" t="s">
        <v>53</v>
      </c>
      <c r="T101" s="118"/>
      <c r="U101" s="112"/>
      <c r="V101" s="112">
        <v>1062</v>
      </c>
      <c r="W101" s="112">
        <v>1131</v>
      </c>
      <c r="X101" s="112">
        <v>1153</v>
      </c>
      <c r="Y101" s="112">
        <v>1135</v>
      </c>
      <c r="Z101" s="112">
        <v>1107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3408</v>
      </c>
      <c r="W104" s="112">
        <v>3482</v>
      </c>
      <c r="X104" s="112">
        <v>3491</v>
      </c>
      <c r="Y104" s="112">
        <v>3519</v>
      </c>
      <c r="Z104" s="112">
        <v>3519</v>
      </c>
      <c r="AB104" s="109" t="str">
        <f>TEXT(Z104,"###,###")</f>
        <v>3,519</v>
      </c>
      <c r="AD104" s="130">
        <f>Z104/($Z$4)*100</f>
        <v>89.541984732824432</v>
      </c>
      <c r="AF104" s="109"/>
    </row>
    <row r="105" spans="1:32" x14ac:dyDescent="0.25">
      <c r="S105" s="115" t="s">
        <v>17</v>
      </c>
      <c r="T105" s="115"/>
      <c r="U105" s="112"/>
      <c r="V105" s="112">
        <v>333</v>
      </c>
      <c r="W105" s="112">
        <v>354</v>
      </c>
      <c r="X105" s="112">
        <v>328</v>
      </c>
      <c r="Y105" s="112">
        <v>337</v>
      </c>
      <c r="Z105" s="112">
        <v>296</v>
      </c>
      <c r="AB105" s="109" t="str">
        <f>TEXT(Z105,"###,###")</f>
        <v>296</v>
      </c>
      <c r="AD105" s="130">
        <f>Z105/($Z$4)*100</f>
        <v>7.5318066157760803</v>
      </c>
      <c r="AF105" s="109"/>
    </row>
    <row r="106" spans="1:32" x14ac:dyDescent="0.25">
      <c r="S106" s="118" t="s">
        <v>53</v>
      </c>
      <c r="T106" s="118"/>
      <c r="U106" s="120"/>
      <c r="V106" s="120">
        <v>3741</v>
      </c>
      <c r="W106" s="120">
        <v>3836</v>
      </c>
      <c r="X106" s="120">
        <v>3819</v>
      </c>
      <c r="Y106" s="120">
        <v>3856</v>
      </c>
      <c r="Z106" s="120">
        <v>3815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281</v>
      </c>
      <c r="W108" s="112">
        <v>353</v>
      </c>
      <c r="X108" s="112">
        <v>231</v>
      </c>
      <c r="Y108" s="112">
        <v>240</v>
      </c>
      <c r="Z108" s="112">
        <v>271</v>
      </c>
      <c r="AB108" s="109" t="str">
        <f>TEXT(Z108,"###,###")</f>
        <v>271</v>
      </c>
      <c r="AD108" s="130">
        <f>Z108/($Z$4)*100</f>
        <v>6.8956743002544538</v>
      </c>
      <c r="AF108" s="109"/>
    </row>
    <row r="109" spans="1:32" x14ac:dyDescent="0.25">
      <c r="S109" s="115" t="s">
        <v>20</v>
      </c>
      <c r="T109" s="115"/>
      <c r="U109" s="112"/>
      <c r="V109" s="112">
        <v>455</v>
      </c>
      <c r="W109" s="112">
        <v>465</v>
      </c>
      <c r="X109" s="112">
        <v>270</v>
      </c>
      <c r="Y109" s="112">
        <v>331</v>
      </c>
      <c r="Z109" s="112">
        <v>383</v>
      </c>
      <c r="AB109" s="109" t="str">
        <f>TEXT(Z109,"###,###")</f>
        <v>383</v>
      </c>
      <c r="AD109" s="130">
        <f>Z109/($Z$4)*100</f>
        <v>9.7455470737913483</v>
      </c>
      <c r="AF109" s="109"/>
    </row>
    <row r="110" spans="1:32" x14ac:dyDescent="0.25">
      <c r="S110" s="115" t="s">
        <v>21</v>
      </c>
      <c r="T110" s="115"/>
      <c r="U110" s="112"/>
      <c r="V110" s="112">
        <v>630</v>
      </c>
      <c r="W110" s="112">
        <v>603</v>
      </c>
      <c r="X110" s="112">
        <v>859</v>
      </c>
      <c r="Y110" s="112">
        <v>845</v>
      </c>
      <c r="Z110" s="112">
        <v>899</v>
      </c>
      <c r="AB110" s="109" t="str">
        <f>TEXT(Z110,"###,###")</f>
        <v>899</v>
      </c>
      <c r="AD110" s="130">
        <f>Z110/($Z$4)*100</f>
        <v>22.87531806615776</v>
      </c>
      <c r="AF110" s="109"/>
    </row>
    <row r="111" spans="1:32" x14ac:dyDescent="0.25">
      <c r="S111" s="115" t="s">
        <v>22</v>
      </c>
      <c r="T111" s="115"/>
      <c r="U111" s="112"/>
      <c r="V111" s="112">
        <v>2365</v>
      </c>
      <c r="W111" s="112">
        <v>2383</v>
      </c>
      <c r="X111" s="112">
        <v>2430</v>
      </c>
      <c r="Y111" s="112">
        <v>2339</v>
      </c>
      <c r="Z111" s="112">
        <v>2259</v>
      </c>
      <c r="AB111" s="109" t="str">
        <f>TEXT(Z111,"###,###")</f>
        <v>2,259</v>
      </c>
      <c r="AD111" s="130">
        <f>Z111/($Z$4)*100</f>
        <v>57.480916030534345</v>
      </c>
      <c r="AF111" s="109"/>
    </row>
    <row r="112" spans="1:32" x14ac:dyDescent="0.25">
      <c r="S112" s="118" t="s">
        <v>53</v>
      </c>
      <c r="T112" s="118"/>
      <c r="U112" s="112"/>
      <c r="V112" s="112">
        <v>3887</v>
      </c>
      <c r="W112" s="112">
        <v>3938</v>
      </c>
      <c r="X112" s="112">
        <v>3923</v>
      </c>
      <c r="Y112" s="112">
        <v>3856</v>
      </c>
      <c r="Z112" s="112">
        <v>3930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37.14</v>
      </c>
      <c r="W118" s="131">
        <v>37.4</v>
      </c>
      <c r="X118" s="131">
        <v>37.590000000000003</v>
      </c>
      <c r="Y118" s="131">
        <v>37.89</v>
      </c>
      <c r="Z118" s="131">
        <v>38.200000000000003</v>
      </c>
      <c r="AB118" s="109" t="str">
        <f>TEXT(Z118,"##.0")</f>
        <v>38.2</v>
      </c>
    </row>
    <row r="120" spans="19:32" x14ac:dyDescent="0.25">
      <c r="S120" s="101" t="s">
        <v>100</v>
      </c>
      <c r="T120" s="112"/>
      <c r="U120" s="112"/>
      <c r="V120" s="112">
        <v>2389</v>
      </c>
      <c r="W120" s="112">
        <v>2549</v>
      </c>
      <c r="X120" s="112">
        <v>2554</v>
      </c>
      <c r="Y120" s="112">
        <v>2495</v>
      </c>
      <c r="Z120" s="112">
        <v>2436</v>
      </c>
      <c r="AB120" s="109" t="str">
        <f>TEXT(Z120,"###,###")</f>
        <v>2,436</v>
      </c>
    </row>
    <row r="121" spans="19:32" x14ac:dyDescent="0.25">
      <c r="S121" s="101" t="s">
        <v>101</v>
      </c>
      <c r="T121" s="112"/>
      <c r="U121" s="112"/>
      <c r="V121" s="112">
        <v>26</v>
      </c>
      <c r="W121" s="112">
        <v>25</v>
      </c>
      <c r="X121" s="112">
        <v>37</v>
      </c>
      <c r="Y121" s="112">
        <v>23</v>
      </c>
      <c r="Z121" s="112">
        <v>43</v>
      </c>
      <c r="AB121" s="109" t="str">
        <f>TEXT(Z121,"###,###")</f>
        <v>43</v>
      </c>
    </row>
    <row r="122" spans="19:32" x14ac:dyDescent="0.25">
      <c r="S122" s="101" t="s">
        <v>102</v>
      </c>
      <c r="T122" s="112"/>
      <c r="U122" s="112"/>
      <c r="V122" s="112">
        <v>155</v>
      </c>
      <c r="W122" s="112">
        <v>115</v>
      </c>
      <c r="X122" s="112">
        <v>127</v>
      </c>
      <c r="Y122" s="112">
        <v>121</v>
      </c>
      <c r="Z122" s="112">
        <v>113</v>
      </c>
      <c r="AB122" s="109" t="str">
        <f>TEXT(Z122,"###,###")</f>
        <v>113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2544</v>
      </c>
      <c r="W124" s="112">
        <v>2664</v>
      </c>
      <c r="X124" s="112">
        <v>2681</v>
      </c>
      <c r="Y124" s="112">
        <v>2616</v>
      </c>
      <c r="Z124" s="112">
        <v>2549</v>
      </c>
      <c r="AB124" s="109" t="str">
        <f>TEXT(Z124,"###,###")</f>
        <v>2,549</v>
      </c>
      <c r="AD124" s="127">
        <f>Z124/$Z$7*100</f>
        <v>98.683701122725509</v>
      </c>
    </row>
    <row r="125" spans="19:32" x14ac:dyDescent="0.25">
      <c r="S125" s="101" t="s">
        <v>104</v>
      </c>
      <c r="T125" s="112"/>
      <c r="U125" s="112"/>
      <c r="V125" s="112">
        <v>181</v>
      </c>
      <c r="W125" s="112">
        <v>140</v>
      </c>
      <c r="X125" s="112">
        <v>164</v>
      </c>
      <c r="Y125" s="112">
        <v>144</v>
      </c>
      <c r="Z125" s="112">
        <v>156</v>
      </c>
      <c r="AB125" s="109" t="str">
        <f>TEXT(Z125,"###,###")</f>
        <v>156</v>
      </c>
      <c r="AD125" s="127">
        <f>Z125/$Z$7*100</f>
        <v>6.0394889663182347</v>
      </c>
    </row>
    <row r="127" spans="19:32" x14ac:dyDescent="0.25">
      <c r="S127" s="101" t="s">
        <v>105</v>
      </c>
      <c r="T127" s="112"/>
      <c r="U127" s="112"/>
      <c r="V127" s="112">
        <v>1503</v>
      </c>
      <c r="W127" s="112">
        <v>1562</v>
      </c>
      <c r="X127" s="112">
        <v>1563</v>
      </c>
      <c r="Y127" s="112">
        <v>1502</v>
      </c>
      <c r="Z127" s="112">
        <v>1476</v>
      </c>
      <c r="AB127" s="109" t="str">
        <f>TEXT(Z127,"###,###")</f>
        <v>1,476</v>
      </c>
      <c r="AD127" s="127">
        <f>Z127/$Z$7*100</f>
        <v>57.142857142857139</v>
      </c>
    </row>
    <row r="128" spans="19:32" x14ac:dyDescent="0.25">
      <c r="S128" s="101" t="s">
        <v>106</v>
      </c>
      <c r="T128" s="112"/>
      <c r="U128" s="112"/>
      <c r="V128" s="112">
        <v>1063</v>
      </c>
      <c r="W128" s="112">
        <v>1132</v>
      </c>
      <c r="X128" s="112">
        <v>1157</v>
      </c>
      <c r="Y128" s="112">
        <v>1134</v>
      </c>
      <c r="Z128" s="112">
        <v>1111</v>
      </c>
      <c r="AB128" s="109" t="str">
        <f>TEXT(Z128,"###,###")</f>
        <v>1,111</v>
      </c>
      <c r="AD128" s="127">
        <f>Z128/$Z$7*100</f>
        <v>43.012001548586916</v>
      </c>
    </row>
    <row r="130" spans="19:20" x14ac:dyDescent="0.25">
      <c r="S130" s="101" t="s">
        <v>264</v>
      </c>
      <c r="T130" s="127">
        <v>94.308943089430898</v>
      </c>
    </row>
    <row r="131" spans="19:20" x14ac:dyDescent="0.25">
      <c r="S131" s="101" t="s">
        <v>265</v>
      </c>
      <c r="T131" s="127">
        <v>1.664730933023616</v>
      </c>
    </row>
    <row r="132" spans="19:20" x14ac:dyDescent="0.25">
      <c r="S132" s="101" t="s">
        <v>266</v>
      </c>
      <c r="T132" s="127">
        <v>4.3747580332946185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FBA8E6-09D9-4D2C-98E7-9CCC96AB76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0E135D-E874-41B9-8C21-541849E16F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1FCB9BD-5F66-4816-92CC-9CFBBE1558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1147AE-C0A5-4C70-A9D5-C43515404C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9C9EE-6AFA-4BDE-92E4-40CB8BD4306A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10.54 Salisbury,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92800</v>
      </c>
      <c r="W4" s="108">
        <v>97241</v>
      </c>
      <c r="X4" s="108">
        <v>98222</v>
      </c>
      <c r="Y4" s="108">
        <v>99125</v>
      </c>
      <c r="Z4" s="108">
        <v>105235</v>
      </c>
      <c r="AB4" s="109" t="str">
        <f>TEXT(Z4,"###,###")</f>
        <v>105,235</v>
      </c>
      <c r="AD4" s="110">
        <f>Z4/Y4-1</f>
        <v>6.1639344262295115E-2</v>
      </c>
      <c r="AF4" s="110">
        <f>Z4/V4-1</f>
        <v>0.13399784482758625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50054</v>
      </c>
      <c r="W5" s="108">
        <v>52995</v>
      </c>
      <c r="X5" s="108">
        <v>53049</v>
      </c>
      <c r="Y5" s="108">
        <v>53675</v>
      </c>
      <c r="Z5" s="108">
        <v>57052</v>
      </c>
      <c r="AB5" s="109" t="str">
        <f>TEXT(Z5,"###,###")</f>
        <v>57,052</v>
      </c>
      <c r="AD5" s="110">
        <f t="shared" ref="AD5:AD9" si="0">Z5/Y5-1</f>
        <v>6.2915696320447134E-2</v>
      </c>
      <c r="AF5" s="110">
        <f t="shared" ref="AF5:AF9" si="1">Z5/V5-1</f>
        <v>0.1398090062732249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42749</v>
      </c>
      <c r="W6" s="108">
        <v>44247</v>
      </c>
      <c r="X6" s="108">
        <v>45174</v>
      </c>
      <c r="Y6" s="108">
        <v>45448</v>
      </c>
      <c r="Z6" s="108">
        <v>48131</v>
      </c>
      <c r="AB6" s="109" t="str">
        <f>TEXT(Z6,"###,###")</f>
        <v>48,131</v>
      </c>
      <c r="AD6" s="110">
        <f t="shared" si="0"/>
        <v>5.9034500968139447E-2</v>
      </c>
      <c r="AF6" s="110">
        <f t="shared" si="1"/>
        <v>0.12589768181711847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69077</v>
      </c>
      <c r="W7" s="108">
        <v>71012</v>
      </c>
      <c r="X7" s="108">
        <v>71848</v>
      </c>
      <c r="Y7" s="108">
        <v>72970</v>
      </c>
      <c r="Z7" s="108">
        <v>74402</v>
      </c>
      <c r="AB7" s="109" t="str">
        <f>TEXT(Z7,"###,###")</f>
        <v>74,402</v>
      </c>
      <c r="AD7" s="110">
        <f t="shared" si="0"/>
        <v>1.9624503220501577E-2</v>
      </c>
      <c r="AF7" s="110">
        <f t="shared" si="1"/>
        <v>7.7087887429969415E-2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105,235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74,402</v>
      </c>
      <c r="P8" s="65"/>
      <c r="S8" s="107" t="s">
        <v>84</v>
      </c>
      <c r="T8" s="108"/>
      <c r="U8" s="108"/>
      <c r="V8" s="108">
        <v>42818</v>
      </c>
      <c r="W8" s="108">
        <v>44229</v>
      </c>
      <c r="X8" s="108">
        <v>45077</v>
      </c>
      <c r="Y8" s="108">
        <v>44723.47</v>
      </c>
      <c r="Z8" s="108">
        <v>45782</v>
      </c>
      <c r="AB8" s="109" t="str">
        <f>TEXT(Z8,"$###,###")</f>
        <v>$45,782</v>
      </c>
      <c r="AD8" s="110">
        <f t="shared" si="0"/>
        <v>2.3668333427616428E-2</v>
      </c>
      <c r="AF8" s="110">
        <f t="shared" si="1"/>
        <v>6.9223223877808326E-2</v>
      </c>
    </row>
    <row r="9" spans="1:32" x14ac:dyDescent="0.25">
      <c r="A9" s="30" t="s">
        <v>14</v>
      </c>
      <c r="B9" s="69"/>
      <c r="C9" s="70"/>
      <c r="D9" s="71">
        <f>AD104</f>
        <v>79.986696441298051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54.024085374049079</v>
      </c>
      <c r="P9" s="72" t="s">
        <v>85</v>
      </c>
      <c r="S9" s="107" t="s">
        <v>7</v>
      </c>
      <c r="T9" s="108"/>
      <c r="U9" s="108"/>
      <c r="V9" s="108">
        <v>3303177265</v>
      </c>
      <c r="W9" s="108">
        <v>3518369293</v>
      </c>
      <c r="X9" s="108">
        <v>3635894783</v>
      </c>
      <c r="Y9" s="108">
        <v>3777820303</v>
      </c>
      <c r="Z9" s="108">
        <v>3960251107</v>
      </c>
      <c r="AB9" s="109" t="str">
        <f>TEXT(Z9/1000000,"$#,###.0")&amp;" mil"</f>
        <v>$3,960.3 mil</v>
      </c>
      <c r="AD9" s="110">
        <f t="shared" si="0"/>
        <v>4.8289963356682231E-2</v>
      </c>
      <c r="AF9" s="110">
        <f t="shared" si="1"/>
        <v>0.19892176207503653</v>
      </c>
    </row>
    <row r="10" spans="1:32" x14ac:dyDescent="0.25">
      <c r="A10" s="30" t="s">
        <v>17</v>
      </c>
      <c r="B10" s="69"/>
      <c r="C10" s="70"/>
      <c r="D10" s="71">
        <f>AD105</f>
        <v>12.781869149997624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45.914088330958847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86.689873928120207</v>
      </c>
      <c r="P11" s="72" t="s">
        <v>85</v>
      </c>
      <c r="S11" s="107" t="s">
        <v>29</v>
      </c>
      <c r="T11" s="112"/>
      <c r="U11" s="112"/>
      <c r="V11" s="112">
        <v>84625</v>
      </c>
      <c r="W11" s="112">
        <v>88693</v>
      </c>
      <c r="X11" s="112">
        <v>89307</v>
      </c>
      <c r="Y11" s="112">
        <v>89727</v>
      </c>
      <c r="Z11" s="112">
        <v>95334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6.7928281497809202</v>
      </c>
      <c r="P12" s="72" t="s">
        <v>85</v>
      </c>
      <c r="S12" s="107" t="s">
        <v>30</v>
      </c>
      <c r="T12" s="112"/>
      <c r="U12" s="112"/>
      <c r="V12" s="112">
        <v>8171</v>
      </c>
      <c r="W12" s="112">
        <v>8548</v>
      </c>
      <c r="X12" s="112">
        <v>8919</v>
      </c>
      <c r="Y12" s="112">
        <v>9392</v>
      </c>
      <c r="Z12" s="112">
        <v>9901</v>
      </c>
    </row>
    <row r="13" spans="1:32" ht="15" customHeight="1" x14ac:dyDescent="0.25">
      <c r="A13" s="30" t="s">
        <v>19</v>
      </c>
      <c r="B13" s="70"/>
      <c r="C13" s="70"/>
      <c r="D13" s="71">
        <f>AD108</f>
        <v>12.004561220126384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6.5199860218811327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12.961467192473986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39.6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22.769990972585166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16.410166803317249</v>
      </c>
      <c r="P15" s="72" t="s">
        <v>85</v>
      </c>
      <c r="S15" s="115" t="s">
        <v>61</v>
      </c>
      <c r="T15" s="115"/>
      <c r="U15" s="116"/>
      <c r="V15" s="116">
        <v>1313</v>
      </c>
      <c r="W15" s="116">
        <v>1369</v>
      </c>
      <c r="X15" s="116">
        <v>1479</v>
      </c>
      <c r="Y15" s="112">
        <v>1559</v>
      </c>
      <c r="Z15" s="112">
        <v>1807</v>
      </c>
      <c r="AB15" s="117">
        <f t="shared" ref="AB15:AB34" si="2">IF(Z15="np",0,Z15/$Z$34)</f>
        <v>1.7171093267449044E-2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46.280229961514706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83.589833196682747</v>
      </c>
      <c r="P16" s="37" t="s">
        <v>85</v>
      </c>
      <c r="S16" s="115" t="s">
        <v>62</v>
      </c>
      <c r="T16" s="115"/>
      <c r="U16" s="116"/>
      <c r="V16" s="116">
        <v>341</v>
      </c>
      <c r="W16" s="116">
        <v>417</v>
      </c>
      <c r="X16" s="116">
        <v>390</v>
      </c>
      <c r="Y16" s="112">
        <v>432</v>
      </c>
      <c r="Z16" s="112">
        <v>387</v>
      </c>
      <c r="AB16" s="117">
        <f t="shared" si="2"/>
        <v>3.677483726896945E-3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8756</v>
      </c>
      <c r="W17" s="116">
        <v>8772</v>
      </c>
      <c r="X17" s="116">
        <v>8741</v>
      </c>
      <c r="Y17" s="112">
        <v>8576</v>
      </c>
      <c r="Z17" s="112">
        <v>9183</v>
      </c>
      <c r="AB17" s="117">
        <f t="shared" si="2"/>
        <v>8.7261842542880219E-2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730</v>
      </c>
      <c r="W18" s="116">
        <v>784</v>
      </c>
      <c r="X18" s="116">
        <v>824</v>
      </c>
      <c r="Y18" s="112">
        <v>727</v>
      </c>
      <c r="Z18" s="112">
        <v>845</v>
      </c>
      <c r="AB18" s="117">
        <f t="shared" si="2"/>
        <v>8.0296479308214954E-3</v>
      </c>
    </row>
    <row r="19" spans="1:28" x14ac:dyDescent="0.25">
      <c r="A19" s="61" t="str">
        <f>$S$1&amp;" ("&amp;$V$2&amp;" to "&amp;$Z$2&amp;")"</f>
        <v>Salisbury (2016-17 to 2020-21)</v>
      </c>
      <c r="B19" s="61"/>
      <c r="C19" s="61"/>
      <c r="D19" s="61"/>
      <c r="E19" s="61"/>
      <c r="F19" s="61"/>
      <c r="G19" s="61" t="str">
        <f>$S$1&amp;" ("&amp;$V$2&amp;" to "&amp;$Z$2&amp;")"</f>
        <v>Salisbury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5556</v>
      </c>
      <c r="W19" s="116">
        <v>6898</v>
      </c>
      <c r="X19" s="116">
        <v>6850</v>
      </c>
      <c r="Y19" s="112">
        <v>6865</v>
      </c>
      <c r="Z19" s="112">
        <v>7267</v>
      </c>
      <c r="AB19" s="117">
        <f t="shared" si="2"/>
        <v>6.905497220506486E-2</v>
      </c>
    </row>
    <row r="20" spans="1:28" x14ac:dyDescent="0.25">
      <c r="S20" s="115" t="s">
        <v>66</v>
      </c>
      <c r="T20" s="115"/>
      <c r="U20" s="116"/>
      <c r="V20" s="116">
        <v>4290</v>
      </c>
      <c r="W20" s="116">
        <v>4397</v>
      </c>
      <c r="X20" s="116">
        <v>4163</v>
      </c>
      <c r="Y20" s="112">
        <v>4215</v>
      </c>
      <c r="Z20" s="112">
        <v>4380</v>
      </c>
      <c r="AB20" s="117">
        <f t="shared" si="2"/>
        <v>4.1621133653252242E-2</v>
      </c>
    </row>
    <row r="21" spans="1:28" x14ac:dyDescent="0.25">
      <c r="S21" s="115" t="s">
        <v>67</v>
      </c>
      <c r="T21" s="115"/>
      <c r="U21" s="116"/>
      <c r="V21" s="116">
        <v>9862</v>
      </c>
      <c r="W21" s="116">
        <v>9765</v>
      </c>
      <c r="X21" s="116">
        <v>9693</v>
      </c>
      <c r="Y21" s="112">
        <v>10517</v>
      </c>
      <c r="Z21" s="112">
        <v>10640</v>
      </c>
      <c r="AB21" s="117">
        <f t="shared" si="2"/>
        <v>0.10110704613484107</v>
      </c>
    </row>
    <row r="22" spans="1:28" x14ac:dyDescent="0.25">
      <c r="S22" s="115" t="s">
        <v>68</v>
      </c>
      <c r="T22" s="115"/>
      <c r="U22" s="116"/>
      <c r="V22" s="116">
        <v>5761</v>
      </c>
      <c r="W22" s="116">
        <v>6055</v>
      </c>
      <c r="X22" s="116">
        <v>5943</v>
      </c>
      <c r="Y22" s="112">
        <v>6140</v>
      </c>
      <c r="Z22" s="112">
        <v>6915</v>
      </c>
      <c r="AB22" s="117">
        <f t="shared" si="2"/>
        <v>6.5710077445716733E-2</v>
      </c>
    </row>
    <row r="23" spans="1:28" x14ac:dyDescent="0.25">
      <c r="S23" s="115" t="s">
        <v>69</v>
      </c>
      <c r="T23" s="115"/>
      <c r="U23" s="116"/>
      <c r="V23" s="116">
        <v>4421</v>
      </c>
      <c r="W23" s="116">
        <v>5241</v>
      </c>
      <c r="X23" s="116">
        <v>5421</v>
      </c>
      <c r="Y23" s="112">
        <v>5637</v>
      </c>
      <c r="Z23" s="112">
        <v>6189</v>
      </c>
      <c r="AB23" s="117">
        <f t="shared" si="2"/>
        <v>5.8811232004561217E-2</v>
      </c>
    </row>
    <row r="24" spans="1:28" x14ac:dyDescent="0.25">
      <c r="S24" s="115" t="s">
        <v>70</v>
      </c>
      <c r="T24" s="115"/>
      <c r="U24" s="116"/>
      <c r="V24" s="116">
        <v>782</v>
      </c>
      <c r="W24" s="116">
        <v>844</v>
      </c>
      <c r="X24" s="116">
        <v>970</v>
      </c>
      <c r="Y24" s="112">
        <v>1025</v>
      </c>
      <c r="Z24" s="112">
        <v>836</v>
      </c>
      <c r="AB24" s="117">
        <f t="shared" si="2"/>
        <v>7.9441250534517983E-3</v>
      </c>
    </row>
    <row r="25" spans="1:28" x14ac:dyDescent="0.25">
      <c r="S25" s="115" t="s">
        <v>71</v>
      </c>
      <c r="T25" s="115"/>
      <c r="U25" s="116"/>
      <c r="V25" s="116">
        <v>2622</v>
      </c>
      <c r="W25" s="116">
        <v>2781</v>
      </c>
      <c r="X25" s="116">
        <v>2797</v>
      </c>
      <c r="Y25" s="112">
        <v>2948</v>
      </c>
      <c r="Z25" s="112">
        <v>3225</v>
      </c>
      <c r="AB25" s="117">
        <f t="shared" si="2"/>
        <v>3.0645697724141208E-2</v>
      </c>
    </row>
    <row r="26" spans="1:28" x14ac:dyDescent="0.25">
      <c r="S26" s="115" t="s">
        <v>72</v>
      </c>
      <c r="T26" s="115"/>
      <c r="U26" s="116"/>
      <c r="V26" s="116">
        <v>1190</v>
      </c>
      <c r="W26" s="116">
        <v>1315</v>
      </c>
      <c r="X26" s="116">
        <v>1427</v>
      </c>
      <c r="Y26" s="112">
        <v>1430</v>
      </c>
      <c r="Z26" s="112">
        <v>1475</v>
      </c>
      <c r="AB26" s="117">
        <f t="shared" si="2"/>
        <v>1.4016249346700243E-2</v>
      </c>
    </row>
    <row r="27" spans="1:28" x14ac:dyDescent="0.25">
      <c r="S27" s="115" t="s">
        <v>73</v>
      </c>
      <c r="T27" s="115"/>
      <c r="U27" s="116"/>
      <c r="V27" s="116">
        <v>3817</v>
      </c>
      <c r="W27" s="116">
        <v>4353</v>
      </c>
      <c r="X27" s="116">
        <v>4637</v>
      </c>
      <c r="Y27" s="112">
        <v>4774</v>
      </c>
      <c r="Z27" s="112">
        <v>5136</v>
      </c>
      <c r="AB27" s="117">
        <f t="shared" si="2"/>
        <v>4.8805055352306739E-2</v>
      </c>
    </row>
    <row r="28" spans="1:28" x14ac:dyDescent="0.25">
      <c r="S28" s="115" t="s">
        <v>74</v>
      </c>
      <c r="T28" s="115"/>
      <c r="U28" s="116"/>
      <c r="V28" s="116">
        <v>10040</v>
      </c>
      <c r="W28" s="116">
        <v>11139</v>
      </c>
      <c r="X28" s="116">
        <v>11358</v>
      </c>
      <c r="Y28" s="112">
        <v>11575</v>
      </c>
      <c r="Z28" s="112">
        <v>12736</v>
      </c>
      <c r="AB28" s="117">
        <f t="shared" si="2"/>
        <v>0.12102437402005037</v>
      </c>
    </row>
    <row r="29" spans="1:28" x14ac:dyDescent="0.25">
      <c r="S29" s="115" t="s">
        <v>75</v>
      </c>
      <c r="T29" s="115"/>
      <c r="U29" s="116"/>
      <c r="V29" s="116">
        <v>5912</v>
      </c>
      <c r="W29" s="116">
        <v>6081</v>
      </c>
      <c r="X29" s="116">
        <v>6312</v>
      </c>
      <c r="Y29" s="112">
        <v>5622</v>
      </c>
      <c r="Z29" s="112">
        <v>5495</v>
      </c>
      <c r="AB29" s="117">
        <f t="shared" si="2"/>
        <v>5.2216467905164633E-2</v>
      </c>
    </row>
    <row r="30" spans="1:28" x14ac:dyDescent="0.25">
      <c r="S30" s="115" t="s">
        <v>76</v>
      </c>
      <c r="T30" s="115"/>
      <c r="U30" s="116"/>
      <c r="V30" s="116">
        <v>5386</v>
      </c>
      <c r="W30" s="116">
        <v>5740</v>
      </c>
      <c r="X30" s="116">
        <v>5632</v>
      </c>
      <c r="Y30" s="112">
        <v>5765</v>
      </c>
      <c r="Z30" s="112">
        <v>5772</v>
      </c>
      <c r="AB30" s="117">
        <f t="shared" si="2"/>
        <v>5.4848672019765288E-2</v>
      </c>
    </row>
    <row r="31" spans="1:28" x14ac:dyDescent="0.25">
      <c r="S31" s="115" t="s">
        <v>77</v>
      </c>
      <c r="T31" s="115"/>
      <c r="U31" s="116"/>
      <c r="V31" s="116">
        <v>11090</v>
      </c>
      <c r="W31" s="116">
        <v>11934</v>
      </c>
      <c r="X31" s="116">
        <v>12672</v>
      </c>
      <c r="Y31" s="112">
        <v>13364</v>
      </c>
      <c r="Z31" s="112">
        <v>15250</v>
      </c>
      <c r="AB31" s="117">
        <f t="shared" si="2"/>
        <v>0.14491376443198556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1172</v>
      </c>
      <c r="W32" s="116">
        <v>1279</v>
      </c>
      <c r="X32" s="116">
        <v>1351</v>
      </c>
      <c r="Y32" s="112">
        <v>1317</v>
      </c>
      <c r="Z32" s="112">
        <v>1312</v>
      </c>
      <c r="AB32" s="117">
        <f t="shared" si="2"/>
        <v>1.246733501211574E-2</v>
      </c>
    </row>
    <row r="33" spans="19:32" x14ac:dyDescent="0.25">
      <c r="S33" s="115" t="s">
        <v>79</v>
      </c>
      <c r="T33" s="115"/>
      <c r="U33" s="116"/>
      <c r="V33" s="116">
        <v>3183</v>
      </c>
      <c r="W33" s="116">
        <v>3478</v>
      </c>
      <c r="X33" s="116">
        <v>3710</v>
      </c>
      <c r="Y33" s="112">
        <v>3729</v>
      </c>
      <c r="Z33" s="112">
        <v>4098</v>
      </c>
      <c r="AB33" s="117">
        <f t="shared" si="2"/>
        <v>3.8941416829001756E-2</v>
      </c>
    </row>
    <row r="34" spans="19:32" x14ac:dyDescent="0.25">
      <c r="S34" s="118" t="s">
        <v>53</v>
      </c>
      <c r="T34" s="118"/>
      <c r="U34" s="119"/>
      <c r="V34" s="119">
        <v>92798</v>
      </c>
      <c r="W34" s="119">
        <v>97240</v>
      </c>
      <c r="X34" s="119">
        <v>98227</v>
      </c>
      <c r="Y34" s="120">
        <v>99124</v>
      </c>
      <c r="Z34" s="120">
        <v>105235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59876</v>
      </c>
      <c r="W37" s="112">
        <v>60951</v>
      </c>
      <c r="X37" s="112">
        <v>61258</v>
      </c>
      <c r="Y37" s="112">
        <v>61583</v>
      </c>
      <c r="Z37" s="112">
        <v>62190</v>
      </c>
      <c r="AB37" s="132">
        <f>Z37/Z40*100</f>
        <v>83.589833196682747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9198</v>
      </c>
      <c r="W38" s="112">
        <v>10058</v>
      </c>
      <c r="X38" s="112">
        <v>10588</v>
      </c>
      <c r="Y38" s="112">
        <v>11392</v>
      </c>
      <c r="Z38" s="112">
        <v>12209</v>
      </c>
      <c r="AB38" s="132">
        <f>Z38/Z40*100</f>
        <v>16.410166803317249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69074</v>
      </c>
      <c r="W40" s="112">
        <v>71009</v>
      </c>
      <c r="X40" s="112">
        <v>71846</v>
      </c>
      <c r="Y40" s="112">
        <v>72975</v>
      </c>
      <c r="Z40" s="112">
        <v>74399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30</v>
      </c>
      <c r="W44" s="112">
        <v>25</v>
      </c>
      <c r="X44" s="112">
        <v>33</v>
      </c>
      <c r="Y44" s="112">
        <v>38</v>
      </c>
      <c r="Z44" s="112">
        <v>67</v>
      </c>
    </row>
    <row r="45" spans="19:32" x14ac:dyDescent="0.25">
      <c r="S45" s="115" t="s">
        <v>37</v>
      </c>
      <c r="T45" s="115"/>
      <c r="U45" s="112"/>
      <c r="V45" s="112">
        <v>654</v>
      </c>
      <c r="W45" s="112">
        <v>707</v>
      </c>
      <c r="X45" s="112">
        <v>751</v>
      </c>
      <c r="Y45" s="112">
        <v>732</v>
      </c>
      <c r="Z45" s="112">
        <v>866</v>
      </c>
    </row>
    <row r="46" spans="19:32" x14ac:dyDescent="0.25">
      <c r="S46" s="115" t="s">
        <v>38</v>
      </c>
      <c r="T46" s="115"/>
      <c r="U46" s="112"/>
      <c r="V46" s="112">
        <v>2449</v>
      </c>
      <c r="W46" s="112">
        <v>2688</v>
      </c>
      <c r="X46" s="112">
        <v>2610</v>
      </c>
      <c r="Y46" s="112">
        <v>2622</v>
      </c>
      <c r="Z46" s="112">
        <v>2921</v>
      </c>
    </row>
    <row r="47" spans="19:32" x14ac:dyDescent="0.25">
      <c r="S47" s="115" t="s">
        <v>39</v>
      </c>
      <c r="T47" s="115"/>
      <c r="U47" s="112"/>
      <c r="V47" s="112">
        <v>5126</v>
      </c>
      <c r="W47" s="112">
        <v>5507</v>
      </c>
      <c r="X47" s="112">
        <v>5338</v>
      </c>
      <c r="Y47" s="112">
        <v>5413</v>
      </c>
      <c r="Z47" s="112">
        <v>5834</v>
      </c>
    </row>
    <row r="48" spans="19:32" x14ac:dyDescent="0.25">
      <c r="S48" s="115" t="s">
        <v>40</v>
      </c>
      <c r="T48" s="115"/>
      <c r="U48" s="112"/>
      <c r="V48" s="112">
        <v>6573</v>
      </c>
      <c r="W48" s="112">
        <v>7102</v>
      </c>
      <c r="X48" s="112">
        <v>7188</v>
      </c>
      <c r="Y48" s="112">
        <v>7567</v>
      </c>
      <c r="Z48" s="112">
        <v>8614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6966</v>
      </c>
      <c r="W49" s="112">
        <v>7039</v>
      </c>
      <c r="X49" s="112">
        <v>7053</v>
      </c>
      <c r="Y49" s="112">
        <v>6932</v>
      </c>
      <c r="Z49" s="112">
        <v>7390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Salisbury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6026</v>
      </c>
      <c r="W50" s="112">
        <v>6734</v>
      </c>
      <c r="X50" s="112">
        <v>6830</v>
      </c>
      <c r="Y50" s="112">
        <v>6820</v>
      </c>
      <c r="Z50" s="112">
        <v>7090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5203</v>
      </c>
      <c r="W51" s="112">
        <v>5271</v>
      </c>
      <c r="X51" s="112">
        <v>5380</v>
      </c>
      <c r="Y51" s="112">
        <v>5580</v>
      </c>
      <c r="Z51" s="112">
        <v>5926</v>
      </c>
    </row>
    <row r="52" spans="1:26" ht="15" customHeight="1" x14ac:dyDescent="0.25">
      <c r="S52" s="115" t="s">
        <v>44</v>
      </c>
      <c r="T52" s="115"/>
      <c r="U52" s="112"/>
      <c r="V52" s="112">
        <v>4954</v>
      </c>
      <c r="W52" s="112">
        <v>5180</v>
      </c>
      <c r="X52" s="112">
        <v>5064</v>
      </c>
      <c r="Y52" s="112">
        <v>5124</v>
      </c>
      <c r="Z52" s="112">
        <v>5013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4335</v>
      </c>
      <c r="W53" s="112">
        <v>4538</v>
      </c>
      <c r="X53" s="112">
        <v>4482</v>
      </c>
      <c r="Y53" s="112">
        <v>4429</v>
      </c>
      <c r="Z53" s="112">
        <v>4637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3674</v>
      </c>
      <c r="W54" s="112">
        <v>3881</v>
      </c>
      <c r="X54" s="112">
        <v>3937</v>
      </c>
      <c r="Y54" s="112">
        <v>3930</v>
      </c>
      <c r="Z54" s="112">
        <v>4004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2518</v>
      </c>
      <c r="W55" s="112">
        <v>2640</v>
      </c>
      <c r="X55" s="112">
        <v>2687</v>
      </c>
      <c r="Y55" s="112">
        <v>2741</v>
      </c>
      <c r="Z55" s="112">
        <v>2888</v>
      </c>
    </row>
    <row r="56" spans="1:26" ht="15" customHeight="1" x14ac:dyDescent="0.25">
      <c r="S56" s="115" t="s">
        <v>48</v>
      </c>
      <c r="T56" s="115"/>
      <c r="U56" s="112"/>
      <c r="V56" s="112">
        <v>1074</v>
      </c>
      <c r="W56" s="112">
        <v>1158</v>
      </c>
      <c r="X56" s="112">
        <v>1164</v>
      </c>
      <c r="Y56" s="112">
        <v>1198</v>
      </c>
      <c r="Z56" s="112">
        <v>1217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299</v>
      </c>
      <c r="W57" s="112">
        <v>331</v>
      </c>
      <c r="X57" s="112">
        <v>360</v>
      </c>
      <c r="Y57" s="112">
        <v>383</v>
      </c>
      <c r="Z57" s="112">
        <v>421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108</v>
      </c>
      <c r="W58" s="112">
        <v>118</v>
      </c>
      <c r="X58" s="112">
        <v>112</v>
      </c>
      <c r="Y58" s="112">
        <v>105</v>
      </c>
      <c r="Z58" s="112">
        <v>107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47</v>
      </c>
      <c r="W59" s="112">
        <v>52</v>
      </c>
      <c r="X59" s="112">
        <v>45</v>
      </c>
      <c r="Y59" s="112">
        <v>38</v>
      </c>
      <c r="Z59" s="112">
        <v>35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27</v>
      </c>
      <c r="W60" s="112">
        <v>24</v>
      </c>
      <c r="X60" s="112">
        <v>23</v>
      </c>
      <c r="Y60" s="112">
        <v>24</v>
      </c>
      <c r="Z60" s="112">
        <v>22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50052</v>
      </c>
      <c r="W61" s="112">
        <v>52991</v>
      </c>
      <c r="X61" s="112">
        <v>53051</v>
      </c>
      <c r="Y61" s="112">
        <v>53678</v>
      </c>
      <c r="Z61" s="112">
        <v>57052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35</v>
      </c>
      <c r="W63" s="112">
        <v>55</v>
      </c>
      <c r="X63" s="112">
        <v>54</v>
      </c>
      <c r="Y63" s="112">
        <v>67</v>
      </c>
      <c r="Z63" s="112">
        <v>75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818</v>
      </c>
      <c r="W64" s="112">
        <v>880</v>
      </c>
      <c r="X64" s="112">
        <v>1061</v>
      </c>
      <c r="Y64" s="112">
        <v>1015</v>
      </c>
      <c r="Z64" s="112">
        <v>1166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Salisbury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2634</v>
      </c>
      <c r="W65" s="112">
        <v>2752</v>
      </c>
      <c r="X65" s="112">
        <v>2628</v>
      </c>
      <c r="Y65" s="112">
        <v>2504</v>
      </c>
      <c r="Z65" s="112">
        <v>2785</v>
      </c>
    </row>
    <row r="66" spans="1:26" x14ac:dyDescent="0.25">
      <c r="S66" s="115" t="s">
        <v>39</v>
      </c>
      <c r="T66" s="115"/>
      <c r="U66" s="112"/>
      <c r="V66" s="112">
        <v>4540</v>
      </c>
      <c r="W66" s="112">
        <v>4757</v>
      </c>
      <c r="X66" s="112">
        <v>4925</v>
      </c>
      <c r="Y66" s="112">
        <v>4867</v>
      </c>
      <c r="Z66" s="112">
        <v>5215</v>
      </c>
    </row>
    <row r="67" spans="1:26" x14ac:dyDescent="0.25">
      <c r="S67" s="115" t="s">
        <v>40</v>
      </c>
      <c r="T67" s="115"/>
      <c r="U67" s="112"/>
      <c r="V67" s="112">
        <v>5566</v>
      </c>
      <c r="W67" s="112">
        <v>5805</v>
      </c>
      <c r="X67" s="112">
        <v>5923</v>
      </c>
      <c r="Y67" s="112">
        <v>6024</v>
      </c>
      <c r="Z67" s="112">
        <v>6588</v>
      </c>
    </row>
    <row r="68" spans="1:26" x14ac:dyDescent="0.25">
      <c r="S68" s="115" t="s">
        <v>41</v>
      </c>
      <c r="T68" s="115"/>
      <c r="U68" s="112"/>
      <c r="V68" s="112">
        <v>5488</v>
      </c>
      <c r="W68" s="112">
        <v>5601</v>
      </c>
      <c r="X68" s="112">
        <v>5674</v>
      </c>
      <c r="Y68" s="112">
        <v>5788</v>
      </c>
      <c r="Z68" s="112">
        <v>6248</v>
      </c>
    </row>
    <row r="69" spans="1:26" x14ac:dyDescent="0.25">
      <c r="S69" s="115" t="s">
        <v>42</v>
      </c>
      <c r="T69" s="115"/>
      <c r="U69" s="112"/>
      <c r="V69" s="112">
        <v>4605</v>
      </c>
      <c r="W69" s="112">
        <v>5015</v>
      </c>
      <c r="X69" s="112">
        <v>5262</v>
      </c>
      <c r="Y69" s="112">
        <v>5410</v>
      </c>
      <c r="Z69" s="112">
        <v>5735</v>
      </c>
    </row>
    <row r="70" spans="1:26" x14ac:dyDescent="0.25">
      <c r="S70" s="115" t="s">
        <v>43</v>
      </c>
      <c r="T70" s="115"/>
      <c r="U70" s="112"/>
      <c r="V70" s="112">
        <v>4127</v>
      </c>
      <c r="W70" s="112">
        <v>4152</v>
      </c>
      <c r="X70" s="112">
        <v>4235</v>
      </c>
      <c r="Y70" s="112">
        <v>4301</v>
      </c>
      <c r="Z70" s="112">
        <v>4598</v>
      </c>
    </row>
    <row r="71" spans="1:26" x14ac:dyDescent="0.25">
      <c r="S71" s="115" t="s">
        <v>44</v>
      </c>
      <c r="T71" s="115"/>
      <c r="U71" s="112"/>
      <c r="V71" s="112">
        <v>4185</v>
      </c>
      <c r="W71" s="112">
        <v>4198</v>
      </c>
      <c r="X71" s="112">
        <v>4254</v>
      </c>
      <c r="Y71" s="112">
        <v>4283</v>
      </c>
      <c r="Z71" s="112">
        <v>4283</v>
      </c>
    </row>
    <row r="72" spans="1:26" x14ac:dyDescent="0.25">
      <c r="S72" s="115" t="s">
        <v>45</v>
      </c>
      <c r="T72" s="115"/>
      <c r="U72" s="112"/>
      <c r="V72" s="112">
        <v>3898</v>
      </c>
      <c r="W72" s="112">
        <v>3960</v>
      </c>
      <c r="X72" s="112">
        <v>3956</v>
      </c>
      <c r="Y72" s="112">
        <v>3844</v>
      </c>
      <c r="Z72" s="112">
        <v>3965</v>
      </c>
    </row>
    <row r="73" spans="1:26" x14ac:dyDescent="0.25">
      <c r="S73" s="115" t="s">
        <v>46</v>
      </c>
      <c r="T73" s="115"/>
      <c r="U73" s="112"/>
      <c r="V73" s="112">
        <v>3371</v>
      </c>
      <c r="W73" s="112">
        <v>3423</v>
      </c>
      <c r="X73" s="112">
        <v>3500</v>
      </c>
      <c r="Y73" s="112">
        <v>3530</v>
      </c>
      <c r="Z73" s="112">
        <v>3564</v>
      </c>
    </row>
    <row r="74" spans="1:26" x14ac:dyDescent="0.25">
      <c r="S74" s="115" t="s">
        <v>47</v>
      </c>
      <c r="T74" s="115"/>
      <c r="U74" s="112"/>
      <c r="V74" s="112">
        <v>2198</v>
      </c>
      <c r="W74" s="112">
        <v>2303</v>
      </c>
      <c r="X74" s="112">
        <v>2310</v>
      </c>
      <c r="Y74" s="112">
        <v>2358</v>
      </c>
      <c r="Z74" s="112">
        <v>2400</v>
      </c>
    </row>
    <row r="75" spans="1:26" x14ac:dyDescent="0.25">
      <c r="S75" s="115" t="s">
        <v>48</v>
      </c>
      <c r="T75" s="115"/>
      <c r="U75" s="112"/>
      <c r="V75" s="112">
        <v>866</v>
      </c>
      <c r="W75" s="112">
        <v>891</v>
      </c>
      <c r="X75" s="112">
        <v>951</v>
      </c>
      <c r="Y75" s="112">
        <v>997</v>
      </c>
      <c r="Z75" s="112">
        <v>1071</v>
      </c>
    </row>
    <row r="76" spans="1:26" x14ac:dyDescent="0.25">
      <c r="S76" s="115" t="s">
        <v>49</v>
      </c>
      <c r="T76" s="115"/>
      <c r="U76" s="112"/>
      <c r="V76" s="112">
        <v>224</v>
      </c>
      <c r="W76" s="112">
        <v>245</v>
      </c>
      <c r="X76" s="112">
        <v>246</v>
      </c>
      <c r="Y76" s="112">
        <v>272</v>
      </c>
      <c r="Z76" s="112">
        <v>289</v>
      </c>
    </row>
    <row r="77" spans="1:26" x14ac:dyDescent="0.25">
      <c r="S77" s="115" t="s">
        <v>50</v>
      </c>
      <c r="T77" s="115"/>
      <c r="U77" s="112"/>
      <c r="V77" s="112">
        <v>98</v>
      </c>
      <c r="W77" s="112">
        <v>117</v>
      </c>
      <c r="X77" s="112">
        <v>102</v>
      </c>
      <c r="Y77" s="112">
        <v>102</v>
      </c>
      <c r="Z77" s="112">
        <v>77</v>
      </c>
    </row>
    <row r="78" spans="1:26" x14ac:dyDescent="0.25">
      <c r="S78" s="115" t="s">
        <v>51</v>
      </c>
      <c r="T78" s="115"/>
      <c r="U78" s="112"/>
      <c r="V78" s="112">
        <v>53</v>
      </c>
      <c r="W78" s="112">
        <v>56</v>
      </c>
      <c r="X78" s="112">
        <v>50</v>
      </c>
      <c r="Y78" s="112">
        <v>48</v>
      </c>
      <c r="Z78" s="112">
        <v>42</v>
      </c>
    </row>
    <row r="79" spans="1:26" x14ac:dyDescent="0.25">
      <c r="S79" s="115" t="s">
        <v>52</v>
      </c>
      <c r="T79" s="115"/>
      <c r="U79" s="112"/>
      <c r="V79" s="112">
        <v>40</v>
      </c>
      <c r="W79" s="112">
        <v>41</v>
      </c>
      <c r="X79" s="112">
        <v>37</v>
      </c>
      <c r="Y79" s="112">
        <v>34</v>
      </c>
      <c r="Z79" s="112">
        <v>30</v>
      </c>
    </row>
    <row r="80" spans="1:26" x14ac:dyDescent="0.25">
      <c r="S80" s="118" t="s">
        <v>53</v>
      </c>
      <c r="T80" s="118"/>
      <c r="U80" s="112"/>
      <c r="V80" s="112">
        <v>42748</v>
      </c>
      <c r="W80" s="112">
        <v>44243</v>
      </c>
      <c r="X80" s="112">
        <v>45172</v>
      </c>
      <c r="Y80" s="112">
        <v>45447</v>
      </c>
      <c r="Z80" s="112">
        <v>48131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Salisbury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3186</v>
      </c>
      <c r="W83" s="112">
        <v>3342</v>
      </c>
      <c r="X83" s="112">
        <v>3315</v>
      </c>
      <c r="Y83" s="112">
        <v>3433</v>
      </c>
      <c r="Z83" s="112">
        <v>3399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3289</v>
      </c>
      <c r="W84" s="112">
        <v>3509</v>
      </c>
      <c r="X84" s="112">
        <v>3550</v>
      </c>
      <c r="Y84" s="112">
        <v>3675</v>
      </c>
      <c r="Z84" s="112">
        <v>3754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6372</v>
      </c>
      <c r="W85" s="112">
        <v>6612</v>
      </c>
      <c r="X85" s="112">
        <v>6706</v>
      </c>
      <c r="Y85" s="112">
        <v>6738</v>
      </c>
      <c r="Z85" s="112">
        <v>6844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105,235</v>
      </c>
      <c r="D86" s="94">
        <f t="shared" ref="D86:D91" si="4">AD4</f>
        <v>6.1639344262295115E-2</v>
      </c>
      <c r="E86" s="95">
        <f t="shared" ref="E86:E91" si="5">AD4</f>
        <v>6.1639344262295115E-2</v>
      </c>
      <c r="F86" s="94">
        <f t="shared" ref="F86:F91" si="6">AF4</f>
        <v>0.13399784482758625</v>
      </c>
      <c r="G86" s="95">
        <f t="shared" ref="G86:G91" si="7">AF4</f>
        <v>0.13399784482758625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2358</v>
      </c>
      <c r="W86" s="112">
        <v>2638</v>
      </c>
      <c r="X86" s="112">
        <v>2704</v>
      </c>
      <c r="Y86" s="112">
        <v>2822</v>
      </c>
      <c r="Z86" s="112">
        <v>3001</v>
      </c>
    </row>
    <row r="87" spans="1:30" ht="15" customHeight="1" x14ac:dyDescent="0.25">
      <c r="A87" s="96" t="s">
        <v>4</v>
      </c>
      <c r="B87" s="49"/>
      <c r="C87" s="97" t="str">
        <f t="shared" si="3"/>
        <v>57,052</v>
      </c>
      <c r="D87" s="94">
        <f t="shared" si="4"/>
        <v>6.2915696320447134E-2</v>
      </c>
      <c r="E87" s="95">
        <f t="shared" si="5"/>
        <v>6.2915696320447134E-2</v>
      </c>
      <c r="F87" s="94">
        <f t="shared" si="6"/>
        <v>0.1398090062732249</v>
      </c>
      <c r="G87" s="95">
        <f t="shared" si="7"/>
        <v>0.1398090062732249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1951</v>
      </c>
      <c r="W87" s="112">
        <v>1971</v>
      </c>
      <c r="X87" s="112">
        <v>2021</v>
      </c>
      <c r="Y87" s="112">
        <v>1981</v>
      </c>
      <c r="Z87" s="112">
        <v>1957</v>
      </c>
    </row>
    <row r="88" spans="1:30" ht="15" customHeight="1" x14ac:dyDescent="0.25">
      <c r="A88" s="96" t="s">
        <v>5</v>
      </c>
      <c r="B88" s="49"/>
      <c r="C88" s="97" t="str">
        <f t="shared" si="3"/>
        <v>48,131</v>
      </c>
      <c r="D88" s="94">
        <f t="shared" si="4"/>
        <v>5.9034500968139447E-2</v>
      </c>
      <c r="E88" s="95">
        <f t="shared" si="5"/>
        <v>5.9034500968139447E-2</v>
      </c>
      <c r="F88" s="94">
        <f t="shared" si="6"/>
        <v>0.12589768181711847</v>
      </c>
      <c r="G88" s="95">
        <f t="shared" si="7"/>
        <v>0.12589768181711847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1916</v>
      </c>
      <c r="W88" s="112">
        <v>2043</v>
      </c>
      <c r="X88" s="112">
        <v>2030</v>
      </c>
      <c r="Y88" s="112">
        <v>2135</v>
      </c>
      <c r="Z88" s="112">
        <v>2190</v>
      </c>
    </row>
    <row r="89" spans="1:30" ht="15" customHeight="1" x14ac:dyDescent="0.25">
      <c r="A89" s="49" t="s">
        <v>6</v>
      </c>
      <c r="B89" s="49"/>
      <c r="C89" s="97" t="str">
        <f t="shared" si="3"/>
        <v>74,402</v>
      </c>
      <c r="D89" s="94">
        <f t="shared" si="4"/>
        <v>1.9624503220501577E-2</v>
      </c>
      <c r="E89" s="95">
        <f t="shared" si="5"/>
        <v>1.9624503220501577E-2</v>
      </c>
      <c r="F89" s="94">
        <f t="shared" si="6"/>
        <v>7.7087887429969415E-2</v>
      </c>
      <c r="G89" s="95">
        <f t="shared" si="7"/>
        <v>7.7087887429969415E-2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4883</v>
      </c>
      <c r="W89" s="112">
        <v>5081</v>
      </c>
      <c r="X89" s="112">
        <v>5204</v>
      </c>
      <c r="Y89" s="112">
        <v>5200</v>
      </c>
      <c r="Z89" s="112">
        <v>5252</v>
      </c>
    </row>
    <row r="90" spans="1:30" ht="15" customHeight="1" x14ac:dyDescent="0.25">
      <c r="A90" s="49" t="s">
        <v>98</v>
      </c>
      <c r="B90" s="49"/>
      <c r="C90" s="97" t="str">
        <f t="shared" si="3"/>
        <v>$45,782</v>
      </c>
      <c r="D90" s="94">
        <f t="shared" si="4"/>
        <v>2.3668333427616428E-2</v>
      </c>
      <c r="E90" s="95">
        <f t="shared" si="5"/>
        <v>2.3668333427616428E-2</v>
      </c>
      <c r="F90" s="94">
        <f t="shared" si="6"/>
        <v>6.9223223877808326E-2</v>
      </c>
      <c r="G90" s="95">
        <f t="shared" si="7"/>
        <v>6.9223223877808326E-2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6268</v>
      </c>
      <c r="W90" s="112">
        <v>6460</v>
      </c>
      <c r="X90" s="112">
        <v>6698</v>
      </c>
      <c r="Y90" s="112">
        <v>6750</v>
      </c>
      <c r="Z90" s="112">
        <v>7098</v>
      </c>
    </row>
    <row r="91" spans="1:30" ht="15" customHeight="1" x14ac:dyDescent="0.25">
      <c r="A91" s="49" t="s">
        <v>7</v>
      </c>
      <c r="B91" s="49"/>
      <c r="C91" s="97" t="str">
        <f t="shared" si="3"/>
        <v>$3,960.3 mil</v>
      </c>
      <c r="D91" s="94">
        <f t="shared" si="4"/>
        <v>4.8289963356682231E-2</v>
      </c>
      <c r="E91" s="95">
        <f t="shared" si="5"/>
        <v>4.8289963356682231E-2</v>
      </c>
      <c r="F91" s="94">
        <f t="shared" si="6"/>
        <v>0.19892176207503653</v>
      </c>
      <c r="G91" s="95">
        <f t="shared" si="7"/>
        <v>0.19892176207503653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37290</v>
      </c>
      <c r="W91" s="112">
        <v>38402</v>
      </c>
      <c r="X91" s="112">
        <v>38783</v>
      </c>
      <c r="Y91" s="112">
        <v>39484</v>
      </c>
      <c r="Z91" s="112">
        <v>40194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2292</v>
      </c>
      <c r="W93" s="112">
        <v>2406</v>
      </c>
      <c r="X93" s="112">
        <v>2488</v>
      </c>
      <c r="Y93" s="112">
        <v>2472</v>
      </c>
      <c r="Z93" s="112">
        <v>2483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4442</v>
      </c>
      <c r="W94" s="112">
        <v>4707</v>
      </c>
      <c r="X94" s="112">
        <v>4883</v>
      </c>
      <c r="Y94" s="112">
        <v>4989</v>
      </c>
      <c r="Z94" s="112">
        <v>5033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1050</v>
      </c>
      <c r="W95" s="112">
        <v>1104</v>
      </c>
      <c r="X95" s="112">
        <v>1161</v>
      </c>
      <c r="Y95" s="112">
        <v>1229</v>
      </c>
      <c r="Z95" s="112">
        <v>1326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5943</v>
      </c>
      <c r="W96" s="112">
        <v>6256</v>
      </c>
      <c r="X96" s="112">
        <v>6564</v>
      </c>
      <c r="Y96" s="112">
        <v>6797</v>
      </c>
      <c r="Z96" s="112">
        <v>7166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5942</v>
      </c>
      <c r="W97" s="112">
        <v>6045</v>
      </c>
      <c r="X97" s="112">
        <v>5991</v>
      </c>
      <c r="Y97" s="112">
        <v>5899</v>
      </c>
      <c r="Z97" s="112">
        <v>5835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3566</v>
      </c>
      <c r="W98" s="112">
        <v>3700</v>
      </c>
      <c r="X98" s="112">
        <v>3658</v>
      </c>
      <c r="Y98" s="112">
        <v>3679</v>
      </c>
      <c r="Z98" s="112">
        <v>3675</v>
      </c>
    </row>
    <row r="99" spans="1:32" ht="15" customHeight="1" x14ac:dyDescent="0.25">
      <c r="S99" s="115" t="s">
        <v>191</v>
      </c>
      <c r="T99" s="115"/>
      <c r="U99" s="112"/>
      <c r="V99" s="112">
        <v>382</v>
      </c>
      <c r="W99" s="112">
        <v>395</v>
      </c>
      <c r="X99" s="112">
        <v>400</v>
      </c>
      <c r="Y99" s="112">
        <v>425</v>
      </c>
      <c r="Z99" s="112">
        <v>443</v>
      </c>
    </row>
    <row r="100" spans="1:32" ht="15" customHeight="1" x14ac:dyDescent="0.25">
      <c r="S100" s="115" t="s">
        <v>58</v>
      </c>
      <c r="T100" s="115"/>
      <c r="U100" s="112"/>
      <c r="V100" s="112">
        <v>3421</v>
      </c>
      <c r="W100" s="112">
        <v>3575</v>
      </c>
      <c r="X100" s="112">
        <v>3706</v>
      </c>
      <c r="Y100" s="112">
        <v>3851</v>
      </c>
      <c r="Z100" s="112">
        <v>4093</v>
      </c>
    </row>
    <row r="101" spans="1:32" x14ac:dyDescent="0.25">
      <c r="A101" s="18"/>
      <c r="S101" s="118" t="s">
        <v>53</v>
      </c>
      <c r="T101" s="118"/>
      <c r="U101" s="112"/>
      <c r="V101" s="112">
        <v>31788</v>
      </c>
      <c r="W101" s="112">
        <v>32604</v>
      </c>
      <c r="X101" s="112">
        <v>33067</v>
      </c>
      <c r="Y101" s="112">
        <v>33489</v>
      </c>
      <c r="Z101" s="112">
        <v>34159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74003</v>
      </c>
      <c r="W104" s="112">
        <v>76566</v>
      </c>
      <c r="X104" s="112">
        <v>77813</v>
      </c>
      <c r="Y104" s="112">
        <v>84174</v>
      </c>
      <c r="Z104" s="112">
        <v>84174</v>
      </c>
      <c r="AB104" s="109" t="str">
        <f>TEXT(Z104,"###,###")</f>
        <v>84,174</v>
      </c>
      <c r="AD104" s="130">
        <f>Z104/($Z$4)*100</f>
        <v>79.986696441298051</v>
      </c>
      <c r="AF104" s="109"/>
    </row>
    <row r="105" spans="1:32" x14ac:dyDescent="0.25">
      <c r="S105" s="115" t="s">
        <v>17</v>
      </c>
      <c r="T105" s="115"/>
      <c r="U105" s="112"/>
      <c r="V105" s="112">
        <v>13711</v>
      </c>
      <c r="W105" s="112">
        <v>14039</v>
      </c>
      <c r="X105" s="112">
        <v>14063</v>
      </c>
      <c r="Y105" s="112">
        <v>13605</v>
      </c>
      <c r="Z105" s="112">
        <v>13451</v>
      </c>
      <c r="AB105" s="109" t="str">
        <f>TEXT(Z105,"###,###")</f>
        <v>13,451</v>
      </c>
      <c r="AD105" s="130">
        <f>Z105/($Z$4)*100</f>
        <v>12.781869149997624</v>
      </c>
      <c r="AF105" s="109"/>
    </row>
    <row r="106" spans="1:32" x14ac:dyDescent="0.25">
      <c r="S106" s="118" t="s">
        <v>53</v>
      </c>
      <c r="T106" s="118"/>
      <c r="U106" s="120"/>
      <c r="V106" s="120">
        <v>87714</v>
      </c>
      <c r="W106" s="120">
        <v>90605</v>
      </c>
      <c r="X106" s="120">
        <v>91876</v>
      </c>
      <c r="Y106" s="120">
        <v>97779</v>
      </c>
      <c r="Z106" s="120">
        <v>97625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10330</v>
      </c>
      <c r="W108" s="112">
        <v>12836</v>
      </c>
      <c r="X108" s="112">
        <v>11145</v>
      </c>
      <c r="Y108" s="112">
        <v>12143</v>
      </c>
      <c r="Z108" s="112">
        <v>12633</v>
      </c>
      <c r="AB108" s="109" t="str">
        <f>TEXT(Z108,"###,###")</f>
        <v>12,633</v>
      </c>
      <c r="AD108" s="130">
        <f>Z108/($Z$4)*100</f>
        <v>12.004561220126384</v>
      </c>
      <c r="AF108" s="109"/>
    </row>
    <row r="109" spans="1:32" x14ac:dyDescent="0.25">
      <c r="S109" s="115" t="s">
        <v>20</v>
      </c>
      <c r="T109" s="115"/>
      <c r="U109" s="112"/>
      <c r="V109" s="112">
        <v>12230</v>
      </c>
      <c r="W109" s="112">
        <v>12424</v>
      </c>
      <c r="X109" s="112">
        <v>11774</v>
      </c>
      <c r="Y109" s="112">
        <v>11907</v>
      </c>
      <c r="Z109" s="112">
        <v>13640</v>
      </c>
      <c r="AB109" s="109" t="str">
        <f>TEXT(Z109,"###,###")</f>
        <v>13,640</v>
      </c>
      <c r="AD109" s="130">
        <f>Z109/($Z$4)*100</f>
        <v>12.961467192473986</v>
      </c>
      <c r="AF109" s="109"/>
    </row>
    <row r="110" spans="1:32" x14ac:dyDescent="0.25">
      <c r="S110" s="115" t="s">
        <v>21</v>
      </c>
      <c r="T110" s="115"/>
      <c r="U110" s="112"/>
      <c r="V110" s="112">
        <v>20740</v>
      </c>
      <c r="W110" s="112">
        <v>21422</v>
      </c>
      <c r="X110" s="112">
        <v>22955</v>
      </c>
      <c r="Y110" s="112">
        <v>22056</v>
      </c>
      <c r="Z110" s="112">
        <v>23962</v>
      </c>
      <c r="AB110" s="109" t="str">
        <f>TEXT(Z110,"###,###")</f>
        <v>23,962</v>
      </c>
      <c r="AD110" s="130">
        <f>Z110/($Z$4)*100</f>
        <v>22.769990972585166</v>
      </c>
      <c r="AF110" s="109"/>
    </row>
    <row r="111" spans="1:32" x14ac:dyDescent="0.25">
      <c r="S111" s="115" t="s">
        <v>22</v>
      </c>
      <c r="T111" s="115"/>
      <c r="U111" s="112"/>
      <c r="V111" s="112">
        <v>43239</v>
      </c>
      <c r="W111" s="112">
        <v>43543</v>
      </c>
      <c r="X111" s="112">
        <v>45466</v>
      </c>
      <c r="Y111" s="112">
        <v>46373</v>
      </c>
      <c r="Z111" s="112">
        <v>48703</v>
      </c>
      <c r="AB111" s="109" t="str">
        <f>TEXT(Z111,"###,###")</f>
        <v>48,703</v>
      </c>
      <c r="AD111" s="130">
        <f>Z111/($Z$4)*100</f>
        <v>46.280229961514706</v>
      </c>
      <c r="AF111" s="109"/>
    </row>
    <row r="112" spans="1:32" x14ac:dyDescent="0.25">
      <c r="S112" s="118" t="s">
        <v>53</v>
      </c>
      <c r="T112" s="118"/>
      <c r="U112" s="112"/>
      <c r="V112" s="112">
        <v>92801</v>
      </c>
      <c r="W112" s="112">
        <v>97241</v>
      </c>
      <c r="X112" s="112">
        <v>98224</v>
      </c>
      <c r="Y112" s="112">
        <v>99121</v>
      </c>
      <c r="Z112" s="112">
        <v>105235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39.74</v>
      </c>
      <c r="W118" s="131">
        <v>39.72</v>
      </c>
      <c r="X118" s="131">
        <v>39.69</v>
      </c>
      <c r="Y118" s="131">
        <v>39.74</v>
      </c>
      <c r="Z118" s="131">
        <v>39.56</v>
      </c>
      <c r="AB118" s="109" t="str">
        <f>TEXT(Z118,"##.0")</f>
        <v>39.6</v>
      </c>
    </row>
    <row r="120" spans="19:32" x14ac:dyDescent="0.25">
      <c r="S120" s="101" t="s">
        <v>100</v>
      </c>
      <c r="T120" s="112"/>
      <c r="U120" s="112"/>
      <c r="V120" s="112">
        <v>60903</v>
      </c>
      <c r="W120" s="112">
        <v>62463</v>
      </c>
      <c r="X120" s="112">
        <v>62933</v>
      </c>
      <c r="Y120" s="112">
        <v>63578</v>
      </c>
      <c r="Z120" s="112">
        <v>64499</v>
      </c>
      <c r="AB120" s="109" t="str">
        <f>TEXT(Z120,"###,###")</f>
        <v>64,499</v>
      </c>
    </row>
    <row r="121" spans="19:32" x14ac:dyDescent="0.25">
      <c r="S121" s="101" t="s">
        <v>101</v>
      </c>
      <c r="T121" s="112"/>
      <c r="U121" s="112"/>
      <c r="V121" s="112">
        <v>4680</v>
      </c>
      <c r="W121" s="112">
        <v>4812</v>
      </c>
      <c r="X121" s="112">
        <v>4959</v>
      </c>
      <c r="Y121" s="112">
        <v>5130</v>
      </c>
      <c r="Z121" s="112">
        <v>5054</v>
      </c>
      <c r="AB121" s="109" t="str">
        <f>TEXT(Z121,"###,###")</f>
        <v>5,054</v>
      </c>
    </row>
    <row r="122" spans="19:32" x14ac:dyDescent="0.25">
      <c r="S122" s="101" t="s">
        <v>102</v>
      </c>
      <c r="T122" s="112"/>
      <c r="U122" s="112"/>
      <c r="V122" s="112">
        <v>3493</v>
      </c>
      <c r="W122" s="112">
        <v>3736</v>
      </c>
      <c r="X122" s="112">
        <v>3953</v>
      </c>
      <c r="Y122" s="112">
        <v>4258</v>
      </c>
      <c r="Z122" s="112">
        <v>4851</v>
      </c>
      <c r="AB122" s="109" t="str">
        <f>TEXT(Z122,"###,###")</f>
        <v>4,851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64396</v>
      </c>
      <c r="W124" s="112">
        <v>66199</v>
      </c>
      <c r="X124" s="112">
        <v>66886</v>
      </c>
      <c r="Y124" s="112">
        <v>67836</v>
      </c>
      <c r="Z124" s="112">
        <v>69350</v>
      </c>
      <c r="AB124" s="109" t="str">
        <f>TEXT(Z124,"###,###")</f>
        <v>69,350</v>
      </c>
      <c r="AD124" s="127">
        <f>Z124/$Z$7*100</f>
        <v>93.209859950001345</v>
      </c>
    </row>
    <row r="125" spans="19:32" x14ac:dyDescent="0.25">
      <c r="S125" s="101" t="s">
        <v>104</v>
      </c>
      <c r="T125" s="112"/>
      <c r="U125" s="112"/>
      <c r="V125" s="112">
        <v>8173</v>
      </c>
      <c r="W125" s="112">
        <v>8548</v>
      </c>
      <c r="X125" s="112">
        <v>8912</v>
      </c>
      <c r="Y125" s="112">
        <v>9388</v>
      </c>
      <c r="Z125" s="112">
        <v>9905</v>
      </c>
      <c r="AB125" s="109" t="str">
        <f>TEXT(Z125,"###,###")</f>
        <v>9,905</v>
      </c>
      <c r="AD125" s="127">
        <f>Z125/$Z$7*100</f>
        <v>13.312814171662051</v>
      </c>
    </row>
    <row r="127" spans="19:32" x14ac:dyDescent="0.25">
      <c r="S127" s="101" t="s">
        <v>105</v>
      </c>
      <c r="T127" s="112"/>
      <c r="U127" s="112"/>
      <c r="V127" s="112">
        <v>37289</v>
      </c>
      <c r="W127" s="112">
        <v>38405</v>
      </c>
      <c r="X127" s="112">
        <v>38785</v>
      </c>
      <c r="Y127" s="112">
        <v>39486</v>
      </c>
      <c r="Z127" s="112">
        <v>40195</v>
      </c>
      <c r="AB127" s="109" t="str">
        <f>TEXT(Z127,"###,###")</f>
        <v>40,195</v>
      </c>
      <c r="AD127" s="127">
        <f>Z127/$Z$7*100</f>
        <v>54.024085374049079</v>
      </c>
    </row>
    <row r="128" spans="19:32" x14ac:dyDescent="0.25">
      <c r="S128" s="101" t="s">
        <v>106</v>
      </c>
      <c r="T128" s="112"/>
      <c r="U128" s="112"/>
      <c r="V128" s="112">
        <v>31785</v>
      </c>
      <c r="W128" s="112">
        <v>32606</v>
      </c>
      <c r="X128" s="112">
        <v>33066</v>
      </c>
      <c r="Y128" s="112">
        <v>33490</v>
      </c>
      <c r="Z128" s="112">
        <v>34161</v>
      </c>
      <c r="AB128" s="109" t="str">
        <f>TEXT(Z128,"###,###")</f>
        <v>34,161</v>
      </c>
      <c r="AD128" s="127">
        <f>Z128/$Z$7*100</f>
        <v>45.914088330958847</v>
      </c>
    </row>
    <row r="130" spans="19:20" x14ac:dyDescent="0.25">
      <c r="S130" s="101" t="s">
        <v>264</v>
      </c>
      <c r="T130" s="127">
        <v>86.689873928120207</v>
      </c>
    </row>
    <row r="131" spans="19:20" x14ac:dyDescent="0.25">
      <c r="S131" s="101" t="s">
        <v>265</v>
      </c>
      <c r="T131" s="127">
        <v>6.7928281497809202</v>
      </c>
    </row>
    <row r="132" spans="19:20" x14ac:dyDescent="0.25">
      <c r="S132" s="101" t="s">
        <v>266</v>
      </c>
      <c r="T132" s="127">
        <v>6.5199860218811327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29F629-0896-446B-B502-F3944E99FB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54CCE6-5D2F-4B0F-BD37-55F2B04F3D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C1130FC-C94B-4B82-BABF-817AB21CE5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AD4A36-4253-4FBF-9C9C-4080CE1A47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3F58-0CA2-4467-88EC-78718453B8B0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10.55 Southern Mallee,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1661</v>
      </c>
      <c r="W4" s="108">
        <v>2040</v>
      </c>
      <c r="X4" s="108">
        <v>1823</v>
      </c>
      <c r="Y4" s="108">
        <v>1930</v>
      </c>
      <c r="Z4" s="108">
        <v>1913</v>
      </c>
      <c r="AB4" s="109" t="str">
        <f>TEXT(Z4,"###,###")</f>
        <v>1,913</v>
      </c>
      <c r="AD4" s="110">
        <f>Z4/Y4-1</f>
        <v>-8.8082901554403792E-3</v>
      </c>
      <c r="AF4" s="110">
        <f>Z4/V4-1</f>
        <v>0.15171583383503906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831</v>
      </c>
      <c r="W5" s="108">
        <v>1057</v>
      </c>
      <c r="X5" s="108">
        <v>898</v>
      </c>
      <c r="Y5" s="108">
        <v>982</v>
      </c>
      <c r="Z5" s="108">
        <v>960</v>
      </c>
      <c r="AB5" s="109" t="str">
        <f>TEXT(Z5,"###,###")</f>
        <v>960</v>
      </c>
      <c r="AD5" s="110">
        <f t="shared" ref="AD5:AD9" si="0">Z5/Y5-1</f>
        <v>-2.2403258655804503E-2</v>
      </c>
      <c r="AF5" s="110">
        <f t="shared" ref="AF5:AF9" si="1">Z5/V5-1</f>
        <v>0.15523465703971118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834</v>
      </c>
      <c r="W6" s="108">
        <v>981</v>
      </c>
      <c r="X6" s="108">
        <v>922</v>
      </c>
      <c r="Y6" s="108">
        <v>950</v>
      </c>
      <c r="Z6" s="108">
        <v>952</v>
      </c>
      <c r="AB6" s="109" t="str">
        <f>TEXT(Z6,"###,###")</f>
        <v>952</v>
      </c>
      <c r="AD6" s="110">
        <f t="shared" si="0"/>
        <v>2.1052631578948322E-3</v>
      </c>
      <c r="AF6" s="110">
        <f t="shared" si="1"/>
        <v>0.14148681055155876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1078</v>
      </c>
      <c r="W7" s="108">
        <v>1352</v>
      </c>
      <c r="X7" s="108">
        <v>1199</v>
      </c>
      <c r="Y7" s="108">
        <v>1335</v>
      </c>
      <c r="Z7" s="108">
        <v>1273</v>
      </c>
      <c r="AB7" s="109" t="str">
        <f>TEXT(Z7,"###,###")</f>
        <v>1,273</v>
      </c>
      <c r="AD7" s="110">
        <f t="shared" si="0"/>
        <v>-4.6441947565543096E-2</v>
      </c>
      <c r="AF7" s="110">
        <f t="shared" si="1"/>
        <v>0.18089053803339517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1,913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1,273</v>
      </c>
      <c r="P8" s="65"/>
      <c r="S8" s="107" t="s">
        <v>84</v>
      </c>
      <c r="T8" s="108"/>
      <c r="U8" s="108"/>
      <c r="V8" s="108">
        <v>33214.870000000003</v>
      </c>
      <c r="W8" s="108">
        <v>36421.5</v>
      </c>
      <c r="X8" s="108">
        <v>32982.25</v>
      </c>
      <c r="Y8" s="108">
        <v>38825.97</v>
      </c>
      <c r="Z8" s="108">
        <v>42103.43</v>
      </c>
      <c r="AB8" s="109" t="str">
        <f>TEXT(Z8,"$###,###")</f>
        <v>$42,103</v>
      </c>
      <c r="AD8" s="110">
        <f t="shared" si="0"/>
        <v>8.4414117664027399E-2</v>
      </c>
      <c r="AF8" s="110">
        <f t="shared" si="1"/>
        <v>0.26760785154360067</v>
      </c>
    </row>
    <row r="9" spans="1:32" x14ac:dyDescent="0.25">
      <c r="A9" s="30" t="s">
        <v>14</v>
      </c>
      <c r="B9" s="69"/>
      <c r="C9" s="70"/>
      <c r="D9" s="71">
        <f>AD104</f>
        <v>57.605854678515421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54.202670856245092</v>
      </c>
      <c r="P9" s="72" t="s">
        <v>85</v>
      </c>
      <c r="S9" s="107" t="s">
        <v>7</v>
      </c>
      <c r="T9" s="108"/>
      <c r="U9" s="108"/>
      <c r="V9" s="108">
        <v>49305594</v>
      </c>
      <c r="W9" s="108">
        <v>63319969</v>
      </c>
      <c r="X9" s="108">
        <v>55461813</v>
      </c>
      <c r="Y9" s="108">
        <v>55413491</v>
      </c>
      <c r="Z9" s="108">
        <v>56556850</v>
      </c>
      <c r="AB9" s="109" t="str">
        <f>TEXT(Z9/1000000,"$#,###.0")&amp;" mil"</f>
        <v>$56.6 mil</v>
      </c>
      <c r="AD9" s="110">
        <f t="shared" si="0"/>
        <v>2.0633224497622837E-2</v>
      </c>
      <c r="AF9" s="110">
        <f t="shared" si="1"/>
        <v>0.14706761265263335</v>
      </c>
    </row>
    <row r="10" spans="1:32" x14ac:dyDescent="0.25">
      <c r="A10" s="30" t="s">
        <v>17</v>
      </c>
      <c r="B10" s="69"/>
      <c r="C10" s="70"/>
      <c r="D10" s="71">
        <f>AD105</f>
        <v>13.904861474124411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45.954438334642575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63.943440691280443</v>
      </c>
      <c r="P11" s="72" t="s">
        <v>85</v>
      </c>
      <c r="S11" s="107" t="s">
        <v>29</v>
      </c>
      <c r="T11" s="112"/>
      <c r="U11" s="112"/>
      <c r="V11" s="112">
        <v>1310</v>
      </c>
      <c r="W11" s="112">
        <v>1541</v>
      </c>
      <c r="X11" s="112">
        <v>1442</v>
      </c>
      <c r="Y11" s="112">
        <v>1465</v>
      </c>
      <c r="Z11" s="112">
        <v>1454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23.173605655930871</v>
      </c>
      <c r="P12" s="72" t="s">
        <v>85</v>
      </c>
      <c r="S12" s="107" t="s">
        <v>30</v>
      </c>
      <c r="T12" s="112"/>
      <c r="U12" s="112"/>
      <c r="V12" s="112">
        <v>351</v>
      </c>
      <c r="W12" s="112">
        <v>498</v>
      </c>
      <c r="X12" s="112">
        <v>377</v>
      </c>
      <c r="Y12" s="112">
        <v>467</v>
      </c>
      <c r="Z12" s="112">
        <v>459</v>
      </c>
    </row>
    <row r="13" spans="1:32" ht="15" customHeight="1" x14ac:dyDescent="0.25">
      <c r="A13" s="30" t="s">
        <v>19</v>
      </c>
      <c r="B13" s="70"/>
      <c r="C13" s="70"/>
      <c r="D13" s="71">
        <f>AD108</f>
        <v>14.950339780449557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12.804399057344854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16.048092002090957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44.2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18.034500784108729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15.673981191222571</v>
      </c>
      <c r="P15" s="72" t="s">
        <v>85</v>
      </c>
      <c r="S15" s="115" t="s">
        <v>61</v>
      </c>
      <c r="T15" s="115"/>
      <c r="U15" s="116"/>
      <c r="V15" s="116">
        <v>504</v>
      </c>
      <c r="W15" s="116">
        <v>472</v>
      </c>
      <c r="X15" s="116">
        <v>437</v>
      </c>
      <c r="Y15" s="112">
        <v>472</v>
      </c>
      <c r="Z15" s="112">
        <v>509</v>
      </c>
      <c r="AB15" s="117">
        <f t="shared" ref="AB15:AB34" si="2">IF(Z15="np",0,Z15/$Z$34)</f>
        <v>0.26607422895974908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24.830109775222166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84.32601880877742</v>
      </c>
      <c r="P16" s="37" t="s">
        <v>85</v>
      </c>
      <c r="S16" s="115" t="s">
        <v>62</v>
      </c>
      <c r="T16" s="115"/>
      <c r="U16" s="116"/>
      <c r="V16" s="116">
        <v>4</v>
      </c>
      <c r="W16" s="116">
        <v>3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30</v>
      </c>
      <c r="W17" s="116">
        <v>70</v>
      </c>
      <c r="X17" s="116">
        <v>33</v>
      </c>
      <c r="Y17" s="112">
        <v>31</v>
      </c>
      <c r="Z17" s="112">
        <v>59</v>
      </c>
      <c r="AB17" s="117">
        <f t="shared" si="2"/>
        <v>3.0841610036591742E-2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3</v>
      </c>
      <c r="AB18" s="117">
        <f t="shared" si="2"/>
        <v>1.5682174594877157E-3</v>
      </c>
    </row>
    <row r="19" spans="1:28" x14ac:dyDescent="0.25">
      <c r="A19" s="61" t="str">
        <f>$S$1&amp;" ("&amp;$V$2&amp;" to "&amp;$Z$2&amp;")"</f>
        <v>Southern Mallee (2016-17 to 2020-21)</v>
      </c>
      <c r="B19" s="61"/>
      <c r="C19" s="61"/>
      <c r="D19" s="61"/>
      <c r="E19" s="61"/>
      <c r="F19" s="61"/>
      <c r="G19" s="61" t="str">
        <f>$S$1&amp;" ("&amp;$V$2&amp;" to "&amp;$Z$2&amp;")"</f>
        <v>Southern Mallee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55</v>
      </c>
      <c r="W19" s="116">
        <v>66</v>
      </c>
      <c r="X19" s="116">
        <v>69</v>
      </c>
      <c r="Y19" s="112">
        <v>60</v>
      </c>
      <c r="Z19" s="112">
        <v>51</v>
      </c>
      <c r="AB19" s="117">
        <f t="shared" si="2"/>
        <v>2.6659696811291166E-2</v>
      </c>
    </row>
    <row r="20" spans="1:28" x14ac:dyDescent="0.25">
      <c r="S20" s="115" t="s">
        <v>66</v>
      </c>
      <c r="T20" s="115"/>
      <c r="U20" s="116"/>
      <c r="V20" s="116">
        <v>96</v>
      </c>
      <c r="W20" s="116">
        <v>89</v>
      </c>
      <c r="X20" s="116">
        <v>86</v>
      </c>
      <c r="Y20" s="112">
        <v>101</v>
      </c>
      <c r="Z20" s="112">
        <v>96</v>
      </c>
      <c r="AB20" s="117">
        <f t="shared" si="2"/>
        <v>5.0182958703606902E-2</v>
      </c>
    </row>
    <row r="21" spans="1:28" x14ac:dyDescent="0.25">
      <c r="S21" s="115" t="s">
        <v>67</v>
      </c>
      <c r="T21" s="115"/>
      <c r="U21" s="116"/>
      <c r="V21" s="116">
        <v>74</v>
      </c>
      <c r="W21" s="116">
        <v>68</v>
      </c>
      <c r="X21" s="116">
        <v>65</v>
      </c>
      <c r="Y21" s="112">
        <v>71</v>
      </c>
      <c r="Z21" s="112">
        <v>82</v>
      </c>
      <c r="AB21" s="117">
        <f t="shared" si="2"/>
        <v>4.2864610559330892E-2</v>
      </c>
    </row>
    <row r="22" spans="1:28" x14ac:dyDescent="0.25">
      <c r="S22" s="115" t="s">
        <v>68</v>
      </c>
      <c r="T22" s="115"/>
      <c r="U22" s="116"/>
      <c r="V22" s="116">
        <v>80</v>
      </c>
      <c r="W22" s="116">
        <v>96</v>
      </c>
      <c r="X22" s="116">
        <v>91</v>
      </c>
      <c r="Y22" s="112">
        <v>65</v>
      </c>
      <c r="Z22" s="112">
        <v>74</v>
      </c>
      <c r="AB22" s="117">
        <f t="shared" si="2"/>
        <v>3.8682697334030319E-2</v>
      </c>
    </row>
    <row r="23" spans="1:28" x14ac:dyDescent="0.25">
      <c r="S23" s="115" t="s">
        <v>69</v>
      </c>
      <c r="T23" s="115"/>
      <c r="U23" s="116"/>
      <c r="V23" s="116">
        <v>40</v>
      </c>
      <c r="W23" s="116">
        <v>73</v>
      </c>
      <c r="X23" s="116">
        <v>63</v>
      </c>
      <c r="Y23" s="112">
        <v>54</v>
      </c>
      <c r="Z23" s="112">
        <v>57</v>
      </c>
      <c r="AB23" s="117">
        <f t="shared" si="2"/>
        <v>2.9796131730266597E-2</v>
      </c>
    </row>
    <row r="24" spans="1:28" x14ac:dyDescent="0.25">
      <c r="S24" s="115" t="s">
        <v>70</v>
      </c>
      <c r="T24" s="115"/>
      <c r="U24" s="116"/>
      <c r="V24" s="116">
        <v>4</v>
      </c>
      <c r="W24" s="116">
        <v>6</v>
      </c>
      <c r="X24" s="116">
        <v>3</v>
      </c>
      <c r="Y24" s="112">
        <v>6</v>
      </c>
      <c r="Z24" s="112">
        <v>2</v>
      </c>
      <c r="AB24" s="117">
        <f t="shared" si="2"/>
        <v>1.0454783063251437E-3</v>
      </c>
    </row>
    <row r="25" spans="1:28" x14ac:dyDescent="0.25">
      <c r="S25" s="115" t="s">
        <v>71</v>
      </c>
      <c r="T25" s="115"/>
      <c r="U25" s="116"/>
      <c r="V25" s="116">
        <v>19</v>
      </c>
      <c r="W25" s="116">
        <v>29</v>
      </c>
      <c r="X25" s="116">
        <v>23</v>
      </c>
      <c r="Y25" s="112">
        <v>24</v>
      </c>
      <c r="Z25" s="112">
        <v>20</v>
      </c>
      <c r="AB25" s="117">
        <f t="shared" si="2"/>
        <v>1.0454783063251438E-2</v>
      </c>
    </row>
    <row r="26" spans="1:28" x14ac:dyDescent="0.25">
      <c r="S26" s="115" t="s">
        <v>72</v>
      </c>
      <c r="T26" s="115"/>
      <c r="U26" s="116"/>
      <c r="V26" s="116">
        <v>53</v>
      </c>
      <c r="W26" s="116">
        <v>58</v>
      </c>
      <c r="X26" s="116">
        <v>55</v>
      </c>
      <c r="Y26" s="112">
        <v>52</v>
      </c>
      <c r="Z26" s="112">
        <v>49</v>
      </c>
      <c r="AB26" s="117">
        <f t="shared" si="2"/>
        <v>2.5614218504966021E-2</v>
      </c>
    </row>
    <row r="27" spans="1:28" x14ac:dyDescent="0.25">
      <c r="S27" s="115" t="s">
        <v>73</v>
      </c>
      <c r="T27" s="115"/>
      <c r="U27" s="116"/>
      <c r="V27" s="116">
        <v>22</v>
      </c>
      <c r="W27" s="116">
        <v>34</v>
      </c>
      <c r="X27" s="116">
        <v>24</v>
      </c>
      <c r="Y27" s="112">
        <v>23</v>
      </c>
      <c r="Z27" s="112">
        <v>31</v>
      </c>
      <c r="AB27" s="117">
        <f t="shared" si="2"/>
        <v>1.6204913748039729E-2</v>
      </c>
    </row>
    <row r="28" spans="1:28" x14ac:dyDescent="0.25">
      <c r="S28" s="115" t="s">
        <v>74</v>
      </c>
      <c r="T28" s="115"/>
      <c r="U28" s="116"/>
      <c r="V28" s="116">
        <v>72</v>
      </c>
      <c r="W28" s="116">
        <v>94</v>
      </c>
      <c r="X28" s="116">
        <v>83</v>
      </c>
      <c r="Y28" s="112">
        <v>105</v>
      </c>
      <c r="Z28" s="112">
        <v>103</v>
      </c>
      <c r="AB28" s="117">
        <f t="shared" si="2"/>
        <v>5.3842132775744907E-2</v>
      </c>
    </row>
    <row r="29" spans="1:28" x14ac:dyDescent="0.25">
      <c r="S29" s="115" t="s">
        <v>75</v>
      </c>
      <c r="T29" s="115"/>
      <c r="U29" s="116"/>
      <c r="V29" s="116">
        <v>75</v>
      </c>
      <c r="W29" s="116">
        <v>83</v>
      </c>
      <c r="X29" s="116">
        <v>105</v>
      </c>
      <c r="Y29" s="112">
        <v>88</v>
      </c>
      <c r="Z29" s="112">
        <v>73</v>
      </c>
      <c r="AB29" s="117">
        <f t="shared" si="2"/>
        <v>3.8159958180867745E-2</v>
      </c>
    </row>
    <row r="30" spans="1:28" x14ac:dyDescent="0.25">
      <c r="S30" s="115" t="s">
        <v>76</v>
      </c>
      <c r="T30" s="115"/>
      <c r="U30" s="116"/>
      <c r="V30" s="116">
        <v>88</v>
      </c>
      <c r="W30" s="116">
        <v>116</v>
      </c>
      <c r="X30" s="116">
        <v>105</v>
      </c>
      <c r="Y30" s="112">
        <v>103</v>
      </c>
      <c r="Z30" s="112">
        <v>90</v>
      </c>
      <c r="AB30" s="117">
        <f t="shared" si="2"/>
        <v>4.7046523784631471E-2</v>
      </c>
    </row>
    <row r="31" spans="1:28" x14ac:dyDescent="0.25">
      <c r="S31" s="115" t="s">
        <v>77</v>
      </c>
      <c r="T31" s="115"/>
      <c r="U31" s="116"/>
      <c r="V31" s="116">
        <v>102</v>
      </c>
      <c r="W31" s="116">
        <v>134</v>
      </c>
      <c r="X31" s="116">
        <v>115</v>
      </c>
      <c r="Y31" s="112">
        <v>136</v>
      </c>
      <c r="Z31" s="112">
        <v>152</v>
      </c>
      <c r="AB31" s="117">
        <f t="shared" si="2"/>
        <v>7.9456351280710921E-2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8</v>
      </c>
      <c r="W32" s="116">
        <v>7</v>
      </c>
      <c r="X32" s="116">
        <v>6</v>
      </c>
      <c r="Y32" s="112">
        <v>10</v>
      </c>
      <c r="Z32" s="112">
        <v>13</v>
      </c>
      <c r="AB32" s="117">
        <f t="shared" si="2"/>
        <v>6.7956089911134342E-3</v>
      </c>
    </row>
    <row r="33" spans="19:32" x14ac:dyDescent="0.25">
      <c r="S33" s="115" t="s">
        <v>79</v>
      </c>
      <c r="T33" s="115"/>
      <c r="U33" s="116"/>
      <c r="V33" s="116">
        <v>22</v>
      </c>
      <c r="W33" s="116">
        <v>40</v>
      </c>
      <c r="X33" s="116">
        <v>35</v>
      </c>
      <c r="Y33" s="112">
        <v>42</v>
      </c>
      <c r="Z33" s="112">
        <v>54</v>
      </c>
      <c r="AB33" s="117">
        <f t="shared" si="2"/>
        <v>2.8227914270778882E-2</v>
      </c>
    </row>
    <row r="34" spans="19:32" x14ac:dyDescent="0.25">
      <c r="S34" s="118" t="s">
        <v>53</v>
      </c>
      <c r="T34" s="118"/>
      <c r="U34" s="119"/>
      <c r="V34" s="119">
        <v>1659</v>
      </c>
      <c r="W34" s="119">
        <v>2041</v>
      </c>
      <c r="X34" s="119">
        <v>1821</v>
      </c>
      <c r="Y34" s="120">
        <v>1932</v>
      </c>
      <c r="Z34" s="120">
        <v>1913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885</v>
      </c>
      <c r="W37" s="112">
        <v>1139</v>
      </c>
      <c r="X37" s="112">
        <v>974</v>
      </c>
      <c r="Y37" s="112">
        <v>1118</v>
      </c>
      <c r="Z37" s="112">
        <v>1076</v>
      </c>
      <c r="AB37" s="132">
        <f>Z37/Z40*100</f>
        <v>84.32601880877742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191</v>
      </c>
      <c r="W38" s="112">
        <v>216</v>
      </c>
      <c r="X38" s="112">
        <v>222</v>
      </c>
      <c r="Y38" s="112">
        <v>220</v>
      </c>
      <c r="Z38" s="112">
        <v>200</v>
      </c>
      <c r="AB38" s="132">
        <f>Z38/Z40*100</f>
        <v>15.673981191222571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1076</v>
      </c>
      <c r="W40" s="112">
        <v>1355</v>
      </c>
      <c r="X40" s="112">
        <v>1196</v>
      </c>
      <c r="Y40" s="112">
        <v>1338</v>
      </c>
      <c r="Z40" s="112">
        <v>1276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4</v>
      </c>
      <c r="X44" s="112">
        <v>0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22</v>
      </c>
      <c r="W45" s="112">
        <v>29</v>
      </c>
      <c r="X45" s="112">
        <v>24</v>
      </c>
      <c r="Y45" s="112">
        <v>31</v>
      </c>
      <c r="Z45" s="112">
        <v>31</v>
      </c>
    </row>
    <row r="46" spans="19:32" x14ac:dyDescent="0.25">
      <c r="S46" s="115" t="s">
        <v>38</v>
      </c>
      <c r="T46" s="115"/>
      <c r="U46" s="112"/>
      <c r="V46" s="112">
        <v>68</v>
      </c>
      <c r="W46" s="112">
        <v>63</v>
      </c>
      <c r="X46" s="112">
        <v>51</v>
      </c>
      <c r="Y46" s="112">
        <v>54</v>
      </c>
      <c r="Z46" s="112">
        <v>55</v>
      </c>
    </row>
    <row r="47" spans="19:32" x14ac:dyDescent="0.25">
      <c r="S47" s="115" t="s">
        <v>39</v>
      </c>
      <c r="T47" s="115"/>
      <c r="U47" s="112"/>
      <c r="V47" s="112">
        <v>85</v>
      </c>
      <c r="W47" s="112">
        <v>112</v>
      </c>
      <c r="X47" s="112">
        <v>124</v>
      </c>
      <c r="Y47" s="112">
        <v>104</v>
      </c>
      <c r="Z47" s="112">
        <v>80</v>
      </c>
    </row>
    <row r="48" spans="19:32" x14ac:dyDescent="0.25">
      <c r="S48" s="115" t="s">
        <v>40</v>
      </c>
      <c r="T48" s="115"/>
      <c r="U48" s="112"/>
      <c r="V48" s="112">
        <v>117</v>
      </c>
      <c r="W48" s="112">
        <v>160</v>
      </c>
      <c r="X48" s="112">
        <v>73</v>
      </c>
      <c r="Y48" s="112">
        <v>117</v>
      </c>
      <c r="Z48" s="112">
        <v>115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89</v>
      </c>
      <c r="W49" s="112">
        <v>102</v>
      </c>
      <c r="X49" s="112">
        <v>127</v>
      </c>
      <c r="Y49" s="112">
        <v>105</v>
      </c>
      <c r="Z49" s="112">
        <v>115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Southern Mallee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62</v>
      </c>
      <c r="W50" s="112">
        <v>72</v>
      </c>
      <c r="X50" s="112">
        <v>58</v>
      </c>
      <c r="Y50" s="112">
        <v>68</v>
      </c>
      <c r="Z50" s="112">
        <v>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68</v>
      </c>
      <c r="W51" s="112">
        <v>75</v>
      </c>
      <c r="X51" s="112">
        <v>62</v>
      </c>
      <c r="Y51" s="112">
        <v>65</v>
      </c>
      <c r="Z51" s="112">
        <v>60</v>
      </c>
    </row>
    <row r="52" spans="1:26" ht="15" customHeight="1" x14ac:dyDescent="0.25">
      <c r="S52" s="115" t="s">
        <v>44</v>
      </c>
      <c r="T52" s="115"/>
      <c r="U52" s="112"/>
      <c r="V52" s="112">
        <v>59</v>
      </c>
      <c r="W52" s="112">
        <v>92</v>
      </c>
      <c r="X52" s="112">
        <v>85</v>
      </c>
      <c r="Y52" s="112">
        <v>85</v>
      </c>
      <c r="Z52" s="112">
        <v>82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74</v>
      </c>
      <c r="W53" s="112">
        <v>94</v>
      </c>
      <c r="X53" s="112">
        <v>78</v>
      </c>
      <c r="Y53" s="112">
        <v>82</v>
      </c>
      <c r="Z53" s="112">
        <v>79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67</v>
      </c>
      <c r="W54" s="112">
        <v>93</v>
      </c>
      <c r="X54" s="112">
        <v>80</v>
      </c>
      <c r="Y54" s="112">
        <v>78</v>
      </c>
      <c r="Z54" s="112">
        <v>81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67</v>
      </c>
      <c r="W55" s="112">
        <v>63</v>
      </c>
      <c r="X55" s="112">
        <v>50</v>
      </c>
      <c r="Y55" s="112">
        <v>71</v>
      </c>
      <c r="Z55" s="112">
        <v>73</v>
      </c>
    </row>
    <row r="56" spans="1:26" ht="15" customHeight="1" x14ac:dyDescent="0.25">
      <c r="S56" s="115" t="s">
        <v>48</v>
      </c>
      <c r="T56" s="115"/>
      <c r="U56" s="112"/>
      <c r="V56" s="112">
        <v>37</v>
      </c>
      <c r="W56" s="112">
        <v>54</v>
      </c>
      <c r="X56" s="112">
        <v>54</v>
      </c>
      <c r="Y56" s="112">
        <v>61</v>
      </c>
      <c r="Z56" s="112">
        <v>64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</v>
      </c>
      <c r="W57" s="112">
        <v>20</v>
      </c>
      <c r="X57" s="112">
        <v>12</v>
      </c>
      <c r="Y57" s="112">
        <v>34</v>
      </c>
      <c r="Z57" s="112">
        <v>36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</v>
      </c>
      <c r="W58" s="112">
        <v>12</v>
      </c>
      <c r="X58" s="112">
        <v>6</v>
      </c>
      <c r="Y58" s="112">
        <v>9</v>
      </c>
      <c r="Z58" s="112">
        <v>11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10</v>
      </c>
      <c r="X59" s="112">
        <v>3</v>
      </c>
      <c r="Y59" s="112">
        <v>5</v>
      </c>
      <c r="Z59" s="112">
        <v>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8</v>
      </c>
      <c r="X60" s="112">
        <v>0</v>
      </c>
      <c r="Y60" s="112">
        <v>0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833</v>
      </c>
      <c r="W61" s="112">
        <v>1062</v>
      </c>
      <c r="X61" s="112">
        <v>899</v>
      </c>
      <c r="Y61" s="112">
        <v>981</v>
      </c>
      <c r="Z61" s="112">
        <v>960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4</v>
      </c>
      <c r="X63" s="112">
        <v>7</v>
      </c>
      <c r="Y63" s="112">
        <v>6</v>
      </c>
      <c r="Z63" s="112">
        <v>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29</v>
      </c>
      <c r="W64" s="112">
        <v>35</v>
      </c>
      <c r="X64" s="112">
        <v>33</v>
      </c>
      <c r="Y64" s="112">
        <v>33</v>
      </c>
      <c r="Z64" s="112">
        <v>23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Southern Mallee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49</v>
      </c>
      <c r="W65" s="112">
        <v>57</v>
      </c>
      <c r="X65" s="112">
        <v>61</v>
      </c>
      <c r="Y65" s="112">
        <v>56</v>
      </c>
      <c r="Z65" s="112">
        <v>65</v>
      </c>
    </row>
    <row r="66" spans="1:26" x14ac:dyDescent="0.25">
      <c r="S66" s="115" t="s">
        <v>39</v>
      </c>
      <c r="T66" s="115"/>
      <c r="U66" s="112"/>
      <c r="V66" s="112">
        <v>110</v>
      </c>
      <c r="W66" s="112">
        <v>95</v>
      </c>
      <c r="X66" s="112">
        <v>98</v>
      </c>
      <c r="Y66" s="112">
        <v>81</v>
      </c>
      <c r="Z66" s="112">
        <v>86</v>
      </c>
    </row>
    <row r="67" spans="1:26" x14ac:dyDescent="0.25">
      <c r="S67" s="115" t="s">
        <v>40</v>
      </c>
      <c r="T67" s="115"/>
      <c r="U67" s="112"/>
      <c r="V67" s="112">
        <v>98</v>
      </c>
      <c r="W67" s="112">
        <v>140</v>
      </c>
      <c r="X67" s="112">
        <v>132</v>
      </c>
      <c r="Y67" s="112">
        <v>138</v>
      </c>
      <c r="Z67" s="112">
        <v>141</v>
      </c>
    </row>
    <row r="68" spans="1:26" x14ac:dyDescent="0.25">
      <c r="S68" s="115" t="s">
        <v>41</v>
      </c>
      <c r="T68" s="115"/>
      <c r="U68" s="112"/>
      <c r="V68" s="112">
        <v>77</v>
      </c>
      <c r="W68" s="112">
        <v>71</v>
      </c>
      <c r="X68" s="112">
        <v>87</v>
      </c>
      <c r="Y68" s="112">
        <v>88</v>
      </c>
      <c r="Z68" s="112">
        <v>87</v>
      </c>
    </row>
    <row r="69" spans="1:26" x14ac:dyDescent="0.25">
      <c r="S69" s="115" t="s">
        <v>42</v>
      </c>
      <c r="T69" s="115"/>
      <c r="U69" s="112"/>
      <c r="V69" s="112">
        <v>77</v>
      </c>
      <c r="W69" s="112">
        <v>90</v>
      </c>
      <c r="X69" s="112">
        <v>84</v>
      </c>
      <c r="Y69" s="112">
        <v>85</v>
      </c>
      <c r="Z69" s="112">
        <v>73</v>
      </c>
    </row>
    <row r="70" spans="1:26" x14ac:dyDescent="0.25">
      <c r="S70" s="115" t="s">
        <v>43</v>
      </c>
      <c r="T70" s="115"/>
      <c r="U70" s="112"/>
      <c r="V70" s="112">
        <v>63</v>
      </c>
      <c r="W70" s="112">
        <v>68</v>
      </c>
      <c r="X70" s="112">
        <v>66</v>
      </c>
      <c r="Y70" s="112">
        <v>73</v>
      </c>
      <c r="Z70" s="112">
        <v>85</v>
      </c>
    </row>
    <row r="71" spans="1:26" x14ac:dyDescent="0.25">
      <c r="S71" s="115" t="s">
        <v>44</v>
      </c>
      <c r="T71" s="115"/>
      <c r="U71" s="112"/>
      <c r="V71" s="112">
        <v>51</v>
      </c>
      <c r="W71" s="112">
        <v>60</v>
      </c>
      <c r="X71" s="112">
        <v>74</v>
      </c>
      <c r="Y71" s="112">
        <v>52</v>
      </c>
      <c r="Z71" s="112">
        <v>64</v>
      </c>
    </row>
    <row r="72" spans="1:26" x14ac:dyDescent="0.25">
      <c r="S72" s="115" t="s">
        <v>45</v>
      </c>
      <c r="T72" s="115"/>
      <c r="U72" s="112"/>
      <c r="V72" s="112">
        <v>81</v>
      </c>
      <c r="W72" s="112">
        <v>86</v>
      </c>
      <c r="X72" s="112">
        <v>72</v>
      </c>
      <c r="Y72" s="112">
        <v>72</v>
      </c>
      <c r="Z72" s="112">
        <v>66</v>
      </c>
    </row>
    <row r="73" spans="1:26" x14ac:dyDescent="0.25">
      <c r="S73" s="115" t="s">
        <v>46</v>
      </c>
      <c r="T73" s="115"/>
      <c r="U73" s="112"/>
      <c r="V73" s="112">
        <v>81</v>
      </c>
      <c r="W73" s="112">
        <v>105</v>
      </c>
      <c r="X73" s="112">
        <v>71</v>
      </c>
      <c r="Y73" s="112">
        <v>85</v>
      </c>
      <c r="Z73" s="112">
        <v>95</v>
      </c>
    </row>
    <row r="74" spans="1:26" x14ac:dyDescent="0.25">
      <c r="S74" s="115" t="s">
        <v>47</v>
      </c>
      <c r="T74" s="115"/>
      <c r="U74" s="112"/>
      <c r="V74" s="112">
        <v>58</v>
      </c>
      <c r="W74" s="112">
        <v>76</v>
      </c>
      <c r="X74" s="112">
        <v>69</v>
      </c>
      <c r="Y74" s="112">
        <v>89</v>
      </c>
      <c r="Z74" s="112">
        <v>86</v>
      </c>
    </row>
    <row r="75" spans="1:26" x14ac:dyDescent="0.25">
      <c r="S75" s="115" t="s">
        <v>48</v>
      </c>
      <c r="T75" s="115"/>
      <c r="U75" s="112"/>
      <c r="V75" s="112">
        <v>26</v>
      </c>
      <c r="W75" s="112">
        <v>35</v>
      </c>
      <c r="X75" s="112">
        <v>37</v>
      </c>
      <c r="Y75" s="112">
        <v>43</v>
      </c>
      <c r="Z75" s="112">
        <v>39</v>
      </c>
    </row>
    <row r="76" spans="1:26" x14ac:dyDescent="0.25">
      <c r="S76" s="115" t="s">
        <v>49</v>
      </c>
      <c r="T76" s="115"/>
      <c r="U76" s="112"/>
      <c r="V76" s="112">
        <v>17</v>
      </c>
      <c r="W76" s="112">
        <v>28</v>
      </c>
      <c r="X76" s="112">
        <v>14</v>
      </c>
      <c r="Y76" s="112">
        <v>21</v>
      </c>
      <c r="Z76" s="112">
        <v>22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14</v>
      </c>
      <c r="X77" s="112">
        <v>8</v>
      </c>
      <c r="Y77" s="112">
        <v>14</v>
      </c>
      <c r="Z77" s="112">
        <v>10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6</v>
      </c>
      <c r="X78" s="112">
        <v>8</v>
      </c>
      <c r="Y78" s="112">
        <v>15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828</v>
      </c>
      <c r="W80" s="112">
        <v>977</v>
      </c>
      <c r="X80" s="112">
        <v>921</v>
      </c>
      <c r="Y80" s="112">
        <v>950</v>
      </c>
      <c r="Z80" s="112">
        <v>952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Southern Mallee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56</v>
      </c>
      <c r="W83" s="112">
        <v>66</v>
      </c>
      <c r="X83" s="112">
        <v>68</v>
      </c>
      <c r="Y83" s="112">
        <v>74</v>
      </c>
      <c r="Z83" s="112">
        <v>72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24</v>
      </c>
      <c r="W84" s="112">
        <v>24</v>
      </c>
      <c r="X84" s="112">
        <v>18</v>
      </c>
      <c r="Y84" s="112">
        <v>22</v>
      </c>
      <c r="Z84" s="112">
        <v>32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70</v>
      </c>
      <c r="W85" s="112">
        <v>69</v>
      </c>
      <c r="X85" s="112">
        <v>73</v>
      </c>
      <c r="Y85" s="112">
        <v>90</v>
      </c>
      <c r="Z85" s="112">
        <v>87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1,913</v>
      </c>
      <c r="D86" s="94">
        <f t="shared" ref="D86:D91" si="4">AD4</f>
        <v>-8.8082901554403792E-3</v>
      </c>
      <c r="E86" s="95">
        <f t="shared" ref="E86:E91" si="5">AD4</f>
        <v>-8.8082901554403792E-3</v>
      </c>
      <c r="F86" s="94">
        <f t="shared" ref="F86:F91" si="6">AF4</f>
        <v>0.15171583383503906</v>
      </c>
      <c r="G86" s="95">
        <f t="shared" ref="G86:G91" si="7">AF4</f>
        <v>0.15171583383503906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9</v>
      </c>
      <c r="W86" s="112">
        <v>11</v>
      </c>
      <c r="X86" s="112">
        <v>17</v>
      </c>
      <c r="Y86" s="112">
        <v>16</v>
      </c>
      <c r="Z86" s="112">
        <v>10</v>
      </c>
    </row>
    <row r="87" spans="1:30" ht="15" customHeight="1" x14ac:dyDescent="0.25">
      <c r="A87" s="96" t="s">
        <v>4</v>
      </c>
      <c r="B87" s="49"/>
      <c r="C87" s="97" t="str">
        <f t="shared" si="3"/>
        <v>960</v>
      </c>
      <c r="D87" s="94">
        <f t="shared" si="4"/>
        <v>-2.2403258655804503E-2</v>
      </c>
      <c r="E87" s="95">
        <f t="shared" si="5"/>
        <v>-2.2403258655804503E-2</v>
      </c>
      <c r="F87" s="94">
        <f t="shared" si="6"/>
        <v>0.15523465703971118</v>
      </c>
      <c r="G87" s="95">
        <f t="shared" si="7"/>
        <v>0.15523465703971118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</v>
      </c>
      <c r="W87" s="112">
        <v>12</v>
      </c>
      <c r="X87" s="112">
        <v>8</v>
      </c>
      <c r="Y87" s="112">
        <v>11</v>
      </c>
      <c r="Z87" s="112">
        <v>3</v>
      </c>
    </row>
    <row r="88" spans="1:30" ht="15" customHeight="1" x14ac:dyDescent="0.25">
      <c r="A88" s="96" t="s">
        <v>5</v>
      </c>
      <c r="B88" s="49"/>
      <c r="C88" s="97" t="str">
        <f t="shared" si="3"/>
        <v>952</v>
      </c>
      <c r="D88" s="94">
        <f t="shared" si="4"/>
        <v>2.1052631578948322E-3</v>
      </c>
      <c r="E88" s="95">
        <f t="shared" si="5"/>
        <v>2.1052631578948322E-3</v>
      </c>
      <c r="F88" s="94">
        <f t="shared" si="6"/>
        <v>0.14148681055155876</v>
      </c>
      <c r="G88" s="95">
        <f t="shared" si="7"/>
        <v>0.14148681055155876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13</v>
      </c>
      <c r="W88" s="112">
        <v>16</v>
      </c>
      <c r="X88" s="112">
        <v>15</v>
      </c>
      <c r="Y88" s="112">
        <v>17</v>
      </c>
      <c r="Z88" s="112">
        <v>19</v>
      </c>
    </row>
    <row r="89" spans="1:30" ht="15" customHeight="1" x14ac:dyDescent="0.25">
      <c r="A89" s="49" t="s">
        <v>6</v>
      </c>
      <c r="B89" s="49"/>
      <c r="C89" s="97" t="str">
        <f t="shared" si="3"/>
        <v>1,273</v>
      </c>
      <c r="D89" s="94">
        <f t="shared" si="4"/>
        <v>-4.6441947565543096E-2</v>
      </c>
      <c r="E89" s="95">
        <f t="shared" si="5"/>
        <v>-4.6441947565543096E-2</v>
      </c>
      <c r="F89" s="94">
        <f t="shared" si="6"/>
        <v>0.18089053803339517</v>
      </c>
      <c r="G89" s="95">
        <f t="shared" si="7"/>
        <v>0.18089053803339517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64</v>
      </c>
      <c r="W89" s="112">
        <v>55</v>
      </c>
      <c r="X89" s="112">
        <v>60</v>
      </c>
      <c r="Y89" s="112">
        <v>69</v>
      </c>
      <c r="Z89" s="112">
        <v>75</v>
      </c>
    </row>
    <row r="90" spans="1:30" ht="15" customHeight="1" x14ac:dyDescent="0.25">
      <c r="A90" s="49" t="s">
        <v>98</v>
      </c>
      <c r="B90" s="49"/>
      <c r="C90" s="97" t="str">
        <f t="shared" si="3"/>
        <v>$42,103</v>
      </c>
      <c r="D90" s="94">
        <f t="shared" si="4"/>
        <v>8.4414117664027399E-2</v>
      </c>
      <c r="E90" s="95">
        <f t="shared" si="5"/>
        <v>8.4414117664027399E-2</v>
      </c>
      <c r="F90" s="94">
        <f t="shared" si="6"/>
        <v>0.26760785154360067</v>
      </c>
      <c r="G90" s="95">
        <f t="shared" si="7"/>
        <v>0.26760785154360067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113</v>
      </c>
      <c r="W90" s="112">
        <v>146</v>
      </c>
      <c r="X90" s="112">
        <v>126</v>
      </c>
      <c r="Y90" s="112">
        <v>117</v>
      </c>
      <c r="Z90" s="112">
        <v>123</v>
      </c>
    </row>
    <row r="91" spans="1:30" ht="15" customHeight="1" x14ac:dyDescent="0.25">
      <c r="A91" s="49" t="s">
        <v>7</v>
      </c>
      <c r="B91" s="49"/>
      <c r="C91" s="97" t="str">
        <f t="shared" si="3"/>
        <v>$56.6 mil</v>
      </c>
      <c r="D91" s="94">
        <f t="shared" si="4"/>
        <v>2.0633224497622837E-2</v>
      </c>
      <c r="E91" s="95">
        <f t="shared" si="5"/>
        <v>2.0633224497622837E-2</v>
      </c>
      <c r="F91" s="94">
        <f t="shared" si="6"/>
        <v>0.14706761265263335</v>
      </c>
      <c r="G91" s="95">
        <f t="shared" si="7"/>
        <v>0.14706761265263335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567</v>
      </c>
      <c r="W91" s="112">
        <v>728</v>
      </c>
      <c r="X91" s="112">
        <v>633</v>
      </c>
      <c r="Y91" s="112">
        <v>725</v>
      </c>
      <c r="Z91" s="112">
        <v>694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27</v>
      </c>
      <c r="W93" s="112">
        <v>33</v>
      </c>
      <c r="X93" s="112">
        <v>27</v>
      </c>
      <c r="Y93" s="112">
        <v>37</v>
      </c>
      <c r="Z93" s="112">
        <v>38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71</v>
      </c>
      <c r="W94" s="112">
        <v>87</v>
      </c>
      <c r="X94" s="112">
        <v>76</v>
      </c>
      <c r="Y94" s="112">
        <v>74</v>
      </c>
      <c r="Z94" s="112">
        <v>79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</v>
      </c>
      <c r="W95" s="112">
        <v>10</v>
      </c>
      <c r="X95" s="112">
        <v>9</v>
      </c>
      <c r="Y95" s="112">
        <v>9</v>
      </c>
      <c r="Z95" s="112">
        <v>13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64</v>
      </c>
      <c r="W96" s="112">
        <v>72</v>
      </c>
      <c r="X96" s="112">
        <v>71</v>
      </c>
      <c r="Y96" s="112">
        <v>79</v>
      </c>
      <c r="Z96" s="112">
        <v>66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71</v>
      </c>
      <c r="W97" s="112">
        <v>78</v>
      </c>
      <c r="X97" s="112">
        <v>76</v>
      </c>
      <c r="Y97" s="112">
        <v>75</v>
      </c>
      <c r="Z97" s="112">
        <v>74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49</v>
      </c>
      <c r="W98" s="112">
        <v>63</v>
      </c>
      <c r="X98" s="112">
        <v>48</v>
      </c>
      <c r="Y98" s="112">
        <v>49</v>
      </c>
      <c r="Z98" s="112">
        <v>49</v>
      </c>
    </row>
    <row r="99" spans="1:32" ht="15" customHeight="1" x14ac:dyDescent="0.25">
      <c r="S99" s="115" t="s">
        <v>191</v>
      </c>
      <c r="T99" s="115"/>
      <c r="U99" s="112"/>
      <c r="V99" s="112">
        <v>8</v>
      </c>
      <c r="W99" s="112">
        <v>12</v>
      </c>
      <c r="X99" s="112">
        <v>13</v>
      </c>
      <c r="Y99" s="112">
        <v>25</v>
      </c>
      <c r="Z99" s="112">
        <v>25</v>
      </c>
    </row>
    <row r="100" spans="1:32" ht="15" customHeight="1" x14ac:dyDescent="0.25">
      <c r="S100" s="115" t="s">
        <v>58</v>
      </c>
      <c r="T100" s="115"/>
      <c r="U100" s="112"/>
      <c r="V100" s="112">
        <v>70</v>
      </c>
      <c r="W100" s="112">
        <v>70</v>
      </c>
      <c r="X100" s="112">
        <v>87</v>
      </c>
      <c r="Y100" s="112">
        <v>91</v>
      </c>
      <c r="Z100" s="112">
        <v>90</v>
      </c>
    </row>
    <row r="101" spans="1:32" x14ac:dyDescent="0.25">
      <c r="A101" s="18"/>
      <c r="S101" s="118" t="s">
        <v>53</v>
      </c>
      <c r="T101" s="118"/>
      <c r="U101" s="112"/>
      <c r="V101" s="112">
        <v>512</v>
      </c>
      <c r="W101" s="112">
        <v>623</v>
      </c>
      <c r="X101" s="112">
        <v>570</v>
      </c>
      <c r="Y101" s="112">
        <v>608</v>
      </c>
      <c r="Z101" s="112">
        <v>584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1049</v>
      </c>
      <c r="W104" s="112">
        <v>1066</v>
      </c>
      <c r="X104" s="112">
        <v>1045</v>
      </c>
      <c r="Y104" s="112">
        <v>1102</v>
      </c>
      <c r="Z104" s="112">
        <v>1102</v>
      </c>
      <c r="AB104" s="109" t="str">
        <f>TEXT(Z104,"###,###")</f>
        <v>1,102</v>
      </c>
      <c r="AD104" s="130">
        <f>Z104/($Z$4)*100</f>
        <v>57.605854678515421</v>
      </c>
      <c r="AF104" s="109"/>
    </row>
    <row r="105" spans="1:32" x14ac:dyDescent="0.25">
      <c r="S105" s="115" t="s">
        <v>17</v>
      </c>
      <c r="T105" s="115"/>
      <c r="U105" s="112"/>
      <c r="V105" s="112">
        <v>264</v>
      </c>
      <c r="W105" s="112">
        <v>307</v>
      </c>
      <c r="X105" s="112">
        <v>304</v>
      </c>
      <c r="Y105" s="112">
        <v>293</v>
      </c>
      <c r="Z105" s="112">
        <v>266</v>
      </c>
      <c r="AB105" s="109" t="str">
        <f>TEXT(Z105,"###,###")</f>
        <v>266</v>
      </c>
      <c r="AD105" s="130">
        <f>Z105/($Z$4)*100</f>
        <v>13.904861474124411</v>
      </c>
      <c r="AF105" s="109"/>
    </row>
    <row r="106" spans="1:32" x14ac:dyDescent="0.25">
      <c r="S106" s="118" t="s">
        <v>53</v>
      </c>
      <c r="T106" s="118"/>
      <c r="U106" s="120"/>
      <c r="V106" s="120">
        <v>1313</v>
      </c>
      <c r="W106" s="120">
        <v>1373</v>
      </c>
      <c r="X106" s="120">
        <v>1349</v>
      </c>
      <c r="Y106" s="120">
        <v>1395</v>
      </c>
      <c r="Z106" s="120">
        <v>1368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380</v>
      </c>
      <c r="W108" s="112">
        <v>382</v>
      </c>
      <c r="X108" s="112">
        <v>282</v>
      </c>
      <c r="Y108" s="112">
        <v>253</v>
      </c>
      <c r="Z108" s="112">
        <v>286</v>
      </c>
      <c r="AB108" s="109" t="str">
        <f>TEXT(Z108,"###,###")</f>
        <v>286</v>
      </c>
      <c r="AD108" s="130">
        <f>Z108/($Z$4)*100</f>
        <v>14.950339780449557</v>
      </c>
      <c r="AF108" s="109"/>
    </row>
    <row r="109" spans="1:32" x14ac:dyDescent="0.25">
      <c r="S109" s="115" t="s">
        <v>20</v>
      </c>
      <c r="T109" s="115"/>
      <c r="U109" s="112"/>
      <c r="V109" s="112">
        <v>264</v>
      </c>
      <c r="W109" s="112">
        <v>295</v>
      </c>
      <c r="X109" s="112">
        <v>275</v>
      </c>
      <c r="Y109" s="112">
        <v>242</v>
      </c>
      <c r="Z109" s="112">
        <v>307</v>
      </c>
      <c r="AB109" s="109" t="str">
        <f>TEXT(Z109,"###,###")</f>
        <v>307</v>
      </c>
      <c r="AD109" s="130">
        <f>Z109/($Z$4)*100</f>
        <v>16.048092002090957</v>
      </c>
      <c r="AF109" s="109"/>
    </row>
    <row r="110" spans="1:32" x14ac:dyDescent="0.25">
      <c r="S110" s="115" t="s">
        <v>21</v>
      </c>
      <c r="T110" s="115"/>
      <c r="U110" s="112"/>
      <c r="V110" s="112">
        <v>273</v>
      </c>
      <c r="W110" s="112">
        <v>307</v>
      </c>
      <c r="X110" s="112">
        <v>333</v>
      </c>
      <c r="Y110" s="112">
        <v>379</v>
      </c>
      <c r="Z110" s="112">
        <v>345</v>
      </c>
      <c r="AB110" s="109" t="str">
        <f>TEXT(Z110,"###,###")</f>
        <v>345</v>
      </c>
      <c r="AD110" s="130">
        <f>Z110/($Z$4)*100</f>
        <v>18.034500784108729</v>
      </c>
      <c r="AF110" s="109"/>
    </row>
    <row r="111" spans="1:32" x14ac:dyDescent="0.25">
      <c r="S111" s="115" t="s">
        <v>22</v>
      </c>
      <c r="T111" s="115"/>
      <c r="U111" s="112"/>
      <c r="V111" s="112">
        <v>437</v>
      </c>
      <c r="W111" s="112">
        <v>464</v>
      </c>
      <c r="X111" s="112">
        <v>435</v>
      </c>
      <c r="Y111" s="112">
        <v>468</v>
      </c>
      <c r="Z111" s="112">
        <v>475</v>
      </c>
      <c r="AB111" s="109" t="str">
        <f>TEXT(Z111,"###,###")</f>
        <v>475</v>
      </c>
      <c r="AD111" s="130">
        <f>Z111/($Z$4)*100</f>
        <v>24.830109775222166</v>
      </c>
      <c r="AF111" s="109"/>
    </row>
    <row r="112" spans="1:32" x14ac:dyDescent="0.25">
      <c r="S112" s="118" t="s">
        <v>53</v>
      </c>
      <c r="T112" s="118"/>
      <c r="U112" s="112"/>
      <c r="V112" s="112">
        <v>1662</v>
      </c>
      <c r="W112" s="112">
        <v>2036</v>
      </c>
      <c r="X112" s="112">
        <v>1822</v>
      </c>
      <c r="Y112" s="112">
        <v>1931</v>
      </c>
      <c r="Z112" s="112">
        <v>1913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41.9</v>
      </c>
      <c r="W118" s="131">
        <v>43.27</v>
      </c>
      <c r="X118" s="131">
        <v>41.93</v>
      </c>
      <c r="Y118" s="131">
        <v>43.32</v>
      </c>
      <c r="Z118" s="131">
        <v>44.2</v>
      </c>
      <c r="AB118" s="109" t="str">
        <f>TEXT(Z118,"##.0")</f>
        <v>44.2</v>
      </c>
    </row>
    <row r="120" spans="19:32" x14ac:dyDescent="0.25">
      <c r="S120" s="101" t="s">
        <v>100</v>
      </c>
      <c r="T120" s="112"/>
      <c r="U120" s="112"/>
      <c r="V120" s="112">
        <v>723</v>
      </c>
      <c r="W120" s="112">
        <v>853</v>
      </c>
      <c r="X120" s="112">
        <v>826</v>
      </c>
      <c r="Y120" s="112">
        <v>871</v>
      </c>
      <c r="Z120" s="112">
        <v>814</v>
      </c>
      <c r="AB120" s="109" t="str">
        <f>TEXT(Z120,"###,###")</f>
        <v>814</v>
      </c>
    </row>
    <row r="121" spans="19:32" x14ac:dyDescent="0.25">
      <c r="S121" s="101" t="s">
        <v>101</v>
      </c>
      <c r="T121" s="112"/>
      <c r="U121" s="112"/>
      <c r="V121" s="112">
        <v>209</v>
      </c>
      <c r="W121" s="112">
        <v>309</v>
      </c>
      <c r="X121" s="112">
        <v>225</v>
      </c>
      <c r="Y121" s="112">
        <v>290</v>
      </c>
      <c r="Z121" s="112">
        <v>295</v>
      </c>
      <c r="AB121" s="109" t="str">
        <f>TEXT(Z121,"###,###")</f>
        <v>295</v>
      </c>
    </row>
    <row r="122" spans="19:32" x14ac:dyDescent="0.25">
      <c r="S122" s="101" t="s">
        <v>102</v>
      </c>
      <c r="T122" s="112"/>
      <c r="U122" s="112"/>
      <c r="V122" s="112">
        <v>144</v>
      </c>
      <c r="W122" s="112">
        <v>190</v>
      </c>
      <c r="X122" s="112">
        <v>154</v>
      </c>
      <c r="Y122" s="112">
        <v>176</v>
      </c>
      <c r="Z122" s="112">
        <v>163</v>
      </c>
      <c r="AB122" s="109" t="str">
        <f>TEXT(Z122,"###,###")</f>
        <v>163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867</v>
      </c>
      <c r="W124" s="112">
        <v>1043</v>
      </c>
      <c r="X124" s="112">
        <v>980</v>
      </c>
      <c r="Y124" s="112">
        <v>1047</v>
      </c>
      <c r="Z124" s="112">
        <v>977</v>
      </c>
      <c r="AB124" s="109" t="str">
        <f>TEXT(Z124,"###,###")</f>
        <v>977</v>
      </c>
      <c r="AD124" s="127">
        <f>Z124/$Z$7*100</f>
        <v>76.747839748625296</v>
      </c>
    </row>
    <row r="125" spans="19:32" x14ac:dyDescent="0.25">
      <c r="S125" s="101" t="s">
        <v>104</v>
      </c>
      <c r="T125" s="112"/>
      <c r="U125" s="112"/>
      <c r="V125" s="112">
        <v>353</v>
      </c>
      <c r="W125" s="112">
        <v>499</v>
      </c>
      <c r="X125" s="112">
        <v>379</v>
      </c>
      <c r="Y125" s="112">
        <v>466</v>
      </c>
      <c r="Z125" s="112">
        <v>458</v>
      </c>
      <c r="AB125" s="109" t="str">
        <f>TEXT(Z125,"###,###")</f>
        <v>458</v>
      </c>
      <c r="AD125" s="127">
        <f>Z125/$Z$7*100</f>
        <v>35.978004713275723</v>
      </c>
    </row>
    <row r="127" spans="19:32" x14ac:dyDescent="0.25">
      <c r="S127" s="101" t="s">
        <v>105</v>
      </c>
      <c r="T127" s="112"/>
      <c r="U127" s="112"/>
      <c r="V127" s="112">
        <v>561</v>
      </c>
      <c r="W127" s="112">
        <v>731</v>
      </c>
      <c r="X127" s="112">
        <v>632</v>
      </c>
      <c r="Y127" s="112">
        <v>724</v>
      </c>
      <c r="Z127" s="112">
        <v>690</v>
      </c>
      <c r="AB127" s="109" t="str">
        <f>TEXT(Z127,"###,###")</f>
        <v>690</v>
      </c>
      <c r="AD127" s="127">
        <f>Z127/$Z$7*100</f>
        <v>54.202670856245092</v>
      </c>
    </row>
    <row r="128" spans="19:32" x14ac:dyDescent="0.25">
      <c r="S128" s="101" t="s">
        <v>106</v>
      </c>
      <c r="T128" s="112"/>
      <c r="U128" s="112"/>
      <c r="V128" s="112">
        <v>515</v>
      </c>
      <c r="W128" s="112">
        <v>620</v>
      </c>
      <c r="X128" s="112">
        <v>566</v>
      </c>
      <c r="Y128" s="112">
        <v>611</v>
      </c>
      <c r="Z128" s="112">
        <v>585</v>
      </c>
      <c r="AB128" s="109" t="str">
        <f>TEXT(Z128,"###,###")</f>
        <v>585</v>
      </c>
      <c r="AD128" s="127">
        <f>Z128/$Z$7*100</f>
        <v>45.954438334642575</v>
      </c>
    </row>
    <row r="130" spans="19:20" x14ac:dyDescent="0.25">
      <c r="S130" s="101" t="s">
        <v>264</v>
      </c>
      <c r="T130" s="127">
        <v>63.943440691280443</v>
      </c>
    </row>
    <row r="131" spans="19:20" x14ac:dyDescent="0.25">
      <c r="S131" s="101" t="s">
        <v>265</v>
      </c>
      <c r="T131" s="127">
        <v>23.173605655930871</v>
      </c>
    </row>
    <row r="132" spans="19:20" x14ac:dyDescent="0.25">
      <c r="S132" s="101" t="s">
        <v>266</v>
      </c>
      <c r="T132" s="127">
        <v>12.804399057344854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FA1F990-BDA4-446E-AC69-73FD8974C3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45660E6-3F77-4AC9-9E44-0AC5437CA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5659406-D403-46C5-B092-AAC12E9D1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046254-A2FA-4801-AF61-117D03387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5C3E-5137-4220-839C-05CEC0D7BAC5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10.56 Streaky Bay,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1555</v>
      </c>
      <c r="W4" s="108">
        <v>1870</v>
      </c>
      <c r="X4" s="108">
        <v>1689</v>
      </c>
      <c r="Y4" s="108">
        <v>1805</v>
      </c>
      <c r="Z4" s="108">
        <v>1851</v>
      </c>
      <c r="AB4" s="109" t="str">
        <f>TEXT(Z4,"###,###")</f>
        <v>1,851</v>
      </c>
      <c r="AD4" s="110">
        <f>Z4/Y4-1</f>
        <v>2.5484764542936356E-2</v>
      </c>
      <c r="AF4" s="110">
        <f>Z4/V4-1</f>
        <v>0.19035369774919619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823</v>
      </c>
      <c r="W5" s="108">
        <v>1022</v>
      </c>
      <c r="X5" s="108">
        <v>938</v>
      </c>
      <c r="Y5" s="108">
        <v>1018</v>
      </c>
      <c r="Z5" s="108">
        <v>995</v>
      </c>
      <c r="AB5" s="109" t="str">
        <f>TEXT(Z5,"###,###")</f>
        <v>995</v>
      </c>
      <c r="AD5" s="110">
        <f t="shared" ref="AD5:AD9" si="0">Z5/Y5-1</f>
        <v>-2.2593320235756331E-2</v>
      </c>
      <c r="AF5" s="110">
        <f t="shared" ref="AF5:AF9" si="1">Z5/V5-1</f>
        <v>0.20899149453219934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736</v>
      </c>
      <c r="W6" s="108">
        <v>847</v>
      </c>
      <c r="X6" s="108">
        <v>750</v>
      </c>
      <c r="Y6" s="108">
        <v>786</v>
      </c>
      <c r="Z6" s="108">
        <v>854</v>
      </c>
      <c r="AB6" s="109" t="str">
        <f>TEXT(Z6,"###,###")</f>
        <v>854</v>
      </c>
      <c r="AD6" s="110">
        <f t="shared" si="0"/>
        <v>8.6513994910941472E-2</v>
      </c>
      <c r="AF6" s="110">
        <f t="shared" si="1"/>
        <v>0.16032608695652173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1022</v>
      </c>
      <c r="W7" s="108">
        <v>1187</v>
      </c>
      <c r="X7" s="108">
        <v>1109</v>
      </c>
      <c r="Y7" s="108">
        <v>1179</v>
      </c>
      <c r="Z7" s="108">
        <v>1210</v>
      </c>
      <c r="AB7" s="109" t="str">
        <f>TEXT(Z7,"###,###")</f>
        <v>1,210</v>
      </c>
      <c r="AD7" s="110">
        <f t="shared" si="0"/>
        <v>2.6293469041560602E-2</v>
      </c>
      <c r="AF7" s="110">
        <f t="shared" si="1"/>
        <v>0.18395303326810186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1,851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1,210</v>
      </c>
      <c r="P8" s="65"/>
      <c r="S8" s="107" t="s">
        <v>84</v>
      </c>
      <c r="T8" s="108"/>
      <c r="U8" s="108"/>
      <c r="V8" s="108">
        <v>27122.959999999999</v>
      </c>
      <c r="W8" s="108">
        <v>23678.92</v>
      </c>
      <c r="X8" s="108">
        <v>26769</v>
      </c>
      <c r="Y8" s="108">
        <v>25288.720000000001</v>
      </c>
      <c r="Z8" s="108">
        <v>28902</v>
      </c>
      <c r="AB8" s="109" t="str">
        <f>TEXT(Z8,"$###,###")</f>
        <v>$28,902</v>
      </c>
      <c r="AD8" s="110">
        <f t="shared" si="0"/>
        <v>0.14288109481223255</v>
      </c>
      <c r="AF8" s="110">
        <f t="shared" si="1"/>
        <v>6.5591661087138098E-2</v>
      </c>
    </row>
    <row r="9" spans="1:32" x14ac:dyDescent="0.25">
      <c r="A9" s="30" t="s">
        <v>14</v>
      </c>
      <c r="B9" s="69"/>
      <c r="C9" s="70"/>
      <c r="D9" s="71">
        <f>AD104</f>
        <v>62.884927066450572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53.719008264462808</v>
      </c>
      <c r="P9" s="72" t="s">
        <v>85</v>
      </c>
      <c r="S9" s="107" t="s">
        <v>7</v>
      </c>
      <c r="T9" s="108"/>
      <c r="U9" s="108"/>
      <c r="V9" s="108">
        <v>51980451</v>
      </c>
      <c r="W9" s="108">
        <v>51038489</v>
      </c>
      <c r="X9" s="108">
        <v>53347735</v>
      </c>
      <c r="Y9" s="108">
        <v>58089003</v>
      </c>
      <c r="Z9" s="108">
        <v>55714767</v>
      </c>
      <c r="AB9" s="109" t="str">
        <f>TEXT(Z9/1000000,"$#,###.0")&amp;" mil"</f>
        <v>$55.7 mil</v>
      </c>
      <c r="AD9" s="110">
        <f t="shared" si="0"/>
        <v>-4.0872383366607257E-2</v>
      </c>
      <c r="AF9" s="110">
        <f t="shared" si="1"/>
        <v>7.1840777218343144E-2</v>
      </c>
    </row>
    <row r="10" spans="1:32" x14ac:dyDescent="0.25">
      <c r="A10" s="30" t="s">
        <v>17</v>
      </c>
      <c r="B10" s="69"/>
      <c r="C10" s="70"/>
      <c r="D10" s="71">
        <f>AD105</f>
        <v>15.937331172339276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46.033057851239668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69.008264462809919</v>
      </c>
      <c r="P11" s="72" t="s">
        <v>85</v>
      </c>
      <c r="S11" s="107" t="s">
        <v>29</v>
      </c>
      <c r="T11" s="112"/>
      <c r="U11" s="112"/>
      <c r="V11" s="112">
        <v>1220</v>
      </c>
      <c r="W11" s="112">
        <v>1488</v>
      </c>
      <c r="X11" s="112">
        <v>1336</v>
      </c>
      <c r="Y11" s="112">
        <v>1396</v>
      </c>
      <c r="Z11" s="112">
        <v>1480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19.256198347107439</v>
      </c>
      <c r="P12" s="72" t="s">
        <v>85</v>
      </c>
      <c r="S12" s="107" t="s">
        <v>30</v>
      </c>
      <c r="T12" s="112"/>
      <c r="U12" s="112"/>
      <c r="V12" s="112">
        <v>333</v>
      </c>
      <c r="W12" s="112">
        <v>380</v>
      </c>
      <c r="X12" s="112">
        <v>352</v>
      </c>
      <c r="Y12" s="112">
        <v>408</v>
      </c>
      <c r="Z12" s="112">
        <v>371</v>
      </c>
    </row>
    <row r="13" spans="1:32" ht="15" customHeight="1" x14ac:dyDescent="0.25">
      <c r="A13" s="30" t="s">
        <v>19</v>
      </c>
      <c r="B13" s="70"/>
      <c r="C13" s="70"/>
      <c r="D13" s="71">
        <f>AD108</f>
        <v>23.176661264181522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11.818181818181818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18.152350081037277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16.261480280929227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19.173553719008265</v>
      </c>
      <c r="P15" s="72" t="s">
        <v>85</v>
      </c>
      <c r="S15" s="115" t="s">
        <v>61</v>
      </c>
      <c r="T15" s="115"/>
      <c r="U15" s="116"/>
      <c r="V15" s="116">
        <v>263</v>
      </c>
      <c r="W15" s="116">
        <v>387</v>
      </c>
      <c r="X15" s="116">
        <v>353</v>
      </c>
      <c r="Y15" s="112">
        <v>433</v>
      </c>
      <c r="Z15" s="112">
        <v>415</v>
      </c>
      <c r="AB15" s="117">
        <f t="shared" ref="AB15:AB34" si="2">IF(Z15="np",0,Z15/$Z$34)</f>
        <v>0.22420313344138304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21.988114532685035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80.826446280991732</v>
      </c>
      <c r="P16" s="37" t="s">
        <v>85</v>
      </c>
      <c r="S16" s="115" t="s">
        <v>62</v>
      </c>
      <c r="T16" s="115"/>
      <c r="U16" s="116"/>
      <c r="V16" s="116">
        <v>15</v>
      </c>
      <c r="W16" s="116">
        <v>22</v>
      </c>
      <c r="X16" s="116">
        <v>28</v>
      </c>
      <c r="Y16" s="112">
        <v>25</v>
      </c>
      <c r="Z16" s="112">
        <v>33</v>
      </c>
      <c r="AB16" s="117">
        <f t="shared" si="2"/>
        <v>1.7828200972447326E-2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52</v>
      </c>
      <c r="W17" s="116">
        <v>71</v>
      </c>
      <c r="X17" s="116">
        <v>70</v>
      </c>
      <c r="Y17" s="112">
        <v>54</v>
      </c>
      <c r="Z17" s="112">
        <v>62</v>
      </c>
      <c r="AB17" s="117">
        <f t="shared" si="2"/>
        <v>3.3495407887628309E-2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10</v>
      </c>
      <c r="W18" s="116">
        <v>12</v>
      </c>
      <c r="X18" s="116">
        <v>9</v>
      </c>
      <c r="Y18" s="112">
        <v>8</v>
      </c>
      <c r="Z18" s="112">
        <v>17</v>
      </c>
      <c r="AB18" s="117">
        <f t="shared" si="2"/>
        <v>9.1842247433819562E-3</v>
      </c>
    </row>
    <row r="19" spans="1:28" x14ac:dyDescent="0.25">
      <c r="A19" s="61" t="str">
        <f>$S$1&amp;" ("&amp;$V$2&amp;" to "&amp;$Z$2&amp;")"</f>
        <v>Streaky Bay (2016-17 to 2020-21)</v>
      </c>
      <c r="B19" s="61"/>
      <c r="C19" s="61"/>
      <c r="D19" s="61"/>
      <c r="E19" s="61"/>
      <c r="F19" s="61"/>
      <c r="G19" s="61" t="str">
        <f>$S$1&amp;" ("&amp;$V$2&amp;" to "&amp;$Z$2&amp;")"</f>
        <v>Streaky Bay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75</v>
      </c>
      <c r="W19" s="116">
        <v>109</v>
      </c>
      <c r="X19" s="116">
        <v>112</v>
      </c>
      <c r="Y19" s="112">
        <v>124</v>
      </c>
      <c r="Z19" s="112">
        <v>115</v>
      </c>
      <c r="AB19" s="117">
        <f t="shared" si="2"/>
        <v>6.2128579146407348E-2</v>
      </c>
    </row>
    <row r="20" spans="1:28" x14ac:dyDescent="0.25">
      <c r="S20" s="115" t="s">
        <v>66</v>
      </c>
      <c r="T20" s="115"/>
      <c r="U20" s="116"/>
      <c r="V20" s="116">
        <v>24</v>
      </c>
      <c r="W20" s="116">
        <v>26</v>
      </c>
      <c r="X20" s="116">
        <v>19</v>
      </c>
      <c r="Y20" s="112">
        <v>21</v>
      </c>
      <c r="Z20" s="112">
        <v>25</v>
      </c>
      <c r="AB20" s="117">
        <f t="shared" si="2"/>
        <v>1.350621285791464E-2</v>
      </c>
    </row>
    <row r="21" spans="1:28" x14ac:dyDescent="0.25">
      <c r="S21" s="115" t="s">
        <v>67</v>
      </c>
      <c r="T21" s="115"/>
      <c r="U21" s="116"/>
      <c r="V21" s="116">
        <v>144</v>
      </c>
      <c r="W21" s="116">
        <v>163</v>
      </c>
      <c r="X21" s="116">
        <v>134</v>
      </c>
      <c r="Y21" s="112">
        <v>131</v>
      </c>
      <c r="Z21" s="112">
        <v>152</v>
      </c>
      <c r="AB21" s="117">
        <f t="shared" si="2"/>
        <v>8.2117774176121011E-2</v>
      </c>
    </row>
    <row r="22" spans="1:28" x14ac:dyDescent="0.25">
      <c r="S22" s="115" t="s">
        <v>68</v>
      </c>
      <c r="T22" s="115"/>
      <c r="U22" s="116"/>
      <c r="V22" s="116">
        <v>131</v>
      </c>
      <c r="W22" s="116">
        <v>135</v>
      </c>
      <c r="X22" s="116">
        <v>75</v>
      </c>
      <c r="Y22" s="112">
        <v>131</v>
      </c>
      <c r="Z22" s="112">
        <v>170</v>
      </c>
      <c r="AB22" s="117">
        <f t="shared" si="2"/>
        <v>9.1842247433819552E-2</v>
      </c>
    </row>
    <row r="23" spans="1:28" x14ac:dyDescent="0.25">
      <c r="S23" s="115" t="s">
        <v>69</v>
      </c>
      <c r="T23" s="115"/>
      <c r="U23" s="116"/>
      <c r="V23" s="116">
        <v>79</v>
      </c>
      <c r="W23" s="116">
        <v>89</v>
      </c>
      <c r="X23" s="116">
        <v>64</v>
      </c>
      <c r="Y23" s="112">
        <v>76</v>
      </c>
      <c r="Z23" s="112">
        <v>75</v>
      </c>
      <c r="AB23" s="117">
        <f t="shared" si="2"/>
        <v>4.0518638573743923E-2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4</v>
      </c>
      <c r="X24" s="116">
        <v>3</v>
      </c>
      <c r="Y24" s="112">
        <v>0</v>
      </c>
      <c r="Z24" s="112">
        <v>1</v>
      </c>
      <c r="AB24" s="117">
        <f t="shared" si="2"/>
        <v>5.4024851431658564E-4</v>
      </c>
    </row>
    <row r="25" spans="1:28" x14ac:dyDescent="0.25">
      <c r="S25" s="115" t="s">
        <v>71</v>
      </c>
      <c r="T25" s="115"/>
      <c r="U25" s="116"/>
      <c r="V25" s="116">
        <v>16</v>
      </c>
      <c r="W25" s="116">
        <v>22</v>
      </c>
      <c r="X25" s="116">
        <v>13</v>
      </c>
      <c r="Y25" s="112">
        <v>14</v>
      </c>
      <c r="Z25" s="112">
        <v>16</v>
      </c>
      <c r="AB25" s="117">
        <f t="shared" si="2"/>
        <v>8.6439762290653702E-3</v>
      </c>
    </row>
    <row r="26" spans="1:28" x14ac:dyDescent="0.25">
      <c r="S26" s="115" t="s">
        <v>72</v>
      </c>
      <c r="T26" s="115"/>
      <c r="U26" s="116"/>
      <c r="V26" s="116">
        <v>15</v>
      </c>
      <c r="W26" s="116">
        <v>18</v>
      </c>
      <c r="X26" s="116">
        <v>26</v>
      </c>
      <c r="Y26" s="112">
        <v>15</v>
      </c>
      <c r="Z26" s="112">
        <v>26</v>
      </c>
      <c r="AB26" s="117">
        <f t="shared" si="2"/>
        <v>1.4046461372231226E-2</v>
      </c>
    </row>
    <row r="27" spans="1:28" x14ac:dyDescent="0.25">
      <c r="S27" s="115" t="s">
        <v>73</v>
      </c>
      <c r="T27" s="115"/>
      <c r="U27" s="116"/>
      <c r="V27" s="116">
        <v>42</v>
      </c>
      <c r="W27" s="116">
        <v>36</v>
      </c>
      <c r="X27" s="116">
        <v>37</v>
      </c>
      <c r="Y27" s="112">
        <v>43</v>
      </c>
      <c r="Z27" s="112">
        <v>45</v>
      </c>
      <c r="AB27" s="117">
        <f t="shared" si="2"/>
        <v>2.4311183144246355E-2</v>
      </c>
    </row>
    <row r="28" spans="1:28" x14ac:dyDescent="0.25">
      <c r="S28" s="115" t="s">
        <v>74</v>
      </c>
      <c r="T28" s="115"/>
      <c r="U28" s="116"/>
      <c r="V28" s="116">
        <v>60</v>
      </c>
      <c r="W28" s="116">
        <v>93</v>
      </c>
      <c r="X28" s="116">
        <v>72</v>
      </c>
      <c r="Y28" s="112">
        <v>70</v>
      </c>
      <c r="Z28" s="112">
        <v>73</v>
      </c>
      <c r="AB28" s="117">
        <f t="shared" si="2"/>
        <v>3.9438141545110751E-2</v>
      </c>
    </row>
    <row r="29" spans="1:28" x14ac:dyDescent="0.25">
      <c r="S29" s="115" t="s">
        <v>75</v>
      </c>
      <c r="T29" s="115"/>
      <c r="U29" s="116"/>
      <c r="V29" s="116">
        <v>78</v>
      </c>
      <c r="W29" s="116">
        <v>90</v>
      </c>
      <c r="X29" s="116">
        <v>92</v>
      </c>
      <c r="Y29" s="112">
        <v>64</v>
      </c>
      <c r="Z29" s="112">
        <v>53</v>
      </c>
      <c r="AB29" s="117">
        <f t="shared" si="2"/>
        <v>2.8633171258779039E-2</v>
      </c>
    </row>
    <row r="30" spans="1:28" x14ac:dyDescent="0.25">
      <c r="S30" s="115" t="s">
        <v>76</v>
      </c>
      <c r="T30" s="115"/>
      <c r="U30" s="116"/>
      <c r="V30" s="116">
        <v>112</v>
      </c>
      <c r="W30" s="116">
        <v>133</v>
      </c>
      <c r="X30" s="116">
        <v>134</v>
      </c>
      <c r="Y30" s="112">
        <v>123</v>
      </c>
      <c r="Z30" s="112">
        <v>128</v>
      </c>
      <c r="AB30" s="117">
        <f t="shared" si="2"/>
        <v>6.9151809832522962E-2</v>
      </c>
    </row>
    <row r="31" spans="1:28" x14ac:dyDescent="0.25">
      <c r="S31" s="115" t="s">
        <v>77</v>
      </c>
      <c r="T31" s="115"/>
      <c r="U31" s="116"/>
      <c r="V31" s="116">
        <v>106</v>
      </c>
      <c r="W31" s="116">
        <v>134</v>
      </c>
      <c r="X31" s="116">
        <v>123</v>
      </c>
      <c r="Y31" s="112">
        <v>126</v>
      </c>
      <c r="Z31" s="112">
        <v>148</v>
      </c>
      <c r="AB31" s="117">
        <f t="shared" si="2"/>
        <v>7.9956780118854667E-2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</v>
      </c>
      <c r="W32" s="116">
        <v>8</v>
      </c>
      <c r="X32" s="116">
        <v>16</v>
      </c>
      <c r="Y32" s="112">
        <v>6</v>
      </c>
      <c r="Z32" s="112">
        <v>7</v>
      </c>
      <c r="AB32" s="117">
        <f t="shared" si="2"/>
        <v>3.7817396002160996E-3</v>
      </c>
    </row>
    <row r="33" spans="19:32" x14ac:dyDescent="0.25">
      <c r="S33" s="115" t="s">
        <v>79</v>
      </c>
      <c r="T33" s="115"/>
      <c r="U33" s="116"/>
      <c r="V33" s="116">
        <v>34</v>
      </c>
      <c r="W33" s="116">
        <v>47</v>
      </c>
      <c r="X33" s="116">
        <v>40</v>
      </c>
      <c r="Y33" s="112">
        <v>52</v>
      </c>
      <c r="Z33" s="112">
        <v>61</v>
      </c>
      <c r="AB33" s="117">
        <f t="shared" si="2"/>
        <v>3.2955159373311727E-2</v>
      </c>
    </row>
    <row r="34" spans="19:32" x14ac:dyDescent="0.25">
      <c r="S34" s="118" t="s">
        <v>53</v>
      </c>
      <c r="T34" s="118"/>
      <c r="U34" s="119"/>
      <c r="V34" s="119">
        <v>1557</v>
      </c>
      <c r="W34" s="119">
        <v>1872</v>
      </c>
      <c r="X34" s="119">
        <v>1688</v>
      </c>
      <c r="Y34" s="120">
        <v>1804</v>
      </c>
      <c r="Z34" s="120">
        <v>1851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814</v>
      </c>
      <c r="W37" s="112">
        <v>963</v>
      </c>
      <c r="X37" s="112">
        <v>897</v>
      </c>
      <c r="Y37" s="112">
        <v>971</v>
      </c>
      <c r="Z37" s="112">
        <v>978</v>
      </c>
      <c r="AB37" s="132">
        <f>Z37/Z40*100</f>
        <v>80.826446280991732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202</v>
      </c>
      <c r="W38" s="112">
        <v>229</v>
      </c>
      <c r="X38" s="112">
        <v>208</v>
      </c>
      <c r="Y38" s="112">
        <v>212</v>
      </c>
      <c r="Z38" s="112">
        <v>232</v>
      </c>
      <c r="AB38" s="132">
        <f>Z38/Z40*100</f>
        <v>19.173553719008265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1016</v>
      </c>
      <c r="W40" s="112">
        <v>1192</v>
      </c>
      <c r="X40" s="112">
        <v>1105</v>
      </c>
      <c r="Y40" s="112">
        <v>1183</v>
      </c>
      <c r="Z40" s="112">
        <v>1210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0</v>
      </c>
      <c r="Y44" s="112">
        <v>0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39</v>
      </c>
      <c r="W45" s="112">
        <v>22</v>
      </c>
      <c r="X45" s="112">
        <v>21</v>
      </c>
      <c r="Y45" s="112">
        <v>26</v>
      </c>
      <c r="Z45" s="112">
        <v>22</v>
      </c>
    </row>
    <row r="46" spans="19:32" x14ac:dyDescent="0.25">
      <c r="S46" s="115" t="s">
        <v>38</v>
      </c>
      <c r="T46" s="115"/>
      <c r="U46" s="112"/>
      <c r="V46" s="112">
        <v>52</v>
      </c>
      <c r="W46" s="112">
        <v>56</v>
      </c>
      <c r="X46" s="112">
        <v>72</v>
      </c>
      <c r="Y46" s="112">
        <v>83</v>
      </c>
      <c r="Z46" s="112">
        <v>79</v>
      </c>
    </row>
    <row r="47" spans="19:32" x14ac:dyDescent="0.25">
      <c r="S47" s="115" t="s">
        <v>39</v>
      </c>
      <c r="T47" s="115"/>
      <c r="U47" s="112"/>
      <c r="V47" s="112">
        <v>74</v>
      </c>
      <c r="W47" s="112">
        <v>91</v>
      </c>
      <c r="X47" s="112">
        <v>69</v>
      </c>
      <c r="Y47" s="112">
        <v>79</v>
      </c>
      <c r="Z47" s="112">
        <v>64</v>
      </c>
    </row>
    <row r="48" spans="19:32" x14ac:dyDescent="0.25">
      <c r="S48" s="115" t="s">
        <v>40</v>
      </c>
      <c r="T48" s="115"/>
      <c r="U48" s="112"/>
      <c r="V48" s="112">
        <v>69</v>
      </c>
      <c r="W48" s="112">
        <v>88</v>
      </c>
      <c r="X48" s="112">
        <v>97</v>
      </c>
      <c r="Y48" s="112">
        <v>82</v>
      </c>
      <c r="Z48" s="112">
        <v>113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72</v>
      </c>
      <c r="W49" s="112">
        <v>102</v>
      </c>
      <c r="X49" s="112">
        <v>85</v>
      </c>
      <c r="Y49" s="112">
        <v>78</v>
      </c>
      <c r="Z49" s="112">
        <v>71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Streaky Bay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56</v>
      </c>
      <c r="W50" s="112">
        <v>81</v>
      </c>
      <c r="X50" s="112">
        <v>84</v>
      </c>
      <c r="Y50" s="112">
        <v>90</v>
      </c>
      <c r="Z50" s="112">
        <v>107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73</v>
      </c>
      <c r="W51" s="112">
        <v>86</v>
      </c>
      <c r="X51" s="112">
        <v>83</v>
      </c>
      <c r="Y51" s="112">
        <v>83</v>
      </c>
      <c r="Z51" s="112">
        <v>70</v>
      </c>
    </row>
    <row r="52" spans="1:26" ht="15" customHeight="1" x14ac:dyDescent="0.25">
      <c r="S52" s="115" t="s">
        <v>44</v>
      </c>
      <c r="T52" s="115"/>
      <c r="U52" s="112"/>
      <c r="V52" s="112">
        <v>61</v>
      </c>
      <c r="W52" s="112">
        <v>86</v>
      </c>
      <c r="X52" s="112">
        <v>90</v>
      </c>
      <c r="Y52" s="112">
        <v>89</v>
      </c>
      <c r="Z52" s="112">
        <v>87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46</v>
      </c>
      <c r="W53" s="112">
        <v>65</v>
      </c>
      <c r="X53" s="112">
        <v>62</v>
      </c>
      <c r="Y53" s="112">
        <v>76</v>
      </c>
      <c r="Z53" s="112">
        <v>66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118</v>
      </c>
      <c r="W54" s="112">
        <v>133</v>
      </c>
      <c r="X54" s="112">
        <v>99</v>
      </c>
      <c r="Y54" s="112">
        <v>104</v>
      </c>
      <c r="Z54" s="112">
        <v>79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86</v>
      </c>
      <c r="W55" s="112">
        <v>123</v>
      </c>
      <c r="X55" s="112">
        <v>103</v>
      </c>
      <c r="Y55" s="112">
        <v>121</v>
      </c>
      <c r="Z55" s="112">
        <v>112</v>
      </c>
    </row>
    <row r="56" spans="1:26" ht="15" customHeight="1" x14ac:dyDescent="0.25">
      <c r="S56" s="115" t="s">
        <v>48</v>
      </c>
      <c r="T56" s="115"/>
      <c r="U56" s="112"/>
      <c r="V56" s="112">
        <v>32</v>
      </c>
      <c r="W56" s="112">
        <v>48</v>
      </c>
      <c r="X56" s="112">
        <v>54</v>
      </c>
      <c r="Y56" s="112">
        <v>70</v>
      </c>
      <c r="Z56" s="112">
        <v>71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21</v>
      </c>
      <c r="W57" s="112">
        <v>18</v>
      </c>
      <c r="X57" s="112">
        <v>21</v>
      </c>
      <c r="Y57" s="112">
        <v>23</v>
      </c>
      <c r="Z57" s="112">
        <v>27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</v>
      </c>
      <c r="W58" s="112">
        <v>11</v>
      </c>
      <c r="X58" s="112">
        <v>8</v>
      </c>
      <c r="Y58" s="112">
        <v>11</v>
      </c>
      <c r="Z58" s="112">
        <v>15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7</v>
      </c>
      <c r="X59" s="112">
        <v>4</v>
      </c>
      <c r="Y59" s="112">
        <v>4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822</v>
      </c>
      <c r="W61" s="112">
        <v>1021</v>
      </c>
      <c r="X61" s="112">
        <v>942</v>
      </c>
      <c r="Y61" s="112">
        <v>1016</v>
      </c>
      <c r="Z61" s="112">
        <v>995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4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17</v>
      </c>
      <c r="W64" s="112">
        <v>23</v>
      </c>
      <c r="X64" s="112">
        <v>11</v>
      </c>
      <c r="Y64" s="112">
        <v>13</v>
      </c>
      <c r="Z64" s="112">
        <v>16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Streaky Bay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45</v>
      </c>
      <c r="W65" s="112">
        <v>63</v>
      </c>
      <c r="X65" s="112">
        <v>43</v>
      </c>
      <c r="Y65" s="112">
        <v>35</v>
      </c>
      <c r="Z65" s="112">
        <v>52</v>
      </c>
    </row>
    <row r="66" spans="1:26" x14ac:dyDescent="0.25">
      <c r="S66" s="115" t="s">
        <v>39</v>
      </c>
      <c r="T66" s="115"/>
      <c r="U66" s="112"/>
      <c r="V66" s="112">
        <v>79</v>
      </c>
      <c r="W66" s="112">
        <v>69</v>
      </c>
      <c r="X66" s="112">
        <v>65</v>
      </c>
      <c r="Y66" s="112">
        <v>51</v>
      </c>
      <c r="Z66" s="112">
        <v>56</v>
      </c>
    </row>
    <row r="67" spans="1:26" x14ac:dyDescent="0.25">
      <c r="S67" s="115" t="s">
        <v>40</v>
      </c>
      <c r="T67" s="115"/>
      <c r="U67" s="112"/>
      <c r="V67" s="112">
        <v>80</v>
      </c>
      <c r="W67" s="112">
        <v>101</v>
      </c>
      <c r="X67" s="112">
        <v>84</v>
      </c>
      <c r="Y67" s="112">
        <v>89</v>
      </c>
      <c r="Z67" s="112">
        <v>102</v>
      </c>
    </row>
    <row r="68" spans="1:26" x14ac:dyDescent="0.25">
      <c r="S68" s="115" t="s">
        <v>41</v>
      </c>
      <c r="T68" s="115"/>
      <c r="U68" s="112"/>
      <c r="V68" s="112">
        <v>48</v>
      </c>
      <c r="W68" s="112">
        <v>64</v>
      </c>
      <c r="X68" s="112">
        <v>77</v>
      </c>
      <c r="Y68" s="112">
        <v>88</v>
      </c>
      <c r="Z68" s="112">
        <v>74</v>
      </c>
    </row>
    <row r="69" spans="1:26" x14ac:dyDescent="0.25">
      <c r="S69" s="115" t="s">
        <v>42</v>
      </c>
      <c r="T69" s="115"/>
      <c r="U69" s="112"/>
      <c r="V69" s="112">
        <v>66</v>
      </c>
      <c r="W69" s="112">
        <v>56</v>
      </c>
      <c r="X69" s="112">
        <v>55</v>
      </c>
      <c r="Y69" s="112">
        <v>61</v>
      </c>
      <c r="Z69" s="112">
        <v>74</v>
      </c>
    </row>
    <row r="70" spans="1:26" x14ac:dyDescent="0.25">
      <c r="S70" s="115" t="s">
        <v>43</v>
      </c>
      <c r="T70" s="115"/>
      <c r="U70" s="112"/>
      <c r="V70" s="112">
        <v>87</v>
      </c>
      <c r="W70" s="112">
        <v>94</v>
      </c>
      <c r="X70" s="112">
        <v>81</v>
      </c>
      <c r="Y70" s="112">
        <v>69</v>
      </c>
      <c r="Z70" s="112">
        <v>77</v>
      </c>
    </row>
    <row r="71" spans="1:26" x14ac:dyDescent="0.25">
      <c r="S71" s="115" t="s">
        <v>44</v>
      </c>
      <c r="T71" s="115"/>
      <c r="U71" s="112"/>
      <c r="V71" s="112">
        <v>82</v>
      </c>
      <c r="W71" s="112">
        <v>83</v>
      </c>
      <c r="X71" s="112">
        <v>74</v>
      </c>
      <c r="Y71" s="112">
        <v>82</v>
      </c>
      <c r="Z71" s="112">
        <v>89</v>
      </c>
    </row>
    <row r="72" spans="1:26" x14ac:dyDescent="0.25">
      <c r="S72" s="115" t="s">
        <v>45</v>
      </c>
      <c r="T72" s="115"/>
      <c r="U72" s="112"/>
      <c r="V72" s="112">
        <v>58</v>
      </c>
      <c r="W72" s="112">
        <v>79</v>
      </c>
      <c r="X72" s="112">
        <v>69</v>
      </c>
      <c r="Y72" s="112">
        <v>83</v>
      </c>
      <c r="Z72" s="112">
        <v>95</v>
      </c>
    </row>
    <row r="73" spans="1:26" x14ac:dyDescent="0.25">
      <c r="S73" s="115" t="s">
        <v>46</v>
      </c>
      <c r="T73" s="115"/>
      <c r="U73" s="112"/>
      <c r="V73" s="112">
        <v>60</v>
      </c>
      <c r="W73" s="112">
        <v>79</v>
      </c>
      <c r="X73" s="112">
        <v>80</v>
      </c>
      <c r="Y73" s="112">
        <v>82</v>
      </c>
      <c r="Z73" s="112">
        <v>91</v>
      </c>
    </row>
    <row r="74" spans="1:26" x14ac:dyDescent="0.25">
      <c r="S74" s="115" t="s">
        <v>47</v>
      </c>
      <c r="T74" s="115"/>
      <c r="U74" s="112"/>
      <c r="V74" s="112">
        <v>71</v>
      </c>
      <c r="W74" s="112">
        <v>87</v>
      </c>
      <c r="X74" s="112">
        <v>75</v>
      </c>
      <c r="Y74" s="112">
        <v>79</v>
      </c>
      <c r="Z74" s="112">
        <v>69</v>
      </c>
    </row>
    <row r="75" spans="1:26" x14ac:dyDescent="0.25">
      <c r="S75" s="115" t="s">
        <v>48</v>
      </c>
      <c r="T75" s="115"/>
      <c r="U75" s="112"/>
      <c r="V75" s="112">
        <v>25</v>
      </c>
      <c r="W75" s="112">
        <v>23</v>
      </c>
      <c r="X75" s="112">
        <v>29</v>
      </c>
      <c r="Y75" s="112">
        <v>30</v>
      </c>
      <c r="Z75" s="112">
        <v>36</v>
      </c>
    </row>
    <row r="76" spans="1:26" x14ac:dyDescent="0.25">
      <c r="S76" s="115" t="s">
        <v>49</v>
      </c>
      <c r="T76" s="115"/>
      <c r="U76" s="112"/>
      <c r="V76" s="112">
        <v>5</v>
      </c>
      <c r="W76" s="112">
        <v>10</v>
      </c>
      <c r="X76" s="112">
        <v>3</v>
      </c>
      <c r="Y76" s="112">
        <v>10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4</v>
      </c>
      <c r="X77" s="112">
        <v>3</v>
      </c>
      <c r="Y77" s="112">
        <v>5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3</v>
      </c>
      <c r="Y78" s="112">
        <v>4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0</v>
      </c>
      <c r="X79" s="112">
        <v>0</v>
      </c>
      <c r="Y79" s="112">
        <v>0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733</v>
      </c>
      <c r="W80" s="112">
        <v>847</v>
      </c>
      <c r="X80" s="112">
        <v>749</v>
      </c>
      <c r="Y80" s="112">
        <v>787</v>
      </c>
      <c r="Z80" s="112">
        <v>854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Streaky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64</v>
      </c>
      <c r="W83" s="112">
        <v>86</v>
      </c>
      <c r="X83" s="112">
        <v>79</v>
      </c>
      <c r="Y83" s="112">
        <v>88</v>
      </c>
      <c r="Z83" s="112">
        <v>79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43</v>
      </c>
      <c r="W84" s="112">
        <v>42</v>
      </c>
      <c r="X84" s="112">
        <v>33</v>
      </c>
      <c r="Y84" s="112">
        <v>40</v>
      </c>
      <c r="Z84" s="112">
        <v>36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85</v>
      </c>
      <c r="W85" s="112">
        <v>104</v>
      </c>
      <c r="X85" s="112">
        <v>100</v>
      </c>
      <c r="Y85" s="112">
        <v>108</v>
      </c>
      <c r="Z85" s="112">
        <v>112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1,851</v>
      </c>
      <c r="D86" s="94">
        <f t="shared" ref="D86:D91" si="4">AD4</f>
        <v>2.5484764542936356E-2</v>
      </c>
      <c r="E86" s="95">
        <f t="shared" ref="E86:E91" si="5">AD4</f>
        <v>2.5484764542936356E-2</v>
      </c>
      <c r="F86" s="94">
        <f t="shared" ref="F86:F91" si="6">AF4</f>
        <v>0.19035369774919619</v>
      </c>
      <c r="G86" s="95">
        <f t="shared" ref="G86:G91" si="7">AF4</f>
        <v>0.19035369774919619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10</v>
      </c>
      <c r="W86" s="112">
        <v>13</v>
      </c>
      <c r="X86" s="112">
        <v>8</v>
      </c>
      <c r="Y86" s="112">
        <v>12</v>
      </c>
      <c r="Z86" s="112">
        <v>8</v>
      </c>
    </row>
    <row r="87" spans="1:30" ht="15" customHeight="1" x14ac:dyDescent="0.25">
      <c r="A87" s="96" t="s">
        <v>4</v>
      </c>
      <c r="B87" s="49"/>
      <c r="C87" s="97" t="str">
        <f t="shared" si="3"/>
        <v>995</v>
      </c>
      <c r="D87" s="94">
        <f t="shared" si="4"/>
        <v>-2.2593320235756331E-2</v>
      </c>
      <c r="E87" s="95">
        <f t="shared" si="5"/>
        <v>-2.2593320235756331E-2</v>
      </c>
      <c r="F87" s="94">
        <f t="shared" si="6"/>
        <v>0.20899149453219934</v>
      </c>
      <c r="G87" s="95">
        <f t="shared" si="7"/>
        <v>0.20899149453219934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17</v>
      </c>
      <c r="W87" s="112">
        <v>10</v>
      </c>
      <c r="X87" s="112">
        <v>9</v>
      </c>
      <c r="Y87" s="112">
        <v>8</v>
      </c>
      <c r="Z87" s="112">
        <v>9</v>
      </c>
    </row>
    <row r="88" spans="1:30" ht="15" customHeight="1" x14ac:dyDescent="0.25">
      <c r="A88" s="96" t="s">
        <v>5</v>
      </c>
      <c r="B88" s="49"/>
      <c r="C88" s="97" t="str">
        <f t="shared" si="3"/>
        <v>854</v>
      </c>
      <c r="D88" s="94">
        <f t="shared" si="4"/>
        <v>8.6513994910941472E-2</v>
      </c>
      <c r="E88" s="95">
        <f t="shared" si="5"/>
        <v>8.6513994910941472E-2</v>
      </c>
      <c r="F88" s="94">
        <f t="shared" si="6"/>
        <v>0.16032608695652173</v>
      </c>
      <c r="G88" s="95">
        <f t="shared" si="7"/>
        <v>0.16032608695652173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15</v>
      </c>
      <c r="W88" s="112">
        <v>17</v>
      </c>
      <c r="X88" s="112">
        <v>19</v>
      </c>
      <c r="Y88" s="112">
        <v>18</v>
      </c>
      <c r="Z88" s="112">
        <v>26</v>
      </c>
    </row>
    <row r="89" spans="1:30" ht="15" customHeight="1" x14ac:dyDescent="0.25">
      <c r="A89" s="49" t="s">
        <v>6</v>
      </c>
      <c r="B89" s="49"/>
      <c r="C89" s="97" t="str">
        <f t="shared" si="3"/>
        <v>1,210</v>
      </c>
      <c r="D89" s="94">
        <f t="shared" si="4"/>
        <v>2.6293469041560602E-2</v>
      </c>
      <c r="E89" s="95">
        <f t="shared" si="5"/>
        <v>2.6293469041560602E-2</v>
      </c>
      <c r="F89" s="94">
        <f t="shared" si="6"/>
        <v>0.18395303326810186</v>
      </c>
      <c r="G89" s="95">
        <f t="shared" si="7"/>
        <v>0.18395303326810186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35</v>
      </c>
      <c r="W89" s="112">
        <v>42</v>
      </c>
      <c r="X89" s="112">
        <v>41</v>
      </c>
      <c r="Y89" s="112">
        <v>54</v>
      </c>
      <c r="Z89" s="112">
        <v>50</v>
      </c>
    </row>
    <row r="90" spans="1:30" ht="15" customHeight="1" x14ac:dyDescent="0.25">
      <c r="A90" s="49" t="s">
        <v>98</v>
      </c>
      <c r="B90" s="49"/>
      <c r="C90" s="97" t="str">
        <f t="shared" si="3"/>
        <v>$28,902</v>
      </c>
      <c r="D90" s="94">
        <f t="shared" si="4"/>
        <v>0.14288109481223255</v>
      </c>
      <c r="E90" s="95">
        <f t="shared" si="5"/>
        <v>0.14288109481223255</v>
      </c>
      <c r="F90" s="94">
        <f t="shared" si="6"/>
        <v>6.5591661087138098E-2</v>
      </c>
      <c r="G90" s="95">
        <f t="shared" si="7"/>
        <v>6.5591661087138098E-2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118</v>
      </c>
      <c r="W90" s="112">
        <v>122</v>
      </c>
      <c r="X90" s="112">
        <v>116</v>
      </c>
      <c r="Y90" s="112">
        <v>118</v>
      </c>
      <c r="Z90" s="112">
        <v>111</v>
      </c>
    </row>
    <row r="91" spans="1:30" ht="15" customHeight="1" x14ac:dyDescent="0.25">
      <c r="A91" s="49" t="s">
        <v>7</v>
      </c>
      <c r="B91" s="49"/>
      <c r="C91" s="97" t="str">
        <f t="shared" si="3"/>
        <v>$55.7 mil</v>
      </c>
      <c r="D91" s="94">
        <f t="shared" si="4"/>
        <v>-4.0872383366607257E-2</v>
      </c>
      <c r="E91" s="95">
        <f t="shared" si="5"/>
        <v>-4.0872383366607257E-2</v>
      </c>
      <c r="F91" s="94">
        <f t="shared" si="6"/>
        <v>7.1840777218343144E-2</v>
      </c>
      <c r="G91" s="95">
        <f t="shared" si="7"/>
        <v>7.1840777218343144E-2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550</v>
      </c>
      <c r="W91" s="112">
        <v>649</v>
      </c>
      <c r="X91" s="112">
        <v>599</v>
      </c>
      <c r="Y91" s="112">
        <v>642</v>
      </c>
      <c r="Z91" s="112">
        <v>649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32</v>
      </c>
      <c r="W93" s="112">
        <v>37</v>
      </c>
      <c r="X93" s="112">
        <v>35</v>
      </c>
      <c r="Y93" s="112">
        <v>37</v>
      </c>
      <c r="Z93" s="112">
        <v>37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89</v>
      </c>
      <c r="W94" s="112">
        <v>97</v>
      </c>
      <c r="X94" s="112">
        <v>99</v>
      </c>
      <c r="Y94" s="112">
        <v>109</v>
      </c>
      <c r="Z94" s="112">
        <v>113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16</v>
      </c>
      <c r="W95" s="112">
        <v>20</v>
      </c>
      <c r="X95" s="112">
        <v>19</v>
      </c>
      <c r="Y95" s="112">
        <v>20</v>
      </c>
      <c r="Z95" s="112">
        <v>24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61</v>
      </c>
      <c r="W96" s="112">
        <v>72</v>
      </c>
      <c r="X96" s="112">
        <v>63</v>
      </c>
      <c r="Y96" s="112">
        <v>64</v>
      </c>
      <c r="Z96" s="112">
        <v>74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66</v>
      </c>
      <c r="W97" s="112">
        <v>70</v>
      </c>
      <c r="X97" s="112">
        <v>66</v>
      </c>
      <c r="Y97" s="112">
        <v>65</v>
      </c>
      <c r="Z97" s="112">
        <v>70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56</v>
      </c>
      <c r="W98" s="112">
        <v>68</v>
      </c>
      <c r="X98" s="112">
        <v>57</v>
      </c>
      <c r="Y98" s="112">
        <v>56</v>
      </c>
      <c r="Z98" s="112">
        <v>50</v>
      </c>
    </row>
    <row r="99" spans="1:32" ht="15" customHeight="1" x14ac:dyDescent="0.25">
      <c r="S99" s="115" t="s">
        <v>191</v>
      </c>
      <c r="T99" s="115"/>
      <c r="U99" s="112"/>
      <c r="V99" s="112">
        <v>9</v>
      </c>
      <c r="W99" s="112">
        <v>11</v>
      </c>
      <c r="X99" s="112">
        <v>7</v>
      </c>
      <c r="Y99" s="112">
        <v>8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55</v>
      </c>
      <c r="W100" s="112">
        <v>67</v>
      </c>
      <c r="X100" s="112">
        <v>71</v>
      </c>
      <c r="Y100" s="112">
        <v>73</v>
      </c>
      <c r="Z100" s="112">
        <v>79</v>
      </c>
    </row>
    <row r="101" spans="1:32" x14ac:dyDescent="0.25">
      <c r="A101" s="18"/>
      <c r="S101" s="118" t="s">
        <v>53</v>
      </c>
      <c r="T101" s="118"/>
      <c r="U101" s="112"/>
      <c r="V101" s="112">
        <v>473</v>
      </c>
      <c r="W101" s="112">
        <v>540</v>
      </c>
      <c r="X101" s="112">
        <v>508</v>
      </c>
      <c r="Y101" s="112">
        <v>533</v>
      </c>
      <c r="Z101" s="112">
        <v>558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1091</v>
      </c>
      <c r="W104" s="112">
        <v>1155</v>
      </c>
      <c r="X104" s="112">
        <v>1080</v>
      </c>
      <c r="Y104" s="112">
        <v>1164</v>
      </c>
      <c r="Z104" s="112">
        <v>1164</v>
      </c>
      <c r="AB104" s="109" t="str">
        <f>TEXT(Z104,"###,###")</f>
        <v>1,164</v>
      </c>
      <c r="AD104" s="130">
        <f>Z104/($Z$4)*100</f>
        <v>62.884927066450572</v>
      </c>
      <c r="AF104" s="109"/>
    </row>
    <row r="105" spans="1:32" x14ac:dyDescent="0.25">
      <c r="S105" s="115" t="s">
        <v>17</v>
      </c>
      <c r="T105" s="115"/>
      <c r="U105" s="112"/>
      <c r="V105" s="112">
        <v>255</v>
      </c>
      <c r="W105" s="112">
        <v>309</v>
      </c>
      <c r="X105" s="112">
        <v>306</v>
      </c>
      <c r="Y105" s="112">
        <v>291</v>
      </c>
      <c r="Z105" s="112">
        <v>295</v>
      </c>
      <c r="AB105" s="109" t="str">
        <f>TEXT(Z105,"###,###")</f>
        <v>295</v>
      </c>
      <c r="AD105" s="130">
        <f>Z105/($Z$4)*100</f>
        <v>15.937331172339276</v>
      </c>
      <c r="AF105" s="109"/>
    </row>
    <row r="106" spans="1:32" x14ac:dyDescent="0.25">
      <c r="S106" s="118" t="s">
        <v>53</v>
      </c>
      <c r="T106" s="118"/>
      <c r="U106" s="120"/>
      <c r="V106" s="120">
        <v>1346</v>
      </c>
      <c r="W106" s="120">
        <v>1464</v>
      </c>
      <c r="X106" s="120">
        <v>1386</v>
      </c>
      <c r="Y106" s="120">
        <v>1455</v>
      </c>
      <c r="Z106" s="120">
        <v>1459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390</v>
      </c>
      <c r="W108" s="112">
        <v>511</v>
      </c>
      <c r="X108" s="112">
        <v>393</v>
      </c>
      <c r="Y108" s="112">
        <v>415</v>
      </c>
      <c r="Z108" s="112">
        <v>429</v>
      </c>
      <c r="AB108" s="109" t="str">
        <f>TEXT(Z108,"###,###")</f>
        <v>429</v>
      </c>
      <c r="AD108" s="130">
        <f>Z108/($Z$4)*100</f>
        <v>23.176661264181522</v>
      </c>
      <c r="AF108" s="109"/>
    </row>
    <row r="109" spans="1:32" x14ac:dyDescent="0.25">
      <c r="S109" s="115" t="s">
        <v>20</v>
      </c>
      <c r="T109" s="115"/>
      <c r="U109" s="112"/>
      <c r="V109" s="112">
        <v>244</v>
      </c>
      <c r="W109" s="112">
        <v>272</v>
      </c>
      <c r="X109" s="112">
        <v>263</v>
      </c>
      <c r="Y109" s="112">
        <v>337</v>
      </c>
      <c r="Z109" s="112">
        <v>336</v>
      </c>
      <c r="AB109" s="109" t="str">
        <f>TEXT(Z109,"###,###")</f>
        <v>336</v>
      </c>
      <c r="AD109" s="130">
        <f>Z109/($Z$4)*100</f>
        <v>18.152350081037277</v>
      </c>
      <c r="AF109" s="109"/>
    </row>
    <row r="110" spans="1:32" x14ac:dyDescent="0.25">
      <c r="S110" s="115" t="s">
        <v>21</v>
      </c>
      <c r="T110" s="115"/>
      <c r="U110" s="112"/>
      <c r="V110" s="112">
        <v>247</v>
      </c>
      <c r="W110" s="112">
        <v>292</v>
      </c>
      <c r="X110" s="112">
        <v>251</v>
      </c>
      <c r="Y110" s="112">
        <v>267</v>
      </c>
      <c r="Z110" s="112">
        <v>301</v>
      </c>
      <c r="AB110" s="109" t="str">
        <f>TEXT(Z110,"###,###")</f>
        <v>301</v>
      </c>
      <c r="AD110" s="130">
        <f>Z110/($Z$4)*100</f>
        <v>16.261480280929227</v>
      </c>
      <c r="AF110" s="109"/>
    </row>
    <row r="111" spans="1:32" x14ac:dyDescent="0.25">
      <c r="S111" s="115" t="s">
        <v>22</v>
      </c>
      <c r="T111" s="115"/>
      <c r="U111" s="112"/>
      <c r="V111" s="112">
        <v>353</v>
      </c>
      <c r="W111" s="112">
        <v>413</v>
      </c>
      <c r="X111" s="112">
        <v>391</v>
      </c>
      <c r="Y111" s="112">
        <v>370</v>
      </c>
      <c r="Z111" s="112">
        <v>407</v>
      </c>
      <c r="AB111" s="109" t="str">
        <f>TEXT(Z111,"###,###")</f>
        <v>407</v>
      </c>
      <c r="AD111" s="130">
        <f>Z111/($Z$4)*100</f>
        <v>21.988114532685035</v>
      </c>
      <c r="AF111" s="109"/>
    </row>
    <row r="112" spans="1:32" x14ac:dyDescent="0.25">
      <c r="S112" s="118" t="s">
        <v>53</v>
      </c>
      <c r="T112" s="118"/>
      <c r="U112" s="112"/>
      <c r="V112" s="112">
        <v>1557</v>
      </c>
      <c r="W112" s="112">
        <v>1871</v>
      </c>
      <c r="X112" s="112">
        <v>1694</v>
      </c>
      <c r="Y112" s="112">
        <v>1801</v>
      </c>
      <c r="Z112" s="112">
        <v>1851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43.98</v>
      </c>
      <c r="W118" s="131">
        <v>45.17</v>
      </c>
      <c r="X118" s="131">
        <v>44.74</v>
      </c>
      <c r="Y118" s="131">
        <v>45.42</v>
      </c>
      <c r="Z118" s="131">
        <v>45.62</v>
      </c>
      <c r="AB118" s="109" t="str">
        <f>TEXT(Z118,"##.0")</f>
        <v>45.6</v>
      </c>
    </row>
    <row r="120" spans="19:32" x14ac:dyDescent="0.25">
      <c r="S120" s="101" t="s">
        <v>100</v>
      </c>
      <c r="T120" s="112"/>
      <c r="U120" s="112"/>
      <c r="V120" s="112">
        <v>682</v>
      </c>
      <c r="W120" s="112">
        <v>808</v>
      </c>
      <c r="X120" s="112">
        <v>750</v>
      </c>
      <c r="Y120" s="112">
        <v>776</v>
      </c>
      <c r="Z120" s="112">
        <v>835</v>
      </c>
      <c r="AB120" s="109" t="str">
        <f>TEXT(Z120,"###,###")</f>
        <v>835</v>
      </c>
    </row>
    <row r="121" spans="19:32" x14ac:dyDescent="0.25">
      <c r="S121" s="101" t="s">
        <v>101</v>
      </c>
      <c r="T121" s="112"/>
      <c r="U121" s="112"/>
      <c r="V121" s="112">
        <v>187</v>
      </c>
      <c r="W121" s="112">
        <v>229</v>
      </c>
      <c r="X121" s="112">
        <v>201</v>
      </c>
      <c r="Y121" s="112">
        <v>232</v>
      </c>
      <c r="Z121" s="112">
        <v>233</v>
      </c>
      <c r="AB121" s="109" t="str">
        <f>TEXT(Z121,"###,###")</f>
        <v>233</v>
      </c>
    </row>
    <row r="122" spans="19:32" x14ac:dyDescent="0.25">
      <c r="S122" s="101" t="s">
        <v>102</v>
      </c>
      <c r="T122" s="112"/>
      <c r="U122" s="112"/>
      <c r="V122" s="112">
        <v>150</v>
      </c>
      <c r="W122" s="112">
        <v>156</v>
      </c>
      <c r="X122" s="112">
        <v>154</v>
      </c>
      <c r="Y122" s="112">
        <v>168</v>
      </c>
      <c r="Z122" s="112">
        <v>143</v>
      </c>
      <c r="AB122" s="109" t="str">
        <f>TEXT(Z122,"###,###")</f>
        <v>143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832</v>
      </c>
      <c r="W124" s="112">
        <v>964</v>
      </c>
      <c r="X124" s="112">
        <v>904</v>
      </c>
      <c r="Y124" s="112">
        <v>944</v>
      </c>
      <c r="Z124" s="112">
        <v>978</v>
      </c>
      <c r="AB124" s="109" t="str">
        <f>TEXT(Z124,"###,###")</f>
        <v>978</v>
      </c>
      <c r="AD124" s="127">
        <f>Z124/$Z$7*100</f>
        <v>80.826446280991732</v>
      </c>
    </row>
    <row r="125" spans="19:32" x14ac:dyDescent="0.25">
      <c r="S125" s="101" t="s">
        <v>104</v>
      </c>
      <c r="T125" s="112"/>
      <c r="U125" s="112"/>
      <c r="V125" s="112">
        <v>337</v>
      </c>
      <c r="W125" s="112">
        <v>385</v>
      </c>
      <c r="X125" s="112">
        <v>355</v>
      </c>
      <c r="Y125" s="112">
        <v>400</v>
      </c>
      <c r="Z125" s="112">
        <v>376</v>
      </c>
      <c r="AB125" s="109" t="str">
        <f>TEXT(Z125,"###,###")</f>
        <v>376</v>
      </c>
      <c r="AD125" s="127">
        <f>Z125/$Z$7*100</f>
        <v>31.074380165289256</v>
      </c>
    </row>
    <row r="127" spans="19:32" x14ac:dyDescent="0.25">
      <c r="S127" s="101" t="s">
        <v>105</v>
      </c>
      <c r="T127" s="112"/>
      <c r="U127" s="112"/>
      <c r="V127" s="112">
        <v>553</v>
      </c>
      <c r="W127" s="112">
        <v>652</v>
      </c>
      <c r="X127" s="112">
        <v>596</v>
      </c>
      <c r="Y127" s="112">
        <v>642</v>
      </c>
      <c r="Z127" s="112">
        <v>650</v>
      </c>
      <c r="AB127" s="109" t="str">
        <f>TEXT(Z127,"###,###")</f>
        <v>650</v>
      </c>
      <c r="AD127" s="127">
        <f>Z127/$Z$7*100</f>
        <v>53.719008264462808</v>
      </c>
    </row>
    <row r="128" spans="19:32" x14ac:dyDescent="0.25">
      <c r="S128" s="101" t="s">
        <v>106</v>
      </c>
      <c r="T128" s="112"/>
      <c r="U128" s="112"/>
      <c r="V128" s="112">
        <v>467</v>
      </c>
      <c r="W128" s="112">
        <v>535</v>
      </c>
      <c r="X128" s="112">
        <v>512</v>
      </c>
      <c r="Y128" s="112">
        <v>537</v>
      </c>
      <c r="Z128" s="112">
        <v>557</v>
      </c>
      <c r="AB128" s="109" t="str">
        <f>TEXT(Z128,"###,###")</f>
        <v>557</v>
      </c>
      <c r="AD128" s="127">
        <f>Z128/$Z$7*100</f>
        <v>46.033057851239668</v>
      </c>
    </row>
    <row r="130" spans="19:20" x14ac:dyDescent="0.25">
      <c r="S130" s="101" t="s">
        <v>264</v>
      </c>
      <c r="T130" s="127">
        <v>69.008264462809919</v>
      </c>
    </row>
    <row r="131" spans="19:20" x14ac:dyDescent="0.25">
      <c r="S131" s="101" t="s">
        <v>265</v>
      </c>
      <c r="T131" s="127">
        <v>19.256198347107439</v>
      </c>
    </row>
    <row r="132" spans="19:20" x14ac:dyDescent="0.25">
      <c r="S132" s="101" t="s">
        <v>266</v>
      </c>
      <c r="T132" s="127">
        <v>11.818181818181818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943DCE-E646-4A56-9E9E-D7A2E36E0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BB2F42F-07C9-4AB3-8990-E8BA666E8D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C67794-CB8A-4C8B-B408-56B9F9E44B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B5804E6-EB3A-4707-B57B-B241553CC2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4D50-93F1-48BE-8E5A-A18E6F66C00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10.57 Tatiara,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5782</v>
      </c>
      <c r="W4" s="108">
        <v>6881</v>
      </c>
      <c r="X4" s="108">
        <v>6528</v>
      </c>
      <c r="Y4" s="108">
        <v>6733</v>
      </c>
      <c r="Z4" s="108">
        <v>6847</v>
      </c>
      <c r="AB4" s="109" t="str">
        <f>TEXT(Z4,"###,###")</f>
        <v>6,847</v>
      </c>
      <c r="AD4" s="110">
        <f>Z4/Y4-1</f>
        <v>1.6931531263923993E-2</v>
      </c>
      <c r="AF4" s="110">
        <f>Z4/V4-1</f>
        <v>0.18419232099619509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3231</v>
      </c>
      <c r="W5" s="108">
        <v>3790</v>
      </c>
      <c r="X5" s="108">
        <v>3577</v>
      </c>
      <c r="Y5" s="108">
        <v>3634</v>
      </c>
      <c r="Z5" s="108">
        <v>3651</v>
      </c>
      <c r="AB5" s="109" t="str">
        <f>TEXT(Z5,"###,###")</f>
        <v>3,651</v>
      </c>
      <c r="AD5" s="110">
        <f t="shared" ref="AD5:AD9" si="0">Z5/Y5-1</f>
        <v>4.6780407264721546E-3</v>
      </c>
      <c r="AF5" s="110">
        <f t="shared" ref="AF5:AF9" si="1">Z5/V5-1</f>
        <v>0.12999071494893233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2550</v>
      </c>
      <c r="W6" s="108">
        <v>3088</v>
      </c>
      <c r="X6" s="108">
        <v>2953</v>
      </c>
      <c r="Y6" s="108">
        <v>3100</v>
      </c>
      <c r="Z6" s="108">
        <v>3186</v>
      </c>
      <c r="AB6" s="109" t="str">
        <f>TEXT(Z6,"###,###")</f>
        <v>3,186</v>
      </c>
      <c r="AD6" s="110">
        <f t="shared" si="0"/>
        <v>2.774193548387105E-2</v>
      </c>
      <c r="AF6" s="110">
        <f t="shared" si="1"/>
        <v>0.24941176470588244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3872</v>
      </c>
      <c r="W7" s="108">
        <v>4430</v>
      </c>
      <c r="X7" s="108">
        <v>4177</v>
      </c>
      <c r="Y7" s="108">
        <v>4452</v>
      </c>
      <c r="Z7" s="108">
        <v>4460</v>
      </c>
      <c r="AB7" s="109" t="str">
        <f>TEXT(Z7,"###,###")</f>
        <v>4,460</v>
      </c>
      <c r="AD7" s="110">
        <f t="shared" si="0"/>
        <v>1.7969451931716396E-3</v>
      </c>
      <c r="AF7" s="110">
        <f t="shared" si="1"/>
        <v>0.15185950413223148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6,847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4,460</v>
      </c>
      <c r="P8" s="65"/>
      <c r="S8" s="107" t="s">
        <v>84</v>
      </c>
      <c r="T8" s="108"/>
      <c r="U8" s="108"/>
      <c r="V8" s="108">
        <v>30978</v>
      </c>
      <c r="W8" s="108">
        <v>30709.66</v>
      </c>
      <c r="X8" s="108">
        <v>33215</v>
      </c>
      <c r="Y8" s="108">
        <v>29984.85</v>
      </c>
      <c r="Z8" s="108">
        <v>35353.5</v>
      </c>
      <c r="AB8" s="109" t="str">
        <f>TEXT(Z8,"$###,###")</f>
        <v>$35,354</v>
      </c>
      <c r="AD8" s="110">
        <f t="shared" si="0"/>
        <v>0.17904541793605766</v>
      </c>
      <c r="AF8" s="110">
        <f t="shared" si="1"/>
        <v>0.14124539996126284</v>
      </c>
    </row>
    <row r="9" spans="1:32" x14ac:dyDescent="0.25">
      <c r="A9" s="30" t="s">
        <v>14</v>
      </c>
      <c r="B9" s="69"/>
      <c r="C9" s="70"/>
      <c r="D9" s="71">
        <f>AD104</f>
        <v>67.197312691689788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54.596412556053806</v>
      </c>
      <c r="P9" s="72" t="s">
        <v>85</v>
      </c>
      <c r="S9" s="107" t="s">
        <v>7</v>
      </c>
      <c r="T9" s="108"/>
      <c r="U9" s="108"/>
      <c r="V9" s="108">
        <v>168128716</v>
      </c>
      <c r="W9" s="108">
        <v>198210884</v>
      </c>
      <c r="X9" s="108">
        <v>208066281</v>
      </c>
      <c r="Y9" s="108">
        <v>209379222</v>
      </c>
      <c r="Z9" s="108">
        <v>205398990</v>
      </c>
      <c r="AB9" s="109" t="str">
        <f>TEXT(Z9/1000000,"$#,###.0")&amp;" mil"</f>
        <v>$205.4 mil</v>
      </c>
      <c r="AD9" s="110">
        <f t="shared" si="0"/>
        <v>-1.900967995764169E-2</v>
      </c>
      <c r="AF9" s="110">
        <f t="shared" si="1"/>
        <v>0.22167702749838414</v>
      </c>
    </row>
    <row r="10" spans="1:32" x14ac:dyDescent="0.25">
      <c r="A10" s="30" t="s">
        <v>17</v>
      </c>
      <c r="B10" s="69"/>
      <c r="C10" s="70"/>
      <c r="D10" s="71">
        <f>AD105</f>
        <v>10.793048050240982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45.291479820627799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70.156950672645735</v>
      </c>
      <c r="P11" s="72" t="s">
        <v>85</v>
      </c>
      <c r="S11" s="107" t="s">
        <v>29</v>
      </c>
      <c r="T11" s="112"/>
      <c r="U11" s="112"/>
      <c r="V11" s="112">
        <v>4698</v>
      </c>
      <c r="W11" s="112">
        <v>5493</v>
      </c>
      <c r="X11" s="112">
        <v>5307</v>
      </c>
      <c r="Y11" s="112">
        <v>5375</v>
      </c>
      <c r="Z11" s="112">
        <v>5513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18.004484304932735</v>
      </c>
      <c r="P12" s="72" t="s">
        <v>85</v>
      </c>
      <c r="S12" s="107" t="s">
        <v>30</v>
      </c>
      <c r="T12" s="112"/>
      <c r="U12" s="112"/>
      <c r="V12" s="112">
        <v>1090</v>
      </c>
      <c r="W12" s="112">
        <v>1387</v>
      </c>
      <c r="X12" s="112">
        <v>1220</v>
      </c>
      <c r="Y12" s="112">
        <v>1355</v>
      </c>
      <c r="Z12" s="112">
        <v>1334</v>
      </c>
    </row>
    <row r="13" spans="1:32" ht="15" customHeight="1" x14ac:dyDescent="0.25">
      <c r="A13" s="30" t="s">
        <v>19</v>
      </c>
      <c r="B13" s="70"/>
      <c r="C13" s="70"/>
      <c r="D13" s="71">
        <f>AD108</f>
        <v>15.028479626113628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11.973094170403588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20.928873959398274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42.7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18.183145903315321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18.334452652787107</v>
      </c>
      <c r="P15" s="72" t="s">
        <v>85</v>
      </c>
      <c r="S15" s="115" t="s">
        <v>61</v>
      </c>
      <c r="T15" s="115"/>
      <c r="U15" s="116"/>
      <c r="V15" s="116">
        <v>1083</v>
      </c>
      <c r="W15" s="116">
        <v>1304</v>
      </c>
      <c r="X15" s="116">
        <v>1347</v>
      </c>
      <c r="Y15" s="112">
        <v>1346</v>
      </c>
      <c r="Z15" s="112">
        <v>1363</v>
      </c>
      <c r="AB15" s="117">
        <f t="shared" ref="AB15:AB34" si="2">IF(Z15="np",0,Z15/$Z$34)</f>
        <v>0.19906528406601431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24.769972250620707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81.665547347212893</v>
      </c>
      <c r="P16" s="37" t="s">
        <v>85</v>
      </c>
      <c r="S16" s="115" t="s">
        <v>62</v>
      </c>
      <c r="T16" s="115"/>
      <c r="U16" s="116"/>
      <c r="V16" s="116">
        <v>9</v>
      </c>
      <c r="W16" s="116">
        <v>9</v>
      </c>
      <c r="X16" s="116">
        <v>10</v>
      </c>
      <c r="Y16" s="112">
        <v>12</v>
      </c>
      <c r="Z16" s="112">
        <v>9</v>
      </c>
      <c r="AB16" s="117">
        <f t="shared" si="2"/>
        <v>1.3144442821673725E-3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583</v>
      </c>
      <c r="W17" s="116">
        <v>780</v>
      </c>
      <c r="X17" s="116">
        <v>757</v>
      </c>
      <c r="Y17" s="112">
        <v>783</v>
      </c>
      <c r="Z17" s="112">
        <v>730</v>
      </c>
      <c r="AB17" s="117">
        <f t="shared" si="2"/>
        <v>0.10661603622024245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19</v>
      </c>
      <c r="W18" s="116">
        <v>27</v>
      </c>
      <c r="X18" s="116">
        <v>30</v>
      </c>
      <c r="Y18" s="112">
        <v>32</v>
      </c>
      <c r="Z18" s="112">
        <v>36</v>
      </c>
      <c r="AB18" s="117">
        <f t="shared" si="2"/>
        <v>5.2577771286694899E-3</v>
      </c>
    </row>
    <row r="19" spans="1:28" x14ac:dyDescent="0.25">
      <c r="A19" s="61" t="str">
        <f>$S$1&amp;" ("&amp;$V$2&amp;" to "&amp;$Z$2&amp;")"</f>
        <v>Tatiara (2016-17 to 2020-21)</v>
      </c>
      <c r="B19" s="61"/>
      <c r="C19" s="61"/>
      <c r="D19" s="61"/>
      <c r="E19" s="61"/>
      <c r="F19" s="61"/>
      <c r="G19" s="61" t="str">
        <f>$S$1&amp;" ("&amp;$V$2&amp;" to "&amp;$Z$2&amp;")"</f>
        <v>Tatiara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191</v>
      </c>
      <c r="W19" s="116">
        <v>229</v>
      </c>
      <c r="X19" s="116">
        <v>233</v>
      </c>
      <c r="Y19" s="112">
        <v>248</v>
      </c>
      <c r="Z19" s="112">
        <v>298</v>
      </c>
      <c r="AB19" s="117">
        <f t="shared" si="2"/>
        <v>4.3522710676208561E-2</v>
      </c>
    </row>
    <row r="20" spans="1:28" x14ac:dyDescent="0.25">
      <c r="S20" s="115" t="s">
        <v>66</v>
      </c>
      <c r="T20" s="115"/>
      <c r="U20" s="116"/>
      <c r="V20" s="116">
        <v>252</v>
      </c>
      <c r="W20" s="116">
        <v>286</v>
      </c>
      <c r="X20" s="116">
        <v>267</v>
      </c>
      <c r="Y20" s="112">
        <v>277</v>
      </c>
      <c r="Z20" s="112">
        <v>318</v>
      </c>
      <c r="AB20" s="117">
        <f t="shared" si="2"/>
        <v>4.6443697969913829E-2</v>
      </c>
    </row>
    <row r="21" spans="1:28" x14ac:dyDescent="0.25">
      <c r="S21" s="115" t="s">
        <v>67</v>
      </c>
      <c r="T21" s="115"/>
      <c r="U21" s="116"/>
      <c r="V21" s="116">
        <v>525</v>
      </c>
      <c r="W21" s="116">
        <v>473</v>
      </c>
      <c r="X21" s="116">
        <v>502</v>
      </c>
      <c r="Y21" s="112">
        <v>596</v>
      </c>
      <c r="Z21" s="112">
        <v>515</v>
      </c>
      <c r="AB21" s="117">
        <f t="shared" si="2"/>
        <v>7.521542281291077E-2</v>
      </c>
    </row>
    <row r="22" spans="1:28" x14ac:dyDescent="0.25">
      <c r="S22" s="115" t="s">
        <v>68</v>
      </c>
      <c r="T22" s="115"/>
      <c r="U22" s="116"/>
      <c r="V22" s="116">
        <v>225</v>
      </c>
      <c r="W22" s="116">
        <v>250</v>
      </c>
      <c r="X22" s="116">
        <v>223</v>
      </c>
      <c r="Y22" s="112">
        <v>265</v>
      </c>
      <c r="Z22" s="112">
        <v>317</v>
      </c>
      <c r="AB22" s="117">
        <f t="shared" si="2"/>
        <v>4.6297648605228565E-2</v>
      </c>
    </row>
    <row r="23" spans="1:28" x14ac:dyDescent="0.25">
      <c r="S23" s="115" t="s">
        <v>69</v>
      </c>
      <c r="T23" s="115"/>
      <c r="U23" s="116"/>
      <c r="V23" s="116">
        <v>344</v>
      </c>
      <c r="W23" s="116">
        <v>385</v>
      </c>
      <c r="X23" s="116">
        <v>376</v>
      </c>
      <c r="Y23" s="112">
        <v>335</v>
      </c>
      <c r="Z23" s="112">
        <v>348</v>
      </c>
      <c r="AB23" s="117">
        <f t="shared" si="2"/>
        <v>5.0825178910471738E-2</v>
      </c>
    </row>
    <row r="24" spans="1:28" x14ac:dyDescent="0.25">
      <c r="S24" s="115" t="s">
        <v>70</v>
      </c>
      <c r="T24" s="115"/>
      <c r="U24" s="116"/>
      <c r="V24" s="116">
        <v>9</v>
      </c>
      <c r="W24" s="116">
        <v>10</v>
      </c>
      <c r="X24" s="116">
        <v>16</v>
      </c>
      <c r="Y24" s="112">
        <v>15</v>
      </c>
      <c r="Z24" s="112">
        <v>15</v>
      </c>
      <c r="AB24" s="117">
        <f t="shared" si="2"/>
        <v>2.1907404702789543E-3</v>
      </c>
    </row>
    <row r="25" spans="1:28" x14ac:dyDescent="0.25">
      <c r="S25" s="115" t="s">
        <v>71</v>
      </c>
      <c r="T25" s="115"/>
      <c r="U25" s="116"/>
      <c r="V25" s="116">
        <v>105</v>
      </c>
      <c r="W25" s="116">
        <v>101</v>
      </c>
      <c r="X25" s="116">
        <v>87</v>
      </c>
      <c r="Y25" s="112">
        <v>105</v>
      </c>
      <c r="Z25" s="112">
        <v>125</v>
      </c>
      <c r="AB25" s="117">
        <f t="shared" si="2"/>
        <v>1.8256170585657951E-2</v>
      </c>
    </row>
    <row r="26" spans="1:28" x14ac:dyDescent="0.25">
      <c r="S26" s="115" t="s">
        <v>72</v>
      </c>
      <c r="T26" s="115"/>
      <c r="U26" s="116"/>
      <c r="V26" s="116">
        <v>80</v>
      </c>
      <c r="W26" s="116">
        <v>113</v>
      </c>
      <c r="X26" s="116">
        <v>94</v>
      </c>
      <c r="Y26" s="112">
        <v>103</v>
      </c>
      <c r="Z26" s="112">
        <v>95</v>
      </c>
      <c r="AB26" s="117">
        <f t="shared" si="2"/>
        <v>1.3874689645100044E-2</v>
      </c>
    </row>
    <row r="27" spans="1:28" x14ac:dyDescent="0.25">
      <c r="S27" s="115" t="s">
        <v>73</v>
      </c>
      <c r="T27" s="115"/>
      <c r="U27" s="116"/>
      <c r="V27" s="116">
        <v>130</v>
      </c>
      <c r="W27" s="116">
        <v>142</v>
      </c>
      <c r="X27" s="116">
        <v>137</v>
      </c>
      <c r="Y27" s="112">
        <v>134</v>
      </c>
      <c r="Z27" s="112">
        <v>138</v>
      </c>
      <c r="AB27" s="117">
        <f t="shared" si="2"/>
        <v>2.0154812326566379E-2</v>
      </c>
    </row>
    <row r="28" spans="1:28" x14ac:dyDescent="0.25">
      <c r="S28" s="115" t="s">
        <v>74</v>
      </c>
      <c r="T28" s="115"/>
      <c r="U28" s="116"/>
      <c r="V28" s="116">
        <v>299</v>
      </c>
      <c r="W28" s="116">
        <v>371</v>
      </c>
      <c r="X28" s="116">
        <v>380</v>
      </c>
      <c r="Y28" s="112">
        <v>299</v>
      </c>
      <c r="Z28" s="112">
        <v>338</v>
      </c>
      <c r="AB28" s="117">
        <f t="shared" si="2"/>
        <v>4.9364685263619104E-2</v>
      </c>
    </row>
    <row r="29" spans="1:28" x14ac:dyDescent="0.25">
      <c r="S29" s="115" t="s">
        <v>75</v>
      </c>
      <c r="T29" s="115"/>
      <c r="U29" s="116"/>
      <c r="V29" s="116">
        <v>169</v>
      </c>
      <c r="W29" s="116">
        <v>199</v>
      </c>
      <c r="X29" s="116">
        <v>202</v>
      </c>
      <c r="Y29" s="112">
        <v>166</v>
      </c>
      <c r="Z29" s="112">
        <v>158</v>
      </c>
      <c r="AB29" s="117">
        <f t="shared" si="2"/>
        <v>2.3075799620271651E-2</v>
      </c>
    </row>
    <row r="30" spans="1:28" x14ac:dyDescent="0.25">
      <c r="S30" s="115" t="s">
        <v>76</v>
      </c>
      <c r="T30" s="115"/>
      <c r="U30" s="116"/>
      <c r="V30" s="116">
        <v>241</v>
      </c>
      <c r="W30" s="116">
        <v>283</v>
      </c>
      <c r="X30" s="116">
        <v>262</v>
      </c>
      <c r="Y30" s="112">
        <v>302</v>
      </c>
      <c r="Z30" s="112">
        <v>299</v>
      </c>
      <c r="AB30" s="117">
        <f t="shared" si="2"/>
        <v>4.3668760040893824E-2</v>
      </c>
    </row>
    <row r="31" spans="1:28" x14ac:dyDescent="0.25">
      <c r="S31" s="115" t="s">
        <v>77</v>
      </c>
      <c r="T31" s="115"/>
      <c r="U31" s="116"/>
      <c r="V31" s="116">
        <v>359</v>
      </c>
      <c r="W31" s="116">
        <v>455</v>
      </c>
      <c r="X31" s="116">
        <v>431</v>
      </c>
      <c r="Y31" s="112">
        <v>475</v>
      </c>
      <c r="Z31" s="112">
        <v>499</v>
      </c>
      <c r="AB31" s="117">
        <f t="shared" si="2"/>
        <v>7.2878632977946542E-2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29</v>
      </c>
      <c r="W32" s="116">
        <v>37</v>
      </c>
      <c r="X32" s="116">
        <v>33</v>
      </c>
      <c r="Y32" s="112">
        <v>40</v>
      </c>
      <c r="Z32" s="112">
        <v>27</v>
      </c>
      <c r="AB32" s="117">
        <f t="shared" si="2"/>
        <v>3.9433328465021174E-3</v>
      </c>
    </row>
    <row r="33" spans="19:32" x14ac:dyDescent="0.25">
      <c r="S33" s="115" t="s">
        <v>79</v>
      </c>
      <c r="T33" s="115"/>
      <c r="U33" s="116"/>
      <c r="V33" s="116">
        <v>180</v>
      </c>
      <c r="W33" s="116">
        <v>231</v>
      </c>
      <c r="X33" s="116">
        <v>207</v>
      </c>
      <c r="Y33" s="112">
        <v>228</v>
      </c>
      <c r="Z33" s="112">
        <v>245</v>
      </c>
      <c r="AB33" s="117">
        <f t="shared" si="2"/>
        <v>3.5782094347889586E-2</v>
      </c>
    </row>
    <row r="34" spans="19:32" x14ac:dyDescent="0.25">
      <c r="S34" s="118" t="s">
        <v>53</v>
      </c>
      <c r="T34" s="118"/>
      <c r="U34" s="119"/>
      <c r="V34" s="119">
        <v>5781</v>
      </c>
      <c r="W34" s="119">
        <v>6880</v>
      </c>
      <c r="X34" s="119">
        <v>6530</v>
      </c>
      <c r="Y34" s="120">
        <v>6735</v>
      </c>
      <c r="Z34" s="120">
        <v>6847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3143</v>
      </c>
      <c r="W37" s="112">
        <v>3612</v>
      </c>
      <c r="X37" s="112">
        <v>3381</v>
      </c>
      <c r="Y37" s="112">
        <v>3645</v>
      </c>
      <c r="Z37" s="112">
        <v>3648</v>
      </c>
      <c r="AB37" s="132">
        <f>Z37/Z40*100</f>
        <v>81.665547347212893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729</v>
      </c>
      <c r="W38" s="112">
        <v>815</v>
      </c>
      <c r="X38" s="112">
        <v>796</v>
      </c>
      <c r="Y38" s="112">
        <v>808</v>
      </c>
      <c r="Z38" s="112">
        <v>819</v>
      </c>
      <c r="AB38" s="132">
        <f>Z38/Z40*100</f>
        <v>18.334452652787107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3872</v>
      </c>
      <c r="W40" s="112">
        <v>4427</v>
      </c>
      <c r="X40" s="112">
        <v>4177</v>
      </c>
      <c r="Y40" s="112">
        <v>4453</v>
      </c>
      <c r="Z40" s="112">
        <v>4467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28</v>
      </c>
      <c r="X44" s="112">
        <v>25</v>
      </c>
      <c r="Y44" s="112">
        <v>22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110</v>
      </c>
      <c r="W45" s="112">
        <v>98</v>
      </c>
      <c r="X45" s="112">
        <v>112</v>
      </c>
      <c r="Y45" s="112">
        <v>149</v>
      </c>
      <c r="Z45" s="112">
        <v>167</v>
      </c>
    </row>
    <row r="46" spans="19:32" x14ac:dyDescent="0.25">
      <c r="S46" s="115" t="s">
        <v>38</v>
      </c>
      <c r="T46" s="115"/>
      <c r="U46" s="112"/>
      <c r="V46" s="112">
        <v>249</v>
      </c>
      <c r="W46" s="112">
        <v>296</v>
      </c>
      <c r="X46" s="112">
        <v>292</v>
      </c>
      <c r="Y46" s="112">
        <v>241</v>
      </c>
      <c r="Z46" s="112">
        <v>247</v>
      </c>
    </row>
    <row r="47" spans="19:32" x14ac:dyDescent="0.25">
      <c r="S47" s="115" t="s">
        <v>39</v>
      </c>
      <c r="T47" s="115"/>
      <c r="U47" s="112"/>
      <c r="V47" s="112">
        <v>349</v>
      </c>
      <c r="W47" s="112">
        <v>424</v>
      </c>
      <c r="X47" s="112">
        <v>402</v>
      </c>
      <c r="Y47" s="112">
        <v>382</v>
      </c>
      <c r="Z47" s="112">
        <v>358</v>
      </c>
    </row>
    <row r="48" spans="19:32" x14ac:dyDescent="0.25">
      <c r="S48" s="115" t="s">
        <v>40</v>
      </c>
      <c r="T48" s="115"/>
      <c r="U48" s="112"/>
      <c r="V48" s="112">
        <v>369</v>
      </c>
      <c r="W48" s="112">
        <v>458</v>
      </c>
      <c r="X48" s="112">
        <v>422</v>
      </c>
      <c r="Y48" s="112">
        <v>395</v>
      </c>
      <c r="Z48" s="112">
        <v>419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254</v>
      </c>
      <c r="W49" s="112">
        <v>313</v>
      </c>
      <c r="X49" s="112">
        <v>334</v>
      </c>
      <c r="Y49" s="112">
        <v>321</v>
      </c>
      <c r="Z49" s="112">
        <v>291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Tatiara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291</v>
      </c>
      <c r="W50" s="112">
        <v>314</v>
      </c>
      <c r="X50" s="112">
        <v>277</v>
      </c>
      <c r="Y50" s="112">
        <v>285</v>
      </c>
      <c r="Z50" s="112">
        <v>281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283</v>
      </c>
      <c r="W51" s="112">
        <v>284</v>
      </c>
      <c r="X51" s="112">
        <v>296</v>
      </c>
      <c r="Y51" s="112">
        <v>292</v>
      </c>
      <c r="Z51" s="112">
        <v>280</v>
      </c>
    </row>
    <row r="52" spans="1:26" ht="15" customHeight="1" x14ac:dyDescent="0.25">
      <c r="S52" s="115" t="s">
        <v>44</v>
      </c>
      <c r="T52" s="115"/>
      <c r="U52" s="112"/>
      <c r="V52" s="112">
        <v>311</v>
      </c>
      <c r="W52" s="112">
        <v>363</v>
      </c>
      <c r="X52" s="112">
        <v>324</v>
      </c>
      <c r="Y52" s="112">
        <v>315</v>
      </c>
      <c r="Z52" s="112">
        <v>320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281</v>
      </c>
      <c r="W53" s="112">
        <v>346</v>
      </c>
      <c r="X53" s="112">
        <v>302</v>
      </c>
      <c r="Y53" s="112">
        <v>337</v>
      </c>
      <c r="Z53" s="112">
        <v>323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252</v>
      </c>
      <c r="W54" s="112">
        <v>311</v>
      </c>
      <c r="X54" s="112">
        <v>278</v>
      </c>
      <c r="Y54" s="112">
        <v>300</v>
      </c>
      <c r="Z54" s="112">
        <v>286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200</v>
      </c>
      <c r="W55" s="112">
        <v>241</v>
      </c>
      <c r="X55" s="112">
        <v>219</v>
      </c>
      <c r="Y55" s="112">
        <v>242</v>
      </c>
      <c r="Z55" s="112">
        <v>263</v>
      </c>
    </row>
    <row r="56" spans="1:26" ht="15" customHeight="1" x14ac:dyDescent="0.25">
      <c r="S56" s="115" t="s">
        <v>48</v>
      </c>
      <c r="T56" s="115"/>
      <c r="U56" s="112"/>
      <c r="V56" s="112">
        <v>154</v>
      </c>
      <c r="W56" s="112">
        <v>177</v>
      </c>
      <c r="X56" s="112">
        <v>147</v>
      </c>
      <c r="Y56" s="112">
        <v>189</v>
      </c>
      <c r="Z56" s="112">
        <v>198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73</v>
      </c>
      <c r="W57" s="112">
        <v>89</v>
      </c>
      <c r="X57" s="112">
        <v>70</v>
      </c>
      <c r="Y57" s="112">
        <v>80</v>
      </c>
      <c r="Z57" s="112">
        <v>100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32</v>
      </c>
      <c r="W58" s="112">
        <v>45</v>
      </c>
      <c r="X58" s="112">
        <v>53</v>
      </c>
      <c r="Y58" s="112">
        <v>63</v>
      </c>
      <c r="Z58" s="112">
        <v>64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11</v>
      </c>
      <c r="W59" s="112">
        <v>12</v>
      </c>
      <c r="X59" s="112">
        <v>16</v>
      </c>
      <c r="Y59" s="112">
        <v>15</v>
      </c>
      <c r="Z59" s="112">
        <v>19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5</v>
      </c>
      <c r="X60" s="112">
        <v>9</v>
      </c>
      <c r="Y60" s="112">
        <v>10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3233</v>
      </c>
      <c r="W61" s="112">
        <v>3789</v>
      </c>
      <c r="X61" s="112">
        <v>3578</v>
      </c>
      <c r="Y61" s="112">
        <v>3633</v>
      </c>
      <c r="Z61" s="112">
        <v>3651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12</v>
      </c>
      <c r="X63" s="112">
        <v>15</v>
      </c>
      <c r="Y63" s="112">
        <v>26</v>
      </c>
      <c r="Z63" s="112">
        <v>39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70</v>
      </c>
      <c r="W64" s="112">
        <v>93</v>
      </c>
      <c r="X64" s="112">
        <v>101</v>
      </c>
      <c r="Y64" s="112">
        <v>98</v>
      </c>
      <c r="Z64" s="112">
        <v>84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Tatiara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213</v>
      </c>
      <c r="W65" s="112">
        <v>272</v>
      </c>
      <c r="X65" s="112">
        <v>257</v>
      </c>
      <c r="Y65" s="112">
        <v>294</v>
      </c>
      <c r="Z65" s="112">
        <v>274</v>
      </c>
    </row>
    <row r="66" spans="1:26" x14ac:dyDescent="0.25">
      <c r="S66" s="115" t="s">
        <v>39</v>
      </c>
      <c r="T66" s="115"/>
      <c r="U66" s="112"/>
      <c r="V66" s="112">
        <v>217</v>
      </c>
      <c r="W66" s="112">
        <v>294</v>
      </c>
      <c r="X66" s="112">
        <v>315</v>
      </c>
      <c r="Y66" s="112">
        <v>327</v>
      </c>
      <c r="Z66" s="112">
        <v>330</v>
      </c>
    </row>
    <row r="67" spans="1:26" x14ac:dyDescent="0.25">
      <c r="S67" s="115" t="s">
        <v>40</v>
      </c>
      <c r="T67" s="115"/>
      <c r="U67" s="112"/>
      <c r="V67" s="112">
        <v>255</v>
      </c>
      <c r="W67" s="112">
        <v>312</v>
      </c>
      <c r="X67" s="112">
        <v>303</v>
      </c>
      <c r="Y67" s="112">
        <v>290</v>
      </c>
      <c r="Z67" s="112">
        <v>310</v>
      </c>
    </row>
    <row r="68" spans="1:26" x14ac:dyDescent="0.25">
      <c r="S68" s="115" t="s">
        <v>41</v>
      </c>
      <c r="T68" s="115"/>
      <c r="U68" s="112"/>
      <c r="V68" s="112">
        <v>212</v>
      </c>
      <c r="W68" s="112">
        <v>248</v>
      </c>
      <c r="X68" s="112">
        <v>236</v>
      </c>
      <c r="Y68" s="112">
        <v>237</v>
      </c>
      <c r="Z68" s="112">
        <v>248</v>
      </c>
    </row>
    <row r="69" spans="1:26" x14ac:dyDescent="0.25">
      <c r="S69" s="115" t="s">
        <v>42</v>
      </c>
      <c r="T69" s="115"/>
      <c r="U69" s="112"/>
      <c r="V69" s="112">
        <v>224</v>
      </c>
      <c r="W69" s="112">
        <v>246</v>
      </c>
      <c r="X69" s="112">
        <v>280</v>
      </c>
      <c r="Y69" s="112">
        <v>263</v>
      </c>
      <c r="Z69" s="112">
        <v>313</v>
      </c>
    </row>
    <row r="70" spans="1:26" x14ac:dyDescent="0.25">
      <c r="S70" s="115" t="s">
        <v>43</v>
      </c>
      <c r="T70" s="115"/>
      <c r="U70" s="112"/>
      <c r="V70" s="112">
        <v>238</v>
      </c>
      <c r="W70" s="112">
        <v>284</v>
      </c>
      <c r="X70" s="112">
        <v>256</v>
      </c>
      <c r="Y70" s="112">
        <v>265</v>
      </c>
      <c r="Z70" s="112">
        <v>261</v>
      </c>
    </row>
    <row r="71" spans="1:26" x14ac:dyDescent="0.25">
      <c r="S71" s="115" t="s">
        <v>44</v>
      </c>
      <c r="T71" s="115"/>
      <c r="U71" s="112"/>
      <c r="V71" s="112">
        <v>291</v>
      </c>
      <c r="W71" s="112">
        <v>341</v>
      </c>
      <c r="X71" s="112">
        <v>279</v>
      </c>
      <c r="Y71" s="112">
        <v>293</v>
      </c>
      <c r="Z71" s="112">
        <v>289</v>
      </c>
    </row>
    <row r="72" spans="1:26" x14ac:dyDescent="0.25">
      <c r="S72" s="115" t="s">
        <v>45</v>
      </c>
      <c r="T72" s="115"/>
      <c r="U72" s="112"/>
      <c r="V72" s="112">
        <v>248</v>
      </c>
      <c r="W72" s="112">
        <v>286</v>
      </c>
      <c r="X72" s="112">
        <v>293</v>
      </c>
      <c r="Y72" s="112">
        <v>304</v>
      </c>
      <c r="Z72" s="112">
        <v>315</v>
      </c>
    </row>
    <row r="73" spans="1:26" x14ac:dyDescent="0.25">
      <c r="S73" s="115" t="s">
        <v>46</v>
      </c>
      <c r="T73" s="115"/>
      <c r="U73" s="112"/>
      <c r="V73" s="112">
        <v>214</v>
      </c>
      <c r="W73" s="112">
        <v>249</v>
      </c>
      <c r="X73" s="112">
        <v>224</v>
      </c>
      <c r="Y73" s="112">
        <v>257</v>
      </c>
      <c r="Z73" s="112">
        <v>262</v>
      </c>
    </row>
    <row r="74" spans="1:26" x14ac:dyDescent="0.25">
      <c r="S74" s="115" t="s">
        <v>47</v>
      </c>
      <c r="T74" s="115"/>
      <c r="U74" s="112"/>
      <c r="V74" s="112">
        <v>178</v>
      </c>
      <c r="W74" s="112">
        <v>212</v>
      </c>
      <c r="X74" s="112">
        <v>194</v>
      </c>
      <c r="Y74" s="112">
        <v>206</v>
      </c>
      <c r="Z74" s="112">
        <v>214</v>
      </c>
    </row>
    <row r="75" spans="1:26" x14ac:dyDescent="0.25">
      <c r="S75" s="115" t="s">
        <v>48</v>
      </c>
      <c r="T75" s="115"/>
      <c r="U75" s="112"/>
      <c r="V75" s="112">
        <v>107</v>
      </c>
      <c r="W75" s="112">
        <v>131</v>
      </c>
      <c r="X75" s="112">
        <v>119</v>
      </c>
      <c r="Y75" s="112">
        <v>123</v>
      </c>
      <c r="Z75" s="112">
        <v>126</v>
      </c>
    </row>
    <row r="76" spans="1:26" x14ac:dyDescent="0.25">
      <c r="S76" s="115" t="s">
        <v>49</v>
      </c>
      <c r="T76" s="115"/>
      <c r="U76" s="112"/>
      <c r="V76" s="112">
        <v>46</v>
      </c>
      <c r="W76" s="112">
        <v>68</v>
      </c>
      <c r="X76" s="112">
        <v>51</v>
      </c>
      <c r="Y76" s="112">
        <v>75</v>
      </c>
      <c r="Z76" s="112">
        <v>74</v>
      </c>
    </row>
    <row r="77" spans="1:26" x14ac:dyDescent="0.25">
      <c r="S77" s="115" t="s">
        <v>50</v>
      </c>
      <c r="T77" s="115"/>
      <c r="U77" s="112"/>
      <c r="V77" s="112">
        <v>19</v>
      </c>
      <c r="W77" s="112">
        <v>21</v>
      </c>
      <c r="X77" s="112">
        <v>26</v>
      </c>
      <c r="Y77" s="112">
        <v>25</v>
      </c>
      <c r="Z77" s="112">
        <v>35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10</v>
      </c>
      <c r="X78" s="112">
        <v>3</v>
      </c>
      <c r="Y78" s="112">
        <v>7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10</v>
      </c>
      <c r="X79" s="112">
        <v>9</v>
      </c>
      <c r="Y79" s="112">
        <v>3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2552</v>
      </c>
      <c r="W80" s="112">
        <v>3090</v>
      </c>
      <c r="X80" s="112">
        <v>2951</v>
      </c>
      <c r="Y80" s="112">
        <v>3096</v>
      </c>
      <c r="Z80" s="112">
        <v>3186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Tatiara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165</v>
      </c>
      <c r="W83" s="112">
        <v>195</v>
      </c>
      <c r="X83" s="112">
        <v>176</v>
      </c>
      <c r="Y83" s="112">
        <v>192</v>
      </c>
      <c r="Z83" s="112">
        <v>199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91</v>
      </c>
      <c r="W84" s="112">
        <v>92</v>
      </c>
      <c r="X84" s="112">
        <v>88</v>
      </c>
      <c r="Y84" s="112">
        <v>91</v>
      </c>
      <c r="Z84" s="112">
        <v>92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342</v>
      </c>
      <c r="W85" s="112">
        <v>373</v>
      </c>
      <c r="X85" s="112">
        <v>375</v>
      </c>
      <c r="Y85" s="112">
        <v>372</v>
      </c>
      <c r="Z85" s="112">
        <v>394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6,847</v>
      </c>
      <c r="D86" s="94">
        <f t="shared" ref="D86:D91" si="4">AD4</f>
        <v>1.6931531263923993E-2</v>
      </c>
      <c r="E86" s="95">
        <f t="shared" ref="E86:E91" si="5">AD4</f>
        <v>1.6931531263923993E-2</v>
      </c>
      <c r="F86" s="94">
        <f t="shared" ref="F86:F91" si="6">AF4</f>
        <v>0.18419232099619509</v>
      </c>
      <c r="G86" s="95">
        <f t="shared" ref="G86:G91" si="7">AF4</f>
        <v>0.18419232099619509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30</v>
      </c>
      <c r="W86" s="112">
        <v>26</v>
      </c>
      <c r="X86" s="112">
        <v>21</v>
      </c>
      <c r="Y86" s="112">
        <v>21</v>
      </c>
      <c r="Z86" s="112">
        <v>27</v>
      </c>
    </row>
    <row r="87" spans="1:30" ht="15" customHeight="1" x14ac:dyDescent="0.25">
      <c r="A87" s="96" t="s">
        <v>4</v>
      </c>
      <c r="B87" s="49"/>
      <c r="C87" s="97" t="str">
        <f t="shared" si="3"/>
        <v>3,651</v>
      </c>
      <c r="D87" s="94">
        <f t="shared" si="4"/>
        <v>4.6780407264721546E-3</v>
      </c>
      <c r="E87" s="95">
        <f t="shared" si="5"/>
        <v>4.6780407264721546E-3</v>
      </c>
      <c r="F87" s="94">
        <f t="shared" si="6"/>
        <v>0.12999071494893233</v>
      </c>
      <c r="G87" s="95">
        <f t="shared" si="7"/>
        <v>0.12999071494893233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32</v>
      </c>
      <c r="W87" s="112">
        <v>32</v>
      </c>
      <c r="X87" s="112">
        <v>35</v>
      </c>
      <c r="Y87" s="112">
        <v>38</v>
      </c>
      <c r="Z87" s="112">
        <v>37</v>
      </c>
    </row>
    <row r="88" spans="1:30" ht="15" customHeight="1" x14ac:dyDescent="0.25">
      <c r="A88" s="96" t="s">
        <v>5</v>
      </c>
      <c r="B88" s="49"/>
      <c r="C88" s="97" t="str">
        <f t="shared" si="3"/>
        <v>3,186</v>
      </c>
      <c r="D88" s="94">
        <f t="shared" si="4"/>
        <v>2.774193548387105E-2</v>
      </c>
      <c r="E88" s="95">
        <f t="shared" si="5"/>
        <v>2.774193548387105E-2</v>
      </c>
      <c r="F88" s="94">
        <f t="shared" si="6"/>
        <v>0.24941176470588244</v>
      </c>
      <c r="G88" s="95">
        <f t="shared" si="7"/>
        <v>0.24941176470588244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74</v>
      </c>
      <c r="W88" s="112">
        <v>86</v>
      </c>
      <c r="X88" s="112">
        <v>77</v>
      </c>
      <c r="Y88" s="112">
        <v>82</v>
      </c>
      <c r="Z88" s="112">
        <v>81</v>
      </c>
    </row>
    <row r="89" spans="1:30" ht="15" customHeight="1" x14ac:dyDescent="0.25">
      <c r="A89" s="49" t="s">
        <v>6</v>
      </c>
      <c r="B89" s="49"/>
      <c r="C89" s="97" t="str">
        <f t="shared" si="3"/>
        <v>4,460</v>
      </c>
      <c r="D89" s="94">
        <f t="shared" si="4"/>
        <v>1.7969451931716396E-3</v>
      </c>
      <c r="E89" s="95">
        <f t="shared" si="5"/>
        <v>1.7969451931716396E-3</v>
      </c>
      <c r="F89" s="94">
        <f t="shared" si="6"/>
        <v>0.15185950413223148</v>
      </c>
      <c r="G89" s="95">
        <f t="shared" si="7"/>
        <v>0.15185950413223148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173</v>
      </c>
      <c r="W89" s="112">
        <v>199</v>
      </c>
      <c r="X89" s="112">
        <v>203</v>
      </c>
      <c r="Y89" s="112">
        <v>220</v>
      </c>
      <c r="Z89" s="112">
        <v>226</v>
      </c>
    </row>
    <row r="90" spans="1:30" ht="15" customHeight="1" x14ac:dyDescent="0.25">
      <c r="A90" s="49" t="s">
        <v>98</v>
      </c>
      <c r="B90" s="49"/>
      <c r="C90" s="97" t="str">
        <f t="shared" si="3"/>
        <v>$35,354</v>
      </c>
      <c r="D90" s="94">
        <f t="shared" si="4"/>
        <v>0.17904541793605766</v>
      </c>
      <c r="E90" s="95">
        <f t="shared" si="5"/>
        <v>0.17904541793605766</v>
      </c>
      <c r="F90" s="94">
        <f t="shared" si="6"/>
        <v>0.14124539996126284</v>
      </c>
      <c r="G90" s="95">
        <f t="shared" si="7"/>
        <v>0.14124539996126284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701</v>
      </c>
      <c r="W90" s="112">
        <v>751</v>
      </c>
      <c r="X90" s="112">
        <v>760</v>
      </c>
      <c r="Y90" s="112">
        <v>750</v>
      </c>
      <c r="Z90" s="112">
        <v>687</v>
      </c>
    </row>
    <row r="91" spans="1:30" ht="15" customHeight="1" x14ac:dyDescent="0.25">
      <c r="A91" s="49" t="s">
        <v>7</v>
      </c>
      <c r="B91" s="49"/>
      <c r="C91" s="97" t="str">
        <f t="shared" si="3"/>
        <v>$205.4 mil</v>
      </c>
      <c r="D91" s="94">
        <f t="shared" si="4"/>
        <v>-1.900967995764169E-2</v>
      </c>
      <c r="E91" s="95">
        <f t="shared" si="5"/>
        <v>-1.900967995764169E-2</v>
      </c>
      <c r="F91" s="94">
        <f t="shared" si="6"/>
        <v>0.22167702749838414</v>
      </c>
      <c r="G91" s="95">
        <f t="shared" si="7"/>
        <v>0.22167702749838414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2198</v>
      </c>
      <c r="W91" s="112">
        <v>2500</v>
      </c>
      <c r="X91" s="112">
        <v>2345</v>
      </c>
      <c r="Y91" s="112">
        <v>2467</v>
      </c>
      <c r="Z91" s="112">
        <v>2436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85</v>
      </c>
      <c r="W93" s="112">
        <v>89</v>
      </c>
      <c r="X93" s="112">
        <v>86</v>
      </c>
      <c r="Y93" s="112">
        <v>100</v>
      </c>
      <c r="Z93" s="112">
        <v>113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230</v>
      </c>
      <c r="W94" s="112">
        <v>257</v>
      </c>
      <c r="X94" s="112">
        <v>247</v>
      </c>
      <c r="Y94" s="112">
        <v>270</v>
      </c>
      <c r="Z94" s="112">
        <v>263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46</v>
      </c>
      <c r="W95" s="112">
        <v>58</v>
      </c>
      <c r="X95" s="112">
        <v>56</v>
      </c>
      <c r="Y95" s="112">
        <v>57</v>
      </c>
      <c r="Z95" s="112">
        <v>58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207</v>
      </c>
      <c r="W96" s="112">
        <v>231</v>
      </c>
      <c r="X96" s="112">
        <v>230</v>
      </c>
      <c r="Y96" s="112">
        <v>243</v>
      </c>
      <c r="Z96" s="112">
        <v>257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273</v>
      </c>
      <c r="W97" s="112">
        <v>285</v>
      </c>
      <c r="X97" s="112">
        <v>254</v>
      </c>
      <c r="Y97" s="112">
        <v>281</v>
      </c>
      <c r="Z97" s="112">
        <v>294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168</v>
      </c>
      <c r="W98" s="112">
        <v>190</v>
      </c>
      <c r="X98" s="112">
        <v>192</v>
      </c>
      <c r="Y98" s="112">
        <v>189</v>
      </c>
      <c r="Z98" s="112">
        <v>197</v>
      </c>
    </row>
    <row r="99" spans="1:32" ht="15" customHeight="1" x14ac:dyDescent="0.25">
      <c r="S99" s="115" t="s">
        <v>191</v>
      </c>
      <c r="T99" s="115"/>
      <c r="U99" s="112"/>
      <c r="V99" s="112">
        <v>11</v>
      </c>
      <c r="W99" s="112">
        <v>21</v>
      </c>
      <c r="X99" s="112">
        <v>23</v>
      </c>
      <c r="Y99" s="112">
        <v>23</v>
      </c>
      <c r="Z99" s="112">
        <v>28</v>
      </c>
    </row>
    <row r="100" spans="1:32" ht="15" customHeight="1" x14ac:dyDescent="0.25">
      <c r="S100" s="115" t="s">
        <v>58</v>
      </c>
      <c r="T100" s="115"/>
      <c r="U100" s="112"/>
      <c r="V100" s="112">
        <v>290</v>
      </c>
      <c r="W100" s="112">
        <v>355</v>
      </c>
      <c r="X100" s="112">
        <v>359</v>
      </c>
      <c r="Y100" s="112">
        <v>387</v>
      </c>
      <c r="Z100" s="112">
        <v>363</v>
      </c>
    </row>
    <row r="101" spans="1:32" x14ac:dyDescent="0.25">
      <c r="A101" s="18"/>
      <c r="S101" s="118" t="s">
        <v>53</v>
      </c>
      <c r="T101" s="118"/>
      <c r="U101" s="112"/>
      <c r="V101" s="112">
        <v>1674</v>
      </c>
      <c r="W101" s="112">
        <v>1932</v>
      </c>
      <c r="X101" s="112">
        <v>1832</v>
      </c>
      <c r="Y101" s="112">
        <v>1984</v>
      </c>
      <c r="Z101" s="112">
        <v>2022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4254</v>
      </c>
      <c r="W104" s="112">
        <v>4509</v>
      </c>
      <c r="X104" s="112">
        <v>4546</v>
      </c>
      <c r="Y104" s="112">
        <v>4601</v>
      </c>
      <c r="Z104" s="112">
        <v>4601</v>
      </c>
      <c r="AB104" s="109" t="str">
        <f>TEXT(Z104,"###,###")</f>
        <v>4,601</v>
      </c>
      <c r="AD104" s="130">
        <f>Z104/($Z$4)*100</f>
        <v>67.197312691689788</v>
      </c>
      <c r="AF104" s="109"/>
    </row>
    <row r="105" spans="1:32" x14ac:dyDescent="0.25">
      <c r="S105" s="115" t="s">
        <v>17</v>
      </c>
      <c r="T105" s="115"/>
      <c r="U105" s="112"/>
      <c r="V105" s="112">
        <v>641</v>
      </c>
      <c r="W105" s="112">
        <v>743</v>
      </c>
      <c r="X105" s="112">
        <v>694</v>
      </c>
      <c r="Y105" s="112">
        <v>708</v>
      </c>
      <c r="Z105" s="112">
        <v>739</v>
      </c>
      <c r="AB105" s="109" t="str">
        <f>TEXT(Z105,"###,###")</f>
        <v>739</v>
      </c>
      <c r="AD105" s="130">
        <f>Z105/($Z$4)*100</f>
        <v>10.793048050240982</v>
      </c>
      <c r="AF105" s="109"/>
    </row>
    <row r="106" spans="1:32" x14ac:dyDescent="0.25">
      <c r="S106" s="118" t="s">
        <v>53</v>
      </c>
      <c r="T106" s="118"/>
      <c r="U106" s="120"/>
      <c r="V106" s="120">
        <v>4895</v>
      </c>
      <c r="W106" s="120">
        <v>5252</v>
      </c>
      <c r="X106" s="120">
        <v>5240</v>
      </c>
      <c r="Y106" s="120">
        <v>5309</v>
      </c>
      <c r="Z106" s="120">
        <v>5340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1041</v>
      </c>
      <c r="W108" s="112">
        <v>1156</v>
      </c>
      <c r="X108" s="112">
        <v>957</v>
      </c>
      <c r="Y108" s="112">
        <v>1043</v>
      </c>
      <c r="Z108" s="112">
        <v>1029</v>
      </c>
      <c r="AB108" s="109" t="str">
        <f>TEXT(Z108,"###,###")</f>
        <v>1,029</v>
      </c>
      <c r="AD108" s="130">
        <f>Z108/($Z$4)*100</f>
        <v>15.028479626113628</v>
      </c>
      <c r="AF108" s="109"/>
    </row>
    <row r="109" spans="1:32" x14ac:dyDescent="0.25">
      <c r="S109" s="115" t="s">
        <v>20</v>
      </c>
      <c r="T109" s="115"/>
      <c r="U109" s="112"/>
      <c r="V109" s="112">
        <v>1174</v>
      </c>
      <c r="W109" s="112">
        <v>1275</v>
      </c>
      <c r="X109" s="112">
        <v>1189</v>
      </c>
      <c r="Y109" s="112">
        <v>1253</v>
      </c>
      <c r="Z109" s="112">
        <v>1433</v>
      </c>
      <c r="AB109" s="109" t="str">
        <f>TEXT(Z109,"###,###")</f>
        <v>1,433</v>
      </c>
      <c r="AD109" s="130">
        <f>Z109/($Z$4)*100</f>
        <v>20.928873959398274</v>
      </c>
      <c r="AF109" s="109"/>
    </row>
    <row r="110" spans="1:32" x14ac:dyDescent="0.25">
      <c r="S110" s="115" t="s">
        <v>21</v>
      </c>
      <c r="T110" s="115"/>
      <c r="U110" s="112"/>
      <c r="V110" s="112">
        <v>1063</v>
      </c>
      <c r="W110" s="112">
        <v>1248</v>
      </c>
      <c r="X110" s="112">
        <v>1244</v>
      </c>
      <c r="Y110" s="112">
        <v>1316</v>
      </c>
      <c r="Z110" s="112">
        <v>1245</v>
      </c>
      <c r="AB110" s="109" t="str">
        <f>TEXT(Z110,"###,###")</f>
        <v>1,245</v>
      </c>
      <c r="AD110" s="130">
        <f>Z110/($Z$4)*100</f>
        <v>18.183145903315321</v>
      </c>
      <c r="AF110" s="109"/>
    </row>
    <row r="111" spans="1:32" x14ac:dyDescent="0.25">
      <c r="S111" s="115" t="s">
        <v>22</v>
      </c>
      <c r="T111" s="115"/>
      <c r="U111" s="112"/>
      <c r="V111" s="112">
        <v>1464</v>
      </c>
      <c r="W111" s="112">
        <v>1552</v>
      </c>
      <c r="X111" s="112">
        <v>1735</v>
      </c>
      <c r="Y111" s="112">
        <v>1658</v>
      </c>
      <c r="Z111" s="112">
        <v>1696</v>
      </c>
      <c r="AB111" s="109" t="str">
        <f>TEXT(Z111,"###,###")</f>
        <v>1,696</v>
      </c>
      <c r="AD111" s="130">
        <f>Z111/($Z$4)*100</f>
        <v>24.769972250620707</v>
      </c>
      <c r="AF111" s="109"/>
    </row>
    <row r="112" spans="1:32" x14ac:dyDescent="0.25">
      <c r="S112" s="118" t="s">
        <v>53</v>
      </c>
      <c r="T112" s="118"/>
      <c r="U112" s="112"/>
      <c r="V112" s="112">
        <v>5782</v>
      </c>
      <c r="W112" s="112">
        <v>6877</v>
      </c>
      <c r="X112" s="112">
        <v>6529</v>
      </c>
      <c r="Y112" s="112">
        <v>6730</v>
      </c>
      <c r="Z112" s="112">
        <v>6847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41.99</v>
      </c>
      <c r="W118" s="131">
        <v>42.41</v>
      </c>
      <c r="X118" s="131">
        <v>41.73</v>
      </c>
      <c r="Y118" s="131">
        <v>42.45</v>
      </c>
      <c r="Z118" s="131">
        <v>42.65</v>
      </c>
      <c r="AB118" s="109" t="str">
        <f>TEXT(Z118,"##.0")</f>
        <v>42.7</v>
      </c>
    </row>
    <row r="120" spans="19:32" x14ac:dyDescent="0.25">
      <c r="S120" s="101" t="s">
        <v>100</v>
      </c>
      <c r="T120" s="112"/>
      <c r="U120" s="112"/>
      <c r="V120" s="112">
        <v>2786</v>
      </c>
      <c r="W120" s="112">
        <v>3040</v>
      </c>
      <c r="X120" s="112">
        <v>2958</v>
      </c>
      <c r="Y120" s="112">
        <v>3102</v>
      </c>
      <c r="Z120" s="112">
        <v>3129</v>
      </c>
      <c r="AB120" s="109" t="str">
        <f>TEXT(Z120,"###,###")</f>
        <v>3,129</v>
      </c>
    </row>
    <row r="121" spans="19:32" x14ac:dyDescent="0.25">
      <c r="S121" s="101" t="s">
        <v>101</v>
      </c>
      <c r="T121" s="112"/>
      <c r="U121" s="112"/>
      <c r="V121" s="112">
        <v>623</v>
      </c>
      <c r="W121" s="112">
        <v>802</v>
      </c>
      <c r="X121" s="112">
        <v>672</v>
      </c>
      <c r="Y121" s="112">
        <v>795</v>
      </c>
      <c r="Z121" s="112">
        <v>803</v>
      </c>
      <c r="AB121" s="109" t="str">
        <f>TEXT(Z121,"###,###")</f>
        <v>803</v>
      </c>
    </row>
    <row r="122" spans="19:32" x14ac:dyDescent="0.25">
      <c r="S122" s="101" t="s">
        <v>102</v>
      </c>
      <c r="T122" s="112"/>
      <c r="U122" s="112"/>
      <c r="V122" s="112">
        <v>466</v>
      </c>
      <c r="W122" s="112">
        <v>590</v>
      </c>
      <c r="X122" s="112">
        <v>549</v>
      </c>
      <c r="Y122" s="112">
        <v>563</v>
      </c>
      <c r="Z122" s="112">
        <v>534</v>
      </c>
      <c r="AB122" s="109" t="str">
        <f>TEXT(Z122,"###,###")</f>
        <v>534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3252</v>
      </c>
      <c r="W124" s="112">
        <v>3630</v>
      </c>
      <c r="X124" s="112">
        <v>3507</v>
      </c>
      <c r="Y124" s="112">
        <v>3665</v>
      </c>
      <c r="Z124" s="112">
        <v>3663</v>
      </c>
      <c r="AB124" s="109" t="str">
        <f>TEXT(Z124,"###,###")</f>
        <v>3,663</v>
      </c>
      <c r="AD124" s="127">
        <f>Z124/$Z$7*100</f>
        <v>82.130044843049333</v>
      </c>
    </row>
    <row r="125" spans="19:32" x14ac:dyDescent="0.25">
      <c r="S125" s="101" t="s">
        <v>104</v>
      </c>
      <c r="T125" s="112"/>
      <c r="U125" s="112"/>
      <c r="V125" s="112">
        <v>1089</v>
      </c>
      <c r="W125" s="112">
        <v>1392</v>
      </c>
      <c r="X125" s="112">
        <v>1221</v>
      </c>
      <c r="Y125" s="112">
        <v>1358</v>
      </c>
      <c r="Z125" s="112">
        <v>1337</v>
      </c>
      <c r="AB125" s="109" t="str">
        <f>TEXT(Z125,"###,###")</f>
        <v>1,337</v>
      </c>
      <c r="AD125" s="127">
        <f>Z125/$Z$7*100</f>
        <v>29.977578475336326</v>
      </c>
    </row>
    <row r="127" spans="19:32" x14ac:dyDescent="0.25">
      <c r="S127" s="101" t="s">
        <v>105</v>
      </c>
      <c r="T127" s="112"/>
      <c r="U127" s="112"/>
      <c r="V127" s="112">
        <v>2197</v>
      </c>
      <c r="W127" s="112">
        <v>2501</v>
      </c>
      <c r="X127" s="112">
        <v>2343</v>
      </c>
      <c r="Y127" s="112">
        <v>2466</v>
      </c>
      <c r="Z127" s="112">
        <v>2435</v>
      </c>
      <c r="AB127" s="109" t="str">
        <f>TEXT(Z127,"###,###")</f>
        <v>2,435</v>
      </c>
      <c r="AD127" s="127">
        <f>Z127/$Z$7*100</f>
        <v>54.596412556053806</v>
      </c>
    </row>
    <row r="128" spans="19:32" x14ac:dyDescent="0.25">
      <c r="S128" s="101" t="s">
        <v>106</v>
      </c>
      <c r="T128" s="112"/>
      <c r="U128" s="112"/>
      <c r="V128" s="112">
        <v>1674</v>
      </c>
      <c r="W128" s="112">
        <v>1927</v>
      </c>
      <c r="X128" s="112">
        <v>1837</v>
      </c>
      <c r="Y128" s="112">
        <v>1989</v>
      </c>
      <c r="Z128" s="112">
        <v>2020</v>
      </c>
      <c r="AB128" s="109" t="str">
        <f>TEXT(Z128,"###,###")</f>
        <v>2,020</v>
      </c>
      <c r="AD128" s="127">
        <f>Z128/$Z$7*100</f>
        <v>45.291479820627799</v>
      </c>
    </row>
    <row r="130" spans="19:20" x14ac:dyDescent="0.25">
      <c r="S130" s="101" t="s">
        <v>264</v>
      </c>
      <c r="T130" s="127">
        <v>70.156950672645735</v>
      </c>
    </row>
    <row r="131" spans="19:20" x14ac:dyDescent="0.25">
      <c r="S131" s="101" t="s">
        <v>265</v>
      </c>
      <c r="T131" s="127">
        <v>18.004484304932735</v>
      </c>
    </row>
    <row r="132" spans="19:20" x14ac:dyDescent="0.25">
      <c r="S132" s="101" t="s">
        <v>266</v>
      </c>
      <c r="T132" s="127">
        <v>11.973094170403588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099CCF-FEA1-4555-839E-E1AFF7FED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89C82F-09A6-4BD8-A323-B8B8A3AC1E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43C067-632B-4F4C-8530-33E78A973F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7216E27-B9B9-45A5-9AEC-AA235987D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C4FA-92DF-459C-95F5-D8F4AFE45748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169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169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10.58 Tea Tree Gully,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71528</v>
      </c>
      <c r="W4" s="108">
        <v>74384</v>
      </c>
      <c r="X4" s="108">
        <v>75181</v>
      </c>
      <c r="Y4" s="108">
        <v>74388</v>
      </c>
      <c r="Z4" s="108">
        <v>77011</v>
      </c>
      <c r="AB4" s="109" t="str">
        <f>TEXT(Z4,"###,###")</f>
        <v>77,011</v>
      </c>
      <c r="AD4" s="110">
        <f>Z4/Y4-1</f>
        <v>3.5261063612410659E-2</v>
      </c>
      <c r="AF4" s="110">
        <f>Z4/V4-1</f>
        <v>7.6655295828207182E-2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35933</v>
      </c>
      <c r="W5" s="108">
        <v>37465</v>
      </c>
      <c r="X5" s="108">
        <v>37815</v>
      </c>
      <c r="Y5" s="108">
        <v>37503</v>
      </c>
      <c r="Z5" s="108">
        <v>38782</v>
      </c>
      <c r="AB5" s="109" t="str">
        <f>TEXT(Z5,"###,###")</f>
        <v>38,782</v>
      </c>
      <c r="AD5" s="110">
        <f t="shared" ref="AD5:AD9" si="0">Z5/Y5-1</f>
        <v>3.4103938351598639E-2</v>
      </c>
      <c r="AF5" s="110">
        <f t="shared" ref="AF5:AF9" si="1">Z5/V5-1</f>
        <v>7.928644978153776E-2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35597</v>
      </c>
      <c r="W6" s="108">
        <v>36917</v>
      </c>
      <c r="X6" s="108">
        <v>37369</v>
      </c>
      <c r="Y6" s="108">
        <v>36885</v>
      </c>
      <c r="Z6" s="108">
        <v>38188</v>
      </c>
      <c r="AB6" s="109" t="str">
        <f>TEXT(Z6,"###,###")</f>
        <v>38,188</v>
      </c>
      <c r="AD6" s="110">
        <f t="shared" si="0"/>
        <v>3.5326013284532998E-2</v>
      </c>
      <c r="AF6" s="110">
        <f t="shared" si="1"/>
        <v>7.2787032615108105E-2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53733</v>
      </c>
      <c r="W7" s="108">
        <v>55107</v>
      </c>
      <c r="X7" s="108">
        <v>55624</v>
      </c>
      <c r="Y7" s="108">
        <v>55665</v>
      </c>
      <c r="Z7" s="108">
        <v>56089</v>
      </c>
      <c r="AB7" s="109" t="str">
        <f>TEXT(Z7,"###,###")</f>
        <v>56,089</v>
      </c>
      <c r="AD7" s="110">
        <f t="shared" si="0"/>
        <v>7.6169945207940071E-3</v>
      </c>
      <c r="AF7" s="110">
        <f t="shared" si="1"/>
        <v>4.3846425846314263E-2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77,011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56,089</v>
      </c>
      <c r="P8" s="65"/>
      <c r="S8" s="107" t="s">
        <v>84</v>
      </c>
      <c r="T8" s="108"/>
      <c r="U8" s="108"/>
      <c r="V8" s="108">
        <v>45658.28</v>
      </c>
      <c r="W8" s="108">
        <v>46868</v>
      </c>
      <c r="X8" s="108">
        <v>48216</v>
      </c>
      <c r="Y8" s="108">
        <v>48483.03</v>
      </c>
      <c r="Z8" s="108">
        <v>50098.52</v>
      </c>
      <c r="AB8" s="109" t="str">
        <f>TEXT(Z8,"$###,###")</f>
        <v>$50,099</v>
      </c>
      <c r="AD8" s="110">
        <f t="shared" si="0"/>
        <v>3.3320730985666458E-2</v>
      </c>
      <c r="AF8" s="110">
        <f t="shared" si="1"/>
        <v>9.724939266218513E-2</v>
      </c>
    </row>
    <row r="9" spans="1:32" x14ac:dyDescent="0.25">
      <c r="A9" s="30" t="s">
        <v>14</v>
      </c>
      <c r="B9" s="69"/>
      <c r="C9" s="70"/>
      <c r="D9" s="71">
        <f>AD104</f>
        <v>75.025645686979786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50.99930467649628</v>
      </c>
      <c r="P9" s="72" t="s">
        <v>85</v>
      </c>
      <c r="S9" s="107" t="s">
        <v>7</v>
      </c>
      <c r="T9" s="108"/>
      <c r="U9" s="108"/>
      <c r="V9" s="108">
        <v>2924989589</v>
      </c>
      <c r="W9" s="108">
        <v>3099394143</v>
      </c>
      <c r="X9" s="108">
        <v>3192574905</v>
      </c>
      <c r="Y9" s="108">
        <v>3281497300</v>
      </c>
      <c r="Z9" s="108">
        <v>3445087290</v>
      </c>
      <c r="AB9" s="109" t="str">
        <f>TEXT(Z9/1000000,"$#,###.0")&amp;" mil"</f>
        <v>$3,445.1 mil</v>
      </c>
      <c r="AD9" s="110">
        <f t="shared" si="0"/>
        <v>4.9852239707770085E-2</v>
      </c>
      <c r="AF9" s="110">
        <f t="shared" si="1"/>
        <v>0.17781181271753232</v>
      </c>
    </row>
    <row r="10" spans="1:32" x14ac:dyDescent="0.25">
      <c r="A10" s="30" t="s">
        <v>17</v>
      </c>
      <c r="B10" s="69"/>
      <c r="C10" s="70"/>
      <c r="D10" s="71">
        <f>AD105</f>
        <v>18.536312994247574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48.932945853910745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87.147212465902399</v>
      </c>
      <c r="P11" s="72" t="s">
        <v>85</v>
      </c>
      <c r="S11" s="107" t="s">
        <v>29</v>
      </c>
      <c r="T11" s="112"/>
      <c r="U11" s="112"/>
      <c r="V11" s="112">
        <v>65203</v>
      </c>
      <c r="W11" s="112">
        <v>67841</v>
      </c>
      <c r="X11" s="112">
        <v>68419</v>
      </c>
      <c r="Y11" s="112">
        <v>67387</v>
      </c>
      <c r="Z11" s="112">
        <v>69799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6.5449553388364921</v>
      </c>
      <c r="P12" s="72" t="s">
        <v>85</v>
      </c>
      <c r="S12" s="107" t="s">
        <v>30</v>
      </c>
      <c r="T12" s="112"/>
      <c r="U12" s="112"/>
      <c r="V12" s="112">
        <v>6327</v>
      </c>
      <c r="W12" s="112">
        <v>6538</v>
      </c>
      <c r="X12" s="112">
        <v>6766</v>
      </c>
      <c r="Y12" s="112">
        <v>7004</v>
      </c>
      <c r="Z12" s="112">
        <v>7212</v>
      </c>
    </row>
    <row r="13" spans="1:32" ht="15" customHeight="1" x14ac:dyDescent="0.25">
      <c r="A13" s="30" t="s">
        <v>19</v>
      </c>
      <c r="B13" s="70"/>
      <c r="C13" s="70"/>
      <c r="D13" s="71">
        <f>AD108</f>
        <v>12.069704327953151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6.3185294799336766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13.102024386126656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41.5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21.413823999168947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15.082633577579291</v>
      </c>
      <c r="P15" s="72" t="s">
        <v>85</v>
      </c>
      <c r="S15" s="115" t="s">
        <v>61</v>
      </c>
      <c r="T15" s="115"/>
      <c r="U15" s="116"/>
      <c r="V15" s="116">
        <v>330</v>
      </c>
      <c r="W15" s="116">
        <v>371</v>
      </c>
      <c r="X15" s="116">
        <v>360</v>
      </c>
      <c r="Y15" s="112">
        <v>343</v>
      </c>
      <c r="Z15" s="112">
        <v>377</v>
      </c>
      <c r="AB15" s="117">
        <f t="shared" ref="AB15:AB34" si="2">IF(Z15="np",0,Z15/$Z$34)</f>
        <v>4.8954045525963826E-3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47.797067951331627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84.917366422420713</v>
      </c>
      <c r="P16" s="37" t="s">
        <v>85</v>
      </c>
      <c r="S16" s="115" t="s">
        <v>62</v>
      </c>
      <c r="T16" s="115"/>
      <c r="U16" s="116"/>
      <c r="V16" s="116">
        <v>409</v>
      </c>
      <c r="W16" s="116">
        <v>447</v>
      </c>
      <c r="X16" s="116">
        <v>419</v>
      </c>
      <c r="Y16" s="112">
        <v>469</v>
      </c>
      <c r="Z16" s="112">
        <v>471</v>
      </c>
      <c r="AB16" s="117">
        <f t="shared" si="2"/>
        <v>6.116009401254366E-3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4897</v>
      </c>
      <c r="W17" s="116">
        <v>4979</v>
      </c>
      <c r="X17" s="116">
        <v>4920</v>
      </c>
      <c r="Y17" s="112">
        <v>4623</v>
      </c>
      <c r="Z17" s="112">
        <v>4814</v>
      </c>
      <c r="AB17" s="117">
        <f t="shared" si="2"/>
        <v>6.2510550440846108E-2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588</v>
      </c>
      <c r="W18" s="116">
        <v>639</v>
      </c>
      <c r="X18" s="116">
        <v>635</v>
      </c>
      <c r="Y18" s="112">
        <v>491</v>
      </c>
      <c r="Z18" s="112">
        <v>611</v>
      </c>
      <c r="AB18" s="117">
        <f t="shared" si="2"/>
        <v>7.9339315162768962E-3</v>
      </c>
    </row>
    <row r="19" spans="1:28" x14ac:dyDescent="0.25">
      <c r="A19" s="61" t="str">
        <f>$S$1&amp;" ("&amp;$V$2&amp;" to "&amp;$Z$2&amp;")"</f>
        <v>Tea Tree Gully (2016-17 to 2020-21)</v>
      </c>
      <c r="B19" s="61"/>
      <c r="C19" s="61"/>
      <c r="D19" s="61"/>
      <c r="E19" s="61"/>
      <c r="F19" s="61"/>
      <c r="G19" s="61" t="str">
        <f>$S$1&amp;" ("&amp;$V$2&amp;" to "&amp;$Z$2&amp;")"</f>
        <v>Tea Tree Gully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4943</v>
      </c>
      <c r="W19" s="116">
        <v>5774</v>
      </c>
      <c r="X19" s="116">
        <v>5785</v>
      </c>
      <c r="Y19" s="112">
        <v>5673</v>
      </c>
      <c r="Z19" s="112">
        <v>5845</v>
      </c>
      <c r="AB19" s="117">
        <f t="shared" si="2"/>
        <v>7.5898248302190593E-2</v>
      </c>
    </row>
    <row r="20" spans="1:28" x14ac:dyDescent="0.25">
      <c r="S20" s="115" t="s">
        <v>66</v>
      </c>
      <c r="T20" s="115"/>
      <c r="U20" s="116"/>
      <c r="V20" s="116">
        <v>2881</v>
      </c>
      <c r="W20" s="116">
        <v>2904</v>
      </c>
      <c r="X20" s="116">
        <v>2851</v>
      </c>
      <c r="Y20" s="112">
        <v>2804</v>
      </c>
      <c r="Z20" s="112">
        <v>2910</v>
      </c>
      <c r="AB20" s="117">
        <f t="shared" si="2"/>
        <v>3.7786809676539718E-2</v>
      </c>
    </row>
    <row r="21" spans="1:28" x14ac:dyDescent="0.25">
      <c r="S21" s="115" t="s">
        <v>67</v>
      </c>
      <c r="T21" s="115"/>
      <c r="U21" s="116"/>
      <c r="V21" s="116">
        <v>7395</v>
      </c>
      <c r="W21" s="116">
        <v>7243</v>
      </c>
      <c r="X21" s="116">
        <v>7188</v>
      </c>
      <c r="Y21" s="112">
        <v>7579</v>
      </c>
      <c r="Z21" s="112">
        <v>7853</v>
      </c>
      <c r="AB21" s="117">
        <f t="shared" si="2"/>
        <v>0.10197244549479945</v>
      </c>
    </row>
    <row r="22" spans="1:28" x14ac:dyDescent="0.25">
      <c r="S22" s="115" t="s">
        <v>68</v>
      </c>
      <c r="T22" s="115"/>
      <c r="U22" s="116"/>
      <c r="V22" s="116">
        <v>4006</v>
      </c>
      <c r="W22" s="116">
        <v>4108</v>
      </c>
      <c r="X22" s="116">
        <v>4255</v>
      </c>
      <c r="Y22" s="112">
        <v>4111</v>
      </c>
      <c r="Z22" s="112">
        <v>4551</v>
      </c>
      <c r="AB22" s="117">
        <f t="shared" si="2"/>
        <v>5.9095453896196644E-2</v>
      </c>
    </row>
    <row r="23" spans="1:28" x14ac:dyDescent="0.25">
      <c r="S23" s="115" t="s">
        <v>69</v>
      </c>
      <c r="T23" s="115"/>
      <c r="U23" s="116"/>
      <c r="V23" s="116">
        <v>2209</v>
      </c>
      <c r="W23" s="116">
        <v>2590</v>
      </c>
      <c r="X23" s="116">
        <v>2678</v>
      </c>
      <c r="Y23" s="112">
        <v>2788</v>
      </c>
      <c r="Z23" s="112">
        <v>2968</v>
      </c>
      <c r="AB23" s="117">
        <f t="shared" si="2"/>
        <v>3.8539948838477618E-2</v>
      </c>
    </row>
    <row r="24" spans="1:28" x14ac:dyDescent="0.25">
      <c r="S24" s="115" t="s">
        <v>70</v>
      </c>
      <c r="T24" s="115"/>
      <c r="U24" s="116"/>
      <c r="V24" s="116">
        <v>842</v>
      </c>
      <c r="W24" s="116">
        <v>873</v>
      </c>
      <c r="X24" s="116">
        <v>984</v>
      </c>
      <c r="Y24" s="112">
        <v>926</v>
      </c>
      <c r="Z24" s="112">
        <v>810</v>
      </c>
      <c r="AB24" s="117">
        <f t="shared" si="2"/>
        <v>1.0517977951201777E-2</v>
      </c>
    </row>
    <row r="25" spans="1:28" x14ac:dyDescent="0.25">
      <c r="S25" s="115" t="s">
        <v>71</v>
      </c>
      <c r="T25" s="115"/>
      <c r="U25" s="116"/>
      <c r="V25" s="116">
        <v>2614</v>
      </c>
      <c r="W25" s="116">
        <v>2667</v>
      </c>
      <c r="X25" s="116">
        <v>2621</v>
      </c>
      <c r="Y25" s="112">
        <v>2822</v>
      </c>
      <c r="Z25" s="112">
        <v>2911</v>
      </c>
      <c r="AB25" s="117">
        <f t="shared" si="2"/>
        <v>3.7799794834504165E-2</v>
      </c>
    </row>
    <row r="26" spans="1:28" x14ac:dyDescent="0.25">
      <c r="S26" s="115" t="s">
        <v>72</v>
      </c>
      <c r="T26" s="115"/>
      <c r="U26" s="116"/>
      <c r="V26" s="116">
        <v>993</v>
      </c>
      <c r="W26" s="116">
        <v>1159</v>
      </c>
      <c r="X26" s="116">
        <v>1328</v>
      </c>
      <c r="Y26" s="112">
        <v>1271</v>
      </c>
      <c r="Z26" s="112">
        <v>1352</v>
      </c>
      <c r="AB26" s="117">
        <f t="shared" si="2"/>
        <v>1.7555933567931854E-2</v>
      </c>
    </row>
    <row r="27" spans="1:28" x14ac:dyDescent="0.25">
      <c r="S27" s="115" t="s">
        <v>73</v>
      </c>
      <c r="T27" s="115"/>
      <c r="U27" s="116"/>
      <c r="V27" s="116">
        <v>4093</v>
      </c>
      <c r="W27" s="116">
        <v>4509</v>
      </c>
      <c r="X27" s="116">
        <v>4881</v>
      </c>
      <c r="Y27" s="112">
        <v>4861</v>
      </c>
      <c r="Z27" s="112">
        <v>5061</v>
      </c>
      <c r="AB27" s="117">
        <f t="shared" si="2"/>
        <v>6.5717884458064438E-2</v>
      </c>
    </row>
    <row r="28" spans="1:28" x14ac:dyDescent="0.25">
      <c r="S28" s="115" t="s">
        <v>74</v>
      </c>
      <c r="T28" s="115"/>
      <c r="U28" s="116"/>
      <c r="V28" s="116">
        <v>5482</v>
      </c>
      <c r="W28" s="116">
        <v>6299</v>
      </c>
      <c r="X28" s="116">
        <v>6302</v>
      </c>
      <c r="Y28" s="112">
        <v>6370</v>
      </c>
      <c r="Z28" s="112">
        <v>6762</v>
      </c>
      <c r="AB28" s="117">
        <f t="shared" si="2"/>
        <v>8.7805638155588159E-2</v>
      </c>
    </row>
    <row r="29" spans="1:28" x14ac:dyDescent="0.25">
      <c r="S29" s="115" t="s">
        <v>75</v>
      </c>
      <c r="T29" s="115"/>
      <c r="U29" s="116"/>
      <c r="V29" s="116">
        <v>5664</v>
      </c>
      <c r="W29" s="116">
        <v>5830</v>
      </c>
      <c r="X29" s="116">
        <v>6213</v>
      </c>
      <c r="Y29" s="112">
        <v>5429</v>
      </c>
      <c r="Z29" s="112">
        <v>5207</v>
      </c>
      <c r="AB29" s="117">
        <f t="shared" si="2"/>
        <v>6.761371752087364E-2</v>
      </c>
    </row>
    <row r="30" spans="1:28" x14ac:dyDescent="0.25">
      <c r="S30" s="115" t="s">
        <v>76</v>
      </c>
      <c r="T30" s="115"/>
      <c r="U30" s="116"/>
      <c r="V30" s="116">
        <v>6611</v>
      </c>
      <c r="W30" s="116">
        <v>7139</v>
      </c>
      <c r="X30" s="116">
        <v>6933</v>
      </c>
      <c r="Y30" s="112">
        <v>7089</v>
      </c>
      <c r="Z30" s="112">
        <v>7119</v>
      </c>
      <c r="AB30" s="117">
        <f t="shared" si="2"/>
        <v>9.2441339548895607E-2</v>
      </c>
    </row>
    <row r="31" spans="1:28" x14ac:dyDescent="0.25">
      <c r="S31" s="115" t="s">
        <v>77</v>
      </c>
      <c r="T31" s="115"/>
      <c r="U31" s="116"/>
      <c r="V31" s="116">
        <v>8919</v>
      </c>
      <c r="W31" s="116">
        <v>9568</v>
      </c>
      <c r="X31" s="116">
        <v>9884</v>
      </c>
      <c r="Y31" s="112">
        <v>10193</v>
      </c>
      <c r="Z31" s="112">
        <v>11383</v>
      </c>
      <c r="AB31" s="117">
        <f t="shared" si="2"/>
        <v>0.14781005310929607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1124</v>
      </c>
      <c r="W32" s="116">
        <v>1312</v>
      </c>
      <c r="X32" s="116">
        <v>1308</v>
      </c>
      <c r="Y32" s="112">
        <v>1328</v>
      </c>
      <c r="Z32" s="112">
        <v>1343</v>
      </c>
      <c r="AB32" s="117">
        <f t="shared" si="2"/>
        <v>1.7439067146251833E-2</v>
      </c>
    </row>
    <row r="33" spans="19:32" x14ac:dyDescent="0.25">
      <c r="S33" s="115" t="s">
        <v>79</v>
      </c>
      <c r="T33" s="115"/>
      <c r="U33" s="116"/>
      <c r="V33" s="116">
        <v>2688</v>
      </c>
      <c r="W33" s="116">
        <v>2872</v>
      </c>
      <c r="X33" s="116">
        <v>3021</v>
      </c>
      <c r="Y33" s="112">
        <v>3038</v>
      </c>
      <c r="Z33" s="112">
        <v>3090</v>
      </c>
      <c r="AB33" s="117">
        <f t="shared" si="2"/>
        <v>4.0124138110140109E-2</v>
      </c>
    </row>
    <row r="34" spans="19:32" x14ac:dyDescent="0.25">
      <c r="S34" s="118" t="s">
        <v>53</v>
      </c>
      <c r="T34" s="118"/>
      <c r="U34" s="119"/>
      <c r="V34" s="119">
        <v>71532</v>
      </c>
      <c r="W34" s="119">
        <v>74383</v>
      </c>
      <c r="X34" s="119">
        <v>75180</v>
      </c>
      <c r="Y34" s="120">
        <v>74392</v>
      </c>
      <c r="Z34" s="120">
        <v>77011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46657</v>
      </c>
      <c r="W37" s="112">
        <v>47405</v>
      </c>
      <c r="X37" s="112">
        <v>47602</v>
      </c>
      <c r="Y37" s="112">
        <v>47469</v>
      </c>
      <c r="Z37" s="112">
        <v>47631</v>
      </c>
      <c r="AB37" s="132">
        <f>Z37/Z40*100</f>
        <v>84.917366422420713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7082</v>
      </c>
      <c r="W38" s="112">
        <v>7706</v>
      </c>
      <c r="X38" s="112">
        <v>8018</v>
      </c>
      <c r="Y38" s="112">
        <v>8199</v>
      </c>
      <c r="Z38" s="112">
        <v>8460</v>
      </c>
      <c r="AB38" s="132">
        <f>Z38/Z40*100</f>
        <v>15.082633577579291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53739</v>
      </c>
      <c r="W40" s="112">
        <v>55111</v>
      </c>
      <c r="X40" s="112">
        <v>55620</v>
      </c>
      <c r="Y40" s="112">
        <v>55668</v>
      </c>
      <c r="Z40" s="112">
        <v>56091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41</v>
      </c>
      <c r="X44" s="112">
        <v>42</v>
      </c>
      <c r="Y44" s="112">
        <v>32</v>
      </c>
      <c r="Z44" s="112">
        <v>47</v>
      </c>
    </row>
    <row r="45" spans="19:32" x14ac:dyDescent="0.25">
      <c r="S45" s="115" t="s">
        <v>37</v>
      </c>
      <c r="T45" s="115"/>
      <c r="U45" s="112"/>
      <c r="V45" s="112">
        <v>609</v>
      </c>
      <c r="W45" s="112">
        <v>655</v>
      </c>
      <c r="X45" s="112">
        <v>687</v>
      </c>
      <c r="Y45" s="112">
        <v>711</v>
      </c>
      <c r="Z45" s="112">
        <v>890</v>
      </c>
    </row>
    <row r="46" spans="19:32" x14ac:dyDescent="0.25">
      <c r="S46" s="115" t="s">
        <v>38</v>
      </c>
      <c r="T46" s="115"/>
      <c r="U46" s="112"/>
      <c r="V46" s="112">
        <v>2016</v>
      </c>
      <c r="W46" s="112">
        <v>2199</v>
      </c>
      <c r="X46" s="112">
        <v>2208</v>
      </c>
      <c r="Y46" s="112">
        <v>1979</v>
      </c>
      <c r="Z46" s="112">
        <v>2141</v>
      </c>
    </row>
    <row r="47" spans="19:32" x14ac:dyDescent="0.25">
      <c r="S47" s="115" t="s">
        <v>39</v>
      </c>
      <c r="T47" s="115"/>
      <c r="U47" s="112"/>
      <c r="V47" s="112">
        <v>3256</v>
      </c>
      <c r="W47" s="112">
        <v>3430</v>
      </c>
      <c r="X47" s="112">
        <v>3574</v>
      </c>
      <c r="Y47" s="112">
        <v>3623</v>
      </c>
      <c r="Z47" s="112">
        <v>3744</v>
      </c>
    </row>
    <row r="48" spans="19:32" x14ac:dyDescent="0.25">
      <c r="S48" s="115" t="s">
        <v>40</v>
      </c>
      <c r="T48" s="115"/>
      <c r="U48" s="112"/>
      <c r="V48" s="112">
        <v>3702</v>
      </c>
      <c r="W48" s="112">
        <v>3984</v>
      </c>
      <c r="X48" s="112">
        <v>4134</v>
      </c>
      <c r="Y48" s="112">
        <v>4164</v>
      </c>
      <c r="Z48" s="112">
        <v>4562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4141</v>
      </c>
      <c r="W49" s="112">
        <v>4180</v>
      </c>
      <c r="X49" s="112">
        <v>4062</v>
      </c>
      <c r="Y49" s="112">
        <v>4060</v>
      </c>
      <c r="Z49" s="112">
        <v>4199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Tea Tree Gully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3904</v>
      </c>
      <c r="W50" s="112">
        <v>4139</v>
      </c>
      <c r="X50" s="112">
        <v>4310</v>
      </c>
      <c r="Y50" s="112">
        <v>4292</v>
      </c>
      <c r="Z50" s="112">
        <v>4351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3653</v>
      </c>
      <c r="W51" s="112">
        <v>3728</v>
      </c>
      <c r="X51" s="112">
        <v>3755</v>
      </c>
      <c r="Y51" s="112">
        <v>3744</v>
      </c>
      <c r="Z51" s="112">
        <v>3949</v>
      </c>
    </row>
    <row r="52" spans="1:26" ht="15" customHeight="1" x14ac:dyDescent="0.25">
      <c r="S52" s="115" t="s">
        <v>44</v>
      </c>
      <c r="T52" s="115"/>
      <c r="U52" s="112"/>
      <c r="V52" s="112">
        <v>3846</v>
      </c>
      <c r="W52" s="112">
        <v>3932</v>
      </c>
      <c r="X52" s="112">
        <v>3859</v>
      </c>
      <c r="Y52" s="112">
        <v>3728</v>
      </c>
      <c r="Z52" s="112">
        <v>3687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3461</v>
      </c>
      <c r="W53" s="112">
        <v>3594</v>
      </c>
      <c r="X53" s="112">
        <v>3499</v>
      </c>
      <c r="Y53" s="112">
        <v>3559</v>
      </c>
      <c r="Z53" s="112">
        <v>3572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3017</v>
      </c>
      <c r="W54" s="112">
        <v>3106</v>
      </c>
      <c r="X54" s="112">
        <v>3147</v>
      </c>
      <c r="Y54" s="112">
        <v>3141</v>
      </c>
      <c r="Z54" s="112">
        <v>3226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2398</v>
      </c>
      <c r="W55" s="112">
        <v>2499</v>
      </c>
      <c r="X55" s="112">
        <v>2464</v>
      </c>
      <c r="Y55" s="112">
        <v>2415</v>
      </c>
      <c r="Z55" s="112">
        <v>2383</v>
      </c>
    </row>
    <row r="56" spans="1:26" ht="15" customHeight="1" x14ac:dyDescent="0.25">
      <c r="S56" s="115" t="s">
        <v>48</v>
      </c>
      <c r="T56" s="115"/>
      <c r="U56" s="112"/>
      <c r="V56" s="112">
        <v>1181</v>
      </c>
      <c r="W56" s="112">
        <v>1220</v>
      </c>
      <c r="X56" s="112">
        <v>1337</v>
      </c>
      <c r="Y56" s="112">
        <v>1302</v>
      </c>
      <c r="Z56" s="112">
        <v>1287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463</v>
      </c>
      <c r="W57" s="112">
        <v>490</v>
      </c>
      <c r="X57" s="112">
        <v>492</v>
      </c>
      <c r="Y57" s="112">
        <v>505</v>
      </c>
      <c r="Z57" s="112">
        <v>486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147</v>
      </c>
      <c r="W58" s="112">
        <v>150</v>
      </c>
      <c r="X58" s="112">
        <v>123</v>
      </c>
      <c r="Y58" s="112">
        <v>139</v>
      </c>
      <c r="Z58" s="112">
        <v>149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63</v>
      </c>
      <c r="W59" s="112">
        <v>72</v>
      </c>
      <c r="X59" s="112">
        <v>71</v>
      </c>
      <c r="Y59" s="112">
        <v>70</v>
      </c>
      <c r="Z59" s="112">
        <v>65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42</v>
      </c>
      <c r="W60" s="112">
        <v>46</v>
      </c>
      <c r="X60" s="112">
        <v>51</v>
      </c>
      <c r="Y60" s="112">
        <v>44</v>
      </c>
      <c r="Z60" s="112">
        <v>44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35929</v>
      </c>
      <c r="W61" s="112">
        <v>37464</v>
      </c>
      <c r="X61" s="112">
        <v>37814</v>
      </c>
      <c r="Y61" s="112">
        <v>37504</v>
      </c>
      <c r="Z61" s="112">
        <v>38782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34</v>
      </c>
      <c r="W63" s="112">
        <v>58</v>
      </c>
      <c r="X63" s="112">
        <v>44</v>
      </c>
      <c r="Y63" s="112">
        <v>42</v>
      </c>
      <c r="Z63" s="112">
        <v>82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836</v>
      </c>
      <c r="W64" s="112">
        <v>862</v>
      </c>
      <c r="X64" s="112">
        <v>909</v>
      </c>
      <c r="Y64" s="112">
        <v>917</v>
      </c>
      <c r="Z64" s="112">
        <v>941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Tea Tree Gully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2296</v>
      </c>
      <c r="W65" s="112">
        <v>2367</v>
      </c>
      <c r="X65" s="112">
        <v>2457</v>
      </c>
      <c r="Y65" s="112">
        <v>2262</v>
      </c>
      <c r="Z65" s="112">
        <v>2524</v>
      </c>
    </row>
    <row r="66" spans="1:26" x14ac:dyDescent="0.25">
      <c r="S66" s="115" t="s">
        <v>39</v>
      </c>
      <c r="T66" s="115"/>
      <c r="U66" s="112"/>
      <c r="V66" s="112">
        <v>3371</v>
      </c>
      <c r="W66" s="112">
        <v>3455</v>
      </c>
      <c r="X66" s="112">
        <v>3644</v>
      </c>
      <c r="Y66" s="112">
        <v>3568</v>
      </c>
      <c r="Z66" s="112">
        <v>3742</v>
      </c>
    </row>
    <row r="67" spans="1:26" x14ac:dyDescent="0.25">
      <c r="S67" s="115" t="s">
        <v>40</v>
      </c>
      <c r="T67" s="115"/>
      <c r="U67" s="112"/>
      <c r="V67" s="112">
        <v>3745</v>
      </c>
      <c r="W67" s="112">
        <v>3892</v>
      </c>
      <c r="X67" s="112">
        <v>3909</v>
      </c>
      <c r="Y67" s="112">
        <v>3793</v>
      </c>
      <c r="Z67" s="112">
        <v>4007</v>
      </c>
    </row>
    <row r="68" spans="1:26" x14ac:dyDescent="0.25">
      <c r="S68" s="115" t="s">
        <v>41</v>
      </c>
      <c r="T68" s="115"/>
      <c r="U68" s="112"/>
      <c r="V68" s="112">
        <v>3813</v>
      </c>
      <c r="W68" s="112">
        <v>3971</v>
      </c>
      <c r="X68" s="112">
        <v>3845</v>
      </c>
      <c r="Y68" s="112">
        <v>3914</v>
      </c>
      <c r="Z68" s="112">
        <v>3953</v>
      </c>
    </row>
    <row r="69" spans="1:26" x14ac:dyDescent="0.25">
      <c r="S69" s="115" t="s">
        <v>42</v>
      </c>
      <c r="T69" s="115"/>
      <c r="U69" s="112"/>
      <c r="V69" s="112">
        <v>3474</v>
      </c>
      <c r="W69" s="112">
        <v>3750</v>
      </c>
      <c r="X69" s="112">
        <v>4069</v>
      </c>
      <c r="Y69" s="112">
        <v>4073</v>
      </c>
      <c r="Z69" s="112">
        <v>4256</v>
      </c>
    </row>
    <row r="70" spans="1:26" x14ac:dyDescent="0.25">
      <c r="S70" s="115" t="s">
        <v>43</v>
      </c>
      <c r="T70" s="115"/>
      <c r="U70" s="112"/>
      <c r="V70" s="112">
        <v>3482</v>
      </c>
      <c r="W70" s="112">
        <v>3667</v>
      </c>
      <c r="X70" s="112">
        <v>3612</v>
      </c>
      <c r="Y70" s="112">
        <v>3613</v>
      </c>
      <c r="Z70" s="112">
        <v>3750</v>
      </c>
    </row>
    <row r="71" spans="1:26" x14ac:dyDescent="0.25">
      <c r="S71" s="115" t="s">
        <v>44</v>
      </c>
      <c r="T71" s="115"/>
      <c r="U71" s="112"/>
      <c r="V71" s="112">
        <v>3916</v>
      </c>
      <c r="W71" s="112">
        <v>3936</v>
      </c>
      <c r="X71" s="112">
        <v>3858</v>
      </c>
      <c r="Y71" s="112">
        <v>3776</v>
      </c>
      <c r="Z71" s="112">
        <v>3796</v>
      </c>
    </row>
    <row r="72" spans="1:26" x14ac:dyDescent="0.25">
      <c r="S72" s="115" t="s">
        <v>45</v>
      </c>
      <c r="T72" s="115"/>
      <c r="U72" s="112"/>
      <c r="V72" s="112">
        <v>3678</v>
      </c>
      <c r="W72" s="112">
        <v>3821</v>
      </c>
      <c r="X72" s="112">
        <v>3758</v>
      </c>
      <c r="Y72" s="112">
        <v>3704</v>
      </c>
      <c r="Z72" s="112">
        <v>3779</v>
      </c>
    </row>
    <row r="73" spans="1:26" x14ac:dyDescent="0.25">
      <c r="S73" s="115" t="s">
        <v>46</v>
      </c>
      <c r="T73" s="115"/>
      <c r="U73" s="112"/>
      <c r="V73" s="112">
        <v>3244</v>
      </c>
      <c r="W73" s="112">
        <v>3270</v>
      </c>
      <c r="X73" s="112">
        <v>3327</v>
      </c>
      <c r="Y73" s="112">
        <v>3259</v>
      </c>
      <c r="Z73" s="112">
        <v>3264</v>
      </c>
    </row>
    <row r="74" spans="1:26" x14ac:dyDescent="0.25">
      <c r="S74" s="115" t="s">
        <v>47</v>
      </c>
      <c r="T74" s="115"/>
      <c r="U74" s="112"/>
      <c r="V74" s="112">
        <v>2257</v>
      </c>
      <c r="W74" s="112">
        <v>2325</v>
      </c>
      <c r="X74" s="112">
        <v>2334</v>
      </c>
      <c r="Y74" s="112">
        <v>2343</v>
      </c>
      <c r="Z74" s="112">
        <v>2451</v>
      </c>
    </row>
    <row r="75" spans="1:26" x14ac:dyDescent="0.25">
      <c r="S75" s="115" t="s">
        <v>48</v>
      </c>
      <c r="T75" s="115"/>
      <c r="U75" s="112"/>
      <c r="V75" s="112">
        <v>924</v>
      </c>
      <c r="W75" s="112">
        <v>960</v>
      </c>
      <c r="X75" s="112">
        <v>1051</v>
      </c>
      <c r="Y75" s="112">
        <v>1047</v>
      </c>
      <c r="Z75" s="112">
        <v>1077</v>
      </c>
    </row>
    <row r="76" spans="1:26" x14ac:dyDescent="0.25">
      <c r="S76" s="115" t="s">
        <v>49</v>
      </c>
      <c r="T76" s="115"/>
      <c r="U76" s="112"/>
      <c r="V76" s="112">
        <v>269</v>
      </c>
      <c r="W76" s="112">
        <v>308</v>
      </c>
      <c r="X76" s="112">
        <v>310</v>
      </c>
      <c r="Y76" s="112">
        <v>335</v>
      </c>
      <c r="Z76" s="112">
        <v>340</v>
      </c>
    </row>
    <row r="77" spans="1:26" x14ac:dyDescent="0.25">
      <c r="S77" s="115" t="s">
        <v>50</v>
      </c>
      <c r="T77" s="115"/>
      <c r="U77" s="112"/>
      <c r="V77" s="112">
        <v>139</v>
      </c>
      <c r="W77" s="112">
        <v>148</v>
      </c>
      <c r="X77" s="112">
        <v>129</v>
      </c>
      <c r="Y77" s="112">
        <v>118</v>
      </c>
      <c r="Z77" s="112">
        <v>103</v>
      </c>
    </row>
    <row r="78" spans="1:26" x14ac:dyDescent="0.25">
      <c r="S78" s="115" t="s">
        <v>51</v>
      </c>
      <c r="T78" s="115"/>
      <c r="U78" s="112"/>
      <c r="V78" s="112">
        <v>64</v>
      </c>
      <c r="W78" s="112">
        <v>73</v>
      </c>
      <c r="X78" s="112">
        <v>73</v>
      </c>
      <c r="Y78" s="112">
        <v>69</v>
      </c>
      <c r="Z78" s="112">
        <v>80</v>
      </c>
    </row>
    <row r="79" spans="1:26" x14ac:dyDescent="0.25">
      <c r="S79" s="115" t="s">
        <v>52</v>
      </c>
      <c r="T79" s="115"/>
      <c r="U79" s="112"/>
      <c r="V79" s="112">
        <v>59</v>
      </c>
      <c r="W79" s="112">
        <v>52</v>
      </c>
      <c r="X79" s="112">
        <v>46</v>
      </c>
      <c r="Y79" s="112">
        <v>55</v>
      </c>
      <c r="Z79" s="112">
        <v>43</v>
      </c>
    </row>
    <row r="80" spans="1:26" x14ac:dyDescent="0.25">
      <c r="S80" s="118" t="s">
        <v>53</v>
      </c>
      <c r="T80" s="118"/>
      <c r="U80" s="112"/>
      <c r="V80" s="112">
        <v>35601</v>
      </c>
      <c r="W80" s="112">
        <v>36914</v>
      </c>
      <c r="X80" s="112">
        <v>37369</v>
      </c>
      <c r="Y80" s="112">
        <v>36886</v>
      </c>
      <c r="Z80" s="112">
        <v>38188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Tea Tree Gully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3230</v>
      </c>
      <c r="W83" s="112">
        <v>3424</v>
      </c>
      <c r="X83" s="112">
        <v>3420</v>
      </c>
      <c r="Y83" s="112">
        <v>3468</v>
      </c>
      <c r="Z83" s="112">
        <v>3469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3818</v>
      </c>
      <c r="W84" s="112">
        <v>3917</v>
      </c>
      <c r="X84" s="112">
        <v>4038</v>
      </c>
      <c r="Y84" s="112">
        <v>4052</v>
      </c>
      <c r="Z84" s="112">
        <v>4168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5295</v>
      </c>
      <c r="W85" s="112">
        <v>5432</v>
      </c>
      <c r="X85" s="112">
        <v>5549</v>
      </c>
      <c r="Y85" s="112">
        <v>5475</v>
      </c>
      <c r="Z85" s="112">
        <v>5489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77,011</v>
      </c>
      <c r="D86" s="94">
        <f t="shared" ref="D86:D91" si="4">AD4</f>
        <v>3.5261063612410659E-2</v>
      </c>
      <c r="E86" s="95">
        <f t="shared" ref="E86:E91" si="5">AD4</f>
        <v>3.5261063612410659E-2</v>
      </c>
      <c r="F86" s="94">
        <f t="shared" ref="F86:F91" si="6">AF4</f>
        <v>7.6655295828207182E-2</v>
      </c>
      <c r="G86" s="95">
        <f t="shared" ref="G86:G91" si="7">AF4</f>
        <v>7.6655295828207182E-2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1751</v>
      </c>
      <c r="W86" s="112">
        <v>1860</v>
      </c>
      <c r="X86" s="112">
        <v>1914</v>
      </c>
      <c r="Y86" s="112">
        <v>1969</v>
      </c>
      <c r="Z86" s="112">
        <v>2060</v>
      </c>
    </row>
    <row r="87" spans="1:30" ht="15" customHeight="1" x14ac:dyDescent="0.25">
      <c r="A87" s="96" t="s">
        <v>4</v>
      </c>
      <c r="B87" s="49"/>
      <c r="C87" s="97" t="str">
        <f t="shared" si="3"/>
        <v>38,782</v>
      </c>
      <c r="D87" s="94">
        <f t="shared" si="4"/>
        <v>3.4103938351598639E-2</v>
      </c>
      <c r="E87" s="95">
        <f t="shared" si="5"/>
        <v>3.4103938351598639E-2</v>
      </c>
      <c r="F87" s="94">
        <f t="shared" si="6"/>
        <v>7.928644978153776E-2</v>
      </c>
      <c r="G87" s="95">
        <f t="shared" si="7"/>
        <v>7.928644978153776E-2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1793</v>
      </c>
      <c r="W87" s="112">
        <v>1839</v>
      </c>
      <c r="X87" s="112">
        <v>1841</v>
      </c>
      <c r="Y87" s="112">
        <v>1850</v>
      </c>
      <c r="Z87" s="112">
        <v>1840</v>
      </c>
    </row>
    <row r="88" spans="1:30" ht="15" customHeight="1" x14ac:dyDescent="0.25">
      <c r="A88" s="96" t="s">
        <v>5</v>
      </c>
      <c r="B88" s="49"/>
      <c r="C88" s="97" t="str">
        <f t="shared" si="3"/>
        <v>38,188</v>
      </c>
      <c r="D88" s="94">
        <f t="shared" si="4"/>
        <v>3.5326013284532998E-2</v>
      </c>
      <c r="E88" s="95">
        <f t="shared" si="5"/>
        <v>3.5326013284532998E-2</v>
      </c>
      <c r="F88" s="94">
        <f t="shared" si="6"/>
        <v>7.2787032615108105E-2</v>
      </c>
      <c r="G88" s="95">
        <f t="shared" si="7"/>
        <v>7.2787032615108105E-2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1701</v>
      </c>
      <c r="W88" s="112">
        <v>1784</v>
      </c>
      <c r="X88" s="112">
        <v>1784</v>
      </c>
      <c r="Y88" s="112">
        <v>1800</v>
      </c>
      <c r="Z88" s="112">
        <v>1860</v>
      </c>
    </row>
    <row r="89" spans="1:30" ht="15" customHeight="1" x14ac:dyDescent="0.25">
      <c r="A89" s="49" t="s">
        <v>6</v>
      </c>
      <c r="B89" s="49"/>
      <c r="C89" s="97" t="str">
        <f t="shared" si="3"/>
        <v>56,089</v>
      </c>
      <c r="D89" s="94">
        <f t="shared" si="4"/>
        <v>7.6169945207940071E-3</v>
      </c>
      <c r="E89" s="95">
        <f t="shared" si="5"/>
        <v>7.6169945207940071E-3</v>
      </c>
      <c r="F89" s="94">
        <f t="shared" si="6"/>
        <v>4.3846425846314263E-2</v>
      </c>
      <c r="G89" s="95">
        <f t="shared" si="7"/>
        <v>4.3846425846314263E-2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2157</v>
      </c>
      <c r="W89" s="112">
        <v>2202</v>
      </c>
      <c r="X89" s="112">
        <v>2176</v>
      </c>
      <c r="Y89" s="112">
        <v>2177</v>
      </c>
      <c r="Z89" s="112">
        <v>2251</v>
      </c>
    </row>
    <row r="90" spans="1:30" ht="15" customHeight="1" x14ac:dyDescent="0.25">
      <c r="A90" s="49" t="s">
        <v>98</v>
      </c>
      <c r="B90" s="49"/>
      <c r="C90" s="97" t="str">
        <f t="shared" si="3"/>
        <v>$50,099</v>
      </c>
      <c r="D90" s="94">
        <f t="shared" si="4"/>
        <v>3.3320730985666458E-2</v>
      </c>
      <c r="E90" s="95">
        <f t="shared" si="5"/>
        <v>3.3320730985666458E-2</v>
      </c>
      <c r="F90" s="94">
        <f t="shared" si="6"/>
        <v>9.724939266218513E-2</v>
      </c>
      <c r="G90" s="95">
        <f t="shared" si="7"/>
        <v>9.724939266218513E-2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2658</v>
      </c>
      <c r="W90" s="112">
        <v>2847</v>
      </c>
      <c r="X90" s="112">
        <v>2945</v>
      </c>
      <c r="Y90" s="112">
        <v>2915</v>
      </c>
      <c r="Z90" s="112">
        <v>2912</v>
      </c>
    </row>
    <row r="91" spans="1:30" ht="15" customHeight="1" x14ac:dyDescent="0.25">
      <c r="A91" s="49" t="s">
        <v>7</v>
      </c>
      <c r="B91" s="49"/>
      <c r="C91" s="97" t="str">
        <f t="shared" si="3"/>
        <v>$3,445.1 mil</v>
      </c>
      <c r="D91" s="94">
        <f t="shared" si="4"/>
        <v>4.9852239707770085E-2</v>
      </c>
      <c r="E91" s="95">
        <f t="shared" si="5"/>
        <v>4.9852239707770085E-2</v>
      </c>
      <c r="F91" s="94">
        <f t="shared" si="6"/>
        <v>0.17781181271753232</v>
      </c>
      <c r="G91" s="95">
        <f t="shared" si="7"/>
        <v>0.17781181271753232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27377</v>
      </c>
      <c r="W91" s="112">
        <v>28114</v>
      </c>
      <c r="X91" s="112">
        <v>28359</v>
      </c>
      <c r="Y91" s="112">
        <v>28368</v>
      </c>
      <c r="Z91" s="112">
        <v>28604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2071</v>
      </c>
      <c r="W93" s="112">
        <v>2194</v>
      </c>
      <c r="X93" s="112">
        <v>2242</v>
      </c>
      <c r="Y93" s="112">
        <v>2276</v>
      </c>
      <c r="Z93" s="112">
        <v>2273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5356</v>
      </c>
      <c r="W94" s="112">
        <v>5566</v>
      </c>
      <c r="X94" s="112">
        <v>5704</v>
      </c>
      <c r="Y94" s="112">
        <v>5804</v>
      </c>
      <c r="Z94" s="112">
        <v>5965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836</v>
      </c>
      <c r="W95" s="112">
        <v>880</v>
      </c>
      <c r="X95" s="112">
        <v>911</v>
      </c>
      <c r="Y95" s="112">
        <v>955</v>
      </c>
      <c r="Z95" s="112">
        <v>951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4148</v>
      </c>
      <c r="W96" s="112">
        <v>4350</v>
      </c>
      <c r="X96" s="112">
        <v>4566</v>
      </c>
      <c r="Y96" s="112">
        <v>4698</v>
      </c>
      <c r="Z96" s="112">
        <v>4851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6084</v>
      </c>
      <c r="W97" s="112">
        <v>6205</v>
      </c>
      <c r="X97" s="112">
        <v>6217</v>
      </c>
      <c r="Y97" s="112">
        <v>6077</v>
      </c>
      <c r="Z97" s="112">
        <v>5901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2894</v>
      </c>
      <c r="W98" s="112">
        <v>2999</v>
      </c>
      <c r="X98" s="112">
        <v>2959</v>
      </c>
      <c r="Y98" s="112">
        <v>2921</v>
      </c>
      <c r="Z98" s="112">
        <v>2888</v>
      </c>
    </row>
    <row r="99" spans="1:32" ht="15" customHeight="1" x14ac:dyDescent="0.25">
      <c r="S99" s="115" t="s">
        <v>191</v>
      </c>
      <c r="T99" s="115"/>
      <c r="U99" s="112"/>
      <c r="V99" s="112">
        <v>167</v>
      </c>
      <c r="W99" s="112">
        <v>159</v>
      </c>
      <c r="X99" s="112">
        <v>185</v>
      </c>
      <c r="Y99" s="112">
        <v>174</v>
      </c>
      <c r="Z99" s="112">
        <v>194</v>
      </c>
    </row>
    <row r="100" spans="1:32" ht="15" customHeight="1" x14ac:dyDescent="0.25">
      <c r="S100" s="115" t="s">
        <v>58</v>
      </c>
      <c r="T100" s="115"/>
      <c r="U100" s="112"/>
      <c r="V100" s="112">
        <v>1161</v>
      </c>
      <c r="W100" s="112">
        <v>1227</v>
      </c>
      <c r="X100" s="112">
        <v>1204</v>
      </c>
      <c r="Y100" s="112">
        <v>1239</v>
      </c>
      <c r="Z100" s="112">
        <v>1258</v>
      </c>
    </row>
    <row r="101" spans="1:32" x14ac:dyDescent="0.25">
      <c r="A101" s="18"/>
      <c r="S101" s="118" t="s">
        <v>53</v>
      </c>
      <c r="T101" s="118"/>
      <c r="U101" s="112"/>
      <c r="V101" s="112">
        <v>26357</v>
      </c>
      <c r="W101" s="112">
        <v>26991</v>
      </c>
      <c r="X101" s="112">
        <v>27262</v>
      </c>
      <c r="Y101" s="112">
        <v>27299</v>
      </c>
      <c r="Z101" s="112">
        <v>27443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52695</v>
      </c>
      <c r="W104" s="112">
        <v>54425</v>
      </c>
      <c r="X104" s="112">
        <v>55234</v>
      </c>
      <c r="Y104" s="112">
        <v>57778</v>
      </c>
      <c r="Z104" s="112">
        <v>57778</v>
      </c>
      <c r="AB104" s="109" t="str">
        <f>TEXT(Z104,"###,###")</f>
        <v>57,778</v>
      </c>
      <c r="AD104" s="130">
        <f>Z104/($Z$4)*100</f>
        <v>75.025645686979786</v>
      </c>
      <c r="AF104" s="109"/>
    </row>
    <row r="105" spans="1:32" x14ac:dyDescent="0.25">
      <c r="S105" s="115" t="s">
        <v>17</v>
      </c>
      <c r="T105" s="115"/>
      <c r="U105" s="112"/>
      <c r="V105" s="112">
        <v>14623</v>
      </c>
      <c r="W105" s="112">
        <v>14993</v>
      </c>
      <c r="X105" s="112">
        <v>15074</v>
      </c>
      <c r="Y105" s="112">
        <v>14378</v>
      </c>
      <c r="Z105" s="112">
        <v>14275</v>
      </c>
      <c r="AB105" s="109" t="str">
        <f>TEXT(Z105,"###,###")</f>
        <v>14,275</v>
      </c>
      <c r="AD105" s="130">
        <f>Z105/($Z$4)*100</f>
        <v>18.536312994247574</v>
      </c>
      <c r="AF105" s="109"/>
    </row>
    <row r="106" spans="1:32" x14ac:dyDescent="0.25">
      <c r="S106" s="118" t="s">
        <v>53</v>
      </c>
      <c r="T106" s="118"/>
      <c r="U106" s="120"/>
      <c r="V106" s="120">
        <v>67318</v>
      </c>
      <c r="W106" s="120">
        <v>69418</v>
      </c>
      <c r="X106" s="120">
        <v>70308</v>
      </c>
      <c r="Y106" s="120">
        <v>72156</v>
      </c>
      <c r="Z106" s="120">
        <v>72053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8247</v>
      </c>
      <c r="W108" s="112">
        <v>10085</v>
      </c>
      <c r="X108" s="112">
        <v>8834</v>
      </c>
      <c r="Y108" s="112">
        <v>9230</v>
      </c>
      <c r="Z108" s="112">
        <v>9295</v>
      </c>
      <c r="AB108" s="109" t="str">
        <f>TEXT(Z108,"###,###")</f>
        <v>9,295</v>
      </c>
      <c r="AD108" s="130">
        <f>Z108/($Z$4)*100</f>
        <v>12.069704327953151</v>
      </c>
      <c r="AF108" s="109"/>
    </row>
    <row r="109" spans="1:32" x14ac:dyDescent="0.25">
      <c r="S109" s="115" t="s">
        <v>20</v>
      </c>
      <c r="T109" s="115"/>
      <c r="U109" s="112"/>
      <c r="V109" s="112">
        <v>9441</v>
      </c>
      <c r="W109" s="112">
        <v>9377</v>
      </c>
      <c r="X109" s="112">
        <v>9194</v>
      </c>
      <c r="Y109" s="112">
        <v>9056</v>
      </c>
      <c r="Z109" s="112">
        <v>10090</v>
      </c>
      <c r="AB109" s="109" t="str">
        <f>TEXT(Z109,"###,###")</f>
        <v>10,090</v>
      </c>
      <c r="AD109" s="130">
        <f>Z109/($Z$4)*100</f>
        <v>13.102024386126656</v>
      </c>
      <c r="AF109" s="109"/>
    </row>
    <row r="110" spans="1:32" x14ac:dyDescent="0.25">
      <c r="S110" s="115" t="s">
        <v>21</v>
      </c>
      <c r="T110" s="115"/>
      <c r="U110" s="112"/>
      <c r="V110" s="112">
        <v>14908</v>
      </c>
      <c r="W110" s="112">
        <v>15695</v>
      </c>
      <c r="X110" s="112">
        <v>16693</v>
      </c>
      <c r="Y110" s="112">
        <v>15838</v>
      </c>
      <c r="Z110" s="112">
        <v>16491</v>
      </c>
      <c r="AB110" s="109" t="str">
        <f>TEXT(Z110,"###,###")</f>
        <v>16,491</v>
      </c>
      <c r="AD110" s="130">
        <f>Z110/($Z$4)*100</f>
        <v>21.413823999168947</v>
      </c>
      <c r="AF110" s="109"/>
    </row>
    <row r="111" spans="1:32" x14ac:dyDescent="0.25">
      <c r="S111" s="115" t="s">
        <v>22</v>
      </c>
      <c r="T111" s="115"/>
      <c r="U111" s="112"/>
      <c r="V111" s="112">
        <v>34323</v>
      </c>
      <c r="W111" s="112">
        <v>34326</v>
      </c>
      <c r="X111" s="112">
        <v>35622</v>
      </c>
      <c r="Y111" s="112">
        <v>35443</v>
      </c>
      <c r="Z111" s="112">
        <v>36809</v>
      </c>
      <c r="AB111" s="109" t="str">
        <f>TEXT(Z111,"###,###")</f>
        <v>36,809</v>
      </c>
      <c r="AD111" s="130">
        <f>Z111/($Z$4)*100</f>
        <v>47.797067951331627</v>
      </c>
      <c r="AF111" s="109"/>
    </row>
    <row r="112" spans="1:32" x14ac:dyDescent="0.25">
      <c r="S112" s="118" t="s">
        <v>53</v>
      </c>
      <c r="T112" s="118"/>
      <c r="U112" s="112"/>
      <c r="V112" s="112">
        <v>71529</v>
      </c>
      <c r="W112" s="112">
        <v>74383</v>
      </c>
      <c r="X112" s="112">
        <v>75184</v>
      </c>
      <c r="Y112" s="112">
        <v>74394</v>
      </c>
      <c r="Z112" s="112">
        <v>77011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41.71</v>
      </c>
      <c r="W118" s="131">
        <v>41.67</v>
      </c>
      <c r="X118" s="131">
        <v>41.56</v>
      </c>
      <c r="Y118" s="131">
        <v>41.65</v>
      </c>
      <c r="Z118" s="131">
        <v>41.51</v>
      </c>
      <c r="AB118" s="109" t="str">
        <f>TEXT(Z118,"##.0")</f>
        <v>41.5</v>
      </c>
    </row>
    <row r="120" spans="19:32" x14ac:dyDescent="0.25">
      <c r="S120" s="101" t="s">
        <v>100</v>
      </c>
      <c r="T120" s="112"/>
      <c r="U120" s="112"/>
      <c r="V120" s="112">
        <v>47412</v>
      </c>
      <c r="W120" s="112">
        <v>48568</v>
      </c>
      <c r="X120" s="112">
        <v>48856</v>
      </c>
      <c r="Y120" s="112">
        <v>48668</v>
      </c>
      <c r="Z120" s="112">
        <v>48880</v>
      </c>
      <c r="AB120" s="109" t="str">
        <f>TEXT(Z120,"###,###")</f>
        <v>48,880</v>
      </c>
    </row>
    <row r="121" spans="19:32" x14ac:dyDescent="0.25">
      <c r="S121" s="101" t="s">
        <v>101</v>
      </c>
      <c r="T121" s="112"/>
      <c r="U121" s="112"/>
      <c r="V121" s="112">
        <v>3445</v>
      </c>
      <c r="W121" s="112">
        <v>3574</v>
      </c>
      <c r="X121" s="112">
        <v>3635</v>
      </c>
      <c r="Y121" s="112">
        <v>3691</v>
      </c>
      <c r="Z121" s="112">
        <v>3671</v>
      </c>
      <c r="AB121" s="109" t="str">
        <f>TEXT(Z121,"###,###")</f>
        <v>3,671</v>
      </c>
    </row>
    <row r="122" spans="19:32" x14ac:dyDescent="0.25">
      <c r="S122" s="101" t="s">
        <v>102</v>
      </c>
      <c r="T122" s="112"/>
      <c r="U122" s="112"/>
      <c r="V122" s="112">
        <v>2877</v>
      </c>
      <c r="W122" s="112">
        <v>2966</v>
      </c>
      <c r="X122" s="112">
        <v>3132</v>
      </c>
      <c r="Y122" s="112">
        <v>3310</v>
      </c>
      <c r="Z122" s="112">
        <v>3544</v>
      </c>
      <c r="AB122" s="109" t="str">
        <f>TEXT(Z122,"###,###")</f>
        <v>3,544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50289</v>
      </c>
      <c r="W124" s="112">
        <v>51534</v>
      </c>
      <c r="X124" s="112">
        <v>51988</v>
      </c>
      <c r="Y124" s="112">
        <v>51978</v>
      </c>
      <c r="Z124" s="112">
        <v>52424</v>
      </c>
      <c r="AB124" s="109" t="str">
        <f>TEXT(Z124,"###,###")</f>
        <v>52,424</v>
      </c>
      <c r="AD124" s="127">
        <f>Z124/$Z$7*100</f>
        <v>93.465741945836072</v>
      </c>
    </row>
    <row r="125" spans="19:32" x14ac:dyDescent="0.25">
      <c r="S125" s="101" t="s">
        <v>104</v>
      </c>
      <c r="T125" s="112"/>
      <c r="U125" s="112"/>
      <c r="V125" s="112">
        <v>6322</v>
      </c>
      <c r="W125" s="112">
        <v>6540</v>
      </c>
      <c r="X125" s="112">
        <v>6767</v>
      </c>
      <c r="Y125" s="112">
        <v>7001</v>
      </c>
      <c r="Z125" s="112">
        <v>7215</v>
      </c>
      <c r="AB125" s="109" t="str">
        <f>TEXT(Z125,"###,###")</f>
        <v>7,215</v>
      </c>
      <c r="AD125" s="127">
        <f>Z125/$Z$7*100</f>
        <v>12.863484818770168</v>
      </c>
    </row>
    <row r="127" spans="19:32" x14ac:dyDescent="0.25">
      <c r="S127" s="101" t="s">
        <v>105</v>
      </c>
      <c r="T127" s="112"/>
      <c r="U127" s="112"/>
      <c r="V127" s="112">
        <v>27381</v>
      </c>
      <c r="W127" s="112">
        <v>28112</v>
      </c>
      <c r="X127" s="112">
        <v>28355</v>
      </c>
      <c r="Y127" s="112">
        <v>28366</v>
      </c>
      <c r="Z127" s="112">
        <v>28605</v>
      </c>
      <c r="AB127" s="109" t="str">
        <f>TEXT(Z127,"###,###")</f>
        <v>28,605</v>
      </c>
      <c r="AD127" s="127">
        <f>Z127/$Z$7*100</f>
        <v>50.99930467649628</v>
      </c>
    </row>
    <row r="128" spans="19:32" x14ac:dyDescent="0.25">
      <c r="S128" s="101" t="s">
        <v>106</v>
      </c>
      <c r="T128" s="112"/>
      <c r="U128" s="112"/>
      <c r="V128" s="112">
        <v>26360</v>
      </c>
      <c r="W128" s="112">
        <v>26992</v>
      </c>
      <c r="X128" s="112">
        <v>27267</v>
      </c>
      <c r="Y128" s="112">
        <v>27299</v>
      </c>
      <c r="Z128" s="112">
        <v>27446</v>
      </c>
      <c r="AB128" s="109" t="str">
        <f>TEXT(Z128,"###,###")</f>
        <v>27,446</v>
      </c>
      <c r="AD128" s="127">
        <f>Z128/$Z$7*100</f>
        <v>48.932945853910745</v>
      </c>
    </row>
    <row r="130" spans="19:20" x14ac:dyDescent="0.25">
      <c r="S130" s="101" t="s">
        <v>264</v>
      </c>
      <c r="T130" s="127">
        <v>87.147212465902399</v>
      </c>
    </row>
    <row r="131" spans="19:20" x14ac:dyDescent="0.25">
      <c r="S131" s="101" t="s">
        <v>265</v>
      </c>
      <c r="T131" s="127">
        <v>6.5449553388364921</v>
      </c>
    </row>
    <row r="132" spans="19:20" x14ac:dyDescent="0.25">
      <c r="S132" s="101" t="s">
        <v>266</v>
      </c>
      <c r="T132" s="127">
        <v>6.3185294799336766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5D6002-ED7B-4274-8C6F-04419BDEFD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B9C57CA-47A2-4ECA-9127-1C0EC1DF03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CA28EC-B75C-4E7A-980E-2D9855888A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EC946DF-19CB-4C03-81F7-B9724DBA5C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6040-0116-49B7-AC77-622FD0183E7F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202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202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 Anangu Pitjantjatjara,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294</v>
      </c>
      <c r="W4" s="108">
        <v>394</v>
      </c>
      <c r="X4" s="108">
        <v>527</v>
      </c>
      <c r="Y4" s="108">
        <v>564</v>
      </c>
      <c r="Z4" s="108">
        <v>522</v>
      </c>
      <c r="AB4" s="109" t="str">
        <f>TEXT(Z4,"###,###")</f>
        <v>522</v>
      </c>
      <c r="AD4" s="110">
        <f>Z4/Y4-1</f>
        <v>-7.4468085106383031E-2</v>
      </c>
      <c r="AF4" s="110">
        <f>Z4/V4-1</f>
        <v>0.77551020408163263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145</v>
      </c>
      <c r="W5" s="108">
        <v>177</v>
      </c>
      <c r="X5" s="108">
        <v>245</v>
      </c>
      <c r="Y5" s="108">
        <v>251</v>
      </c>
      <c r="Z5" s="108">
        <v>211</v>
      </c>
      <c r="AB5" s="109" t="str">
        <f>TEXT(Z5,"###,###")</f>
        <v>211</v>
      </c>
      <c r="AD5" s="110">
        <f t="shared" ref="AD5:AD9" si="0">Z5/Y5-1</f>
        <v>-0.15936254980079678</v>
      </c>
      <c r="AF5" s="110">
        <f t="shared" ref="AF5:AF9" si="1">Z5/V5-1</f>
        <v>0.45517241379310347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150</v>
      </c>
      <c r="W6" s="108">
        <v>215</v>
      </c>
      <c r="X6" s="108">
        <v>283</v>
      </c>
      <c r="Y6" s="108">
        <v>315</v>
      </c>
      <c r="Z6" s="108">
        <v>311</v>
      </c>
      <c r="AB6" s="109" t="str">
        <f>TEXT(Z6,"###,###")</f>
        <v>311</v>
      </c>
      <c r="AD6" s="110">
        <f t="shared" si="0"/>
        <v>-1.2698412698412653E-2</v>
      </c>
      <c r="AF6" s="110">
        <f t="shared" si="1"/>
        <v>1.0733333333333333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190</v>
      </c>
      <c r="W7" s="108">
        <v>250</v>
      </c>
      <c r="X7" s="108">
        <v>368</v>
      </c>
      <c r="Y7" s="108">
        <v>412</v>
      </c>
      <c r="Z7" s="108">
        <v>358</v>
      </c>
      <c r="AB7" s="109" t="str">
        <f>TEXT(Z7,"###,###")</f>
        <v>358</v>
      </c>
      <c r="AD7" s="110">
        <f t="shared" si="0"/>
        <v>-0.1310679611650486</v>
      </c>
      <c r="AF7" s="110">
        <f t="shared" si="1"/>
        <v>0.88421052631578956</v>
      </c>
    </row>
    <row r="8" spans="1:32" ht="17.25" customHeight="1" x14ac:dyDescent="0.25">
      <c r="A8" s="62" t="s">
        <v>12</v>
      </c>
      <c r="B8" s="63"/>
      <c r="C8" s="29"/>
      <c r="D8" s="64" t="str">
        <f>AB4</f>
        <v>522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358</v>
      </c>
      <c r="P8" s="65"/>
      <c r="S8" s="107" t="s">
        <v>84</v>
      </c>
      <c r="T8" s="108"/>
      <c r="U8" s="108"/>
      <c r="V8" s="108">
        <v>15124.5</v>
      </c>
      <c r="W8" s="108">
        <v>14297.43</v>
      </c>
      <c r="X8" s="108">
        <v>17730.7</v>
      </c>
      <c r="Y8" s="108">
        <v>16639.240000000002</v>
      </c>
      <c r="Z8" s="108">
        <v>19056</v>
      </c>
      <c r="AB8" s="109" t="str">
        <f>TEXT(Z8,"$###,###")</f>
        <v>$19,056</v>
      </c>
      <c r="AD8" s="110">
        <f t="shared" si="0"/>
        <v>0.14524461453768311</v>
      </c>
      <c r="AF8" s="110">
        <f t="shared" si="1"/>
        <v>0.25994247743727072</v>
      </c>
    </row>
    <row r="9" spans="1:32" x14ac:dyDescent="0.25">
      <c r="A9" s="30" t="s">
        <v>14</v>
      </c>
      <c r="B9" s="69"/>
      <c r="C9" s="70"/>
      <c r="D9" s="71">
        <f>AD104</f>
        <v>59.961685823754785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42.458100558659218</v>
      </c>
      <c r="P9" s="72" t="s">
        <v>85</v>
      </c>
      <c r="S9" s="107" t="s">
        <v>7</v>
      </c>
      <c r="T9" s="108"/>
      <c r="U9" s="108"/>
      <c r="V9" s="108">
        <v>6509036</v>
      </c>
      <c r="W9" s="108">
        <v>8453230</v>
      </c>
      <c r="X9" s="108">
        <v>14883249</v>
      </c>
      <c r="Y9" s="108">
        <v>15808278</v>
      </c>
      <c r="Z9" s="108">
        <v>16312558</v>
      </c>
      <c r="AB9" s="109" t="str">
        <f>TEXT(Z9/1000000,"$#,###.0")&amp;" mil"</f>
        <v>$16.3 mil</v>
      </c>
      <c r="AD9" s="110">
        <f t="shared" si="0"/>
        <v>3.1899742653817231E-2</v>
      </c>
      <c r="AF9" s="110">
        <f t="shared" si="1"/>
        <v>1.5061403869943262</v>
      </c>
    </row>
    <row r="10" spans="1:32" x14ac:dyDescent="0.25">
      <c r="A10" s="30" t="s">
        <v>17</v>
      </c>
      <c r="B10" s="69"/>
      <c r="C10" s="70"/>
      <c r="D10" s="71">
        <f>AD105</f>
        <v>39.463601532567047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57.821229050279335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95.530726256983243</v>
      </c>
      <c r="P11" s="72" t="s">
        <v>85</v>
      </c>
      <c r="S11" s="107" t="s">
        <v>29</v>
      </c>
      <c r="T11" s="112"/>
      <c r="U11" s="112"/>
      <c r="V11" s="112">
        <v>296</v>
      </c>
      <c r="W11" s="112">
        <v>387</v>
      </c>
      <c r="X11" s="112">
        <v>522</v>
      </c>
      <c r="Y11" s="112">
        <v>546</v>
      </c>
      <c r="Z11" s="112">
        <v>509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0</v>
      </c>
      <c r="P12" s="72" t="s">
        <v>85</v>
      </c>
      <c r="S12" s="107" t="s">
        <v>30</v>
      </c>
      <c r="T12" s="112"/>
      <c r="U12" s="112"/>
      <c r="V12" s="112">
        <v>0</v>
      </c>
      <c r="W12" s="112">
        <v>3</v>
      </c>
      <c r="X12" s="112">
        <v>7</v>
      </c>
      <c r="Y12" s="112">
        <v>9</v>
      </c>
      <c r="Z12" s="112">
        <v>13</v>
      </c>
    </row>
    <row r="13" spans="1:32" ht="15" customHeight="1" x14ac:dyDescent="0.25">
      <c r="A13" s="30" t="s">
        <v>19</v>
      </c>
      <c r="B13" s="70"/>
      <c r="C13" s="70"/>
      <c r="D13" s="71">
        <f>AD108</f>
        <v>4.7892720306513414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4.1899441340782122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9.9616858237547881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38.7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37.164750957854409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24.438202247191011</v>
      </c>
      <c r="P15" s="72" t="s">
        <v>85</v>
      </c>
      <c r="S15" s="115" t="s">
        <v>61</v>
      </c>
      <c r="T15" s="115"/>
      <c r="U15" s="116"/>
      <c r="V15" s="116">
        <v>7</v>
      </c>
      <c r="W15" s="116">
        <v>5</v>
      </c>
      <c r="X15" s="116">
        <v>11</v>
      </c>
      <c r="Y15" s="112">
        <v>7</v>
      </c>
      <c r="Z15" s="112">
        <v>1</v>
      </c>
      <c r="AB15" s="117">
        <f t="shared" ref="AB15:AB34" si="2">IF(Z15="np",0,Z15/$Z$34)</f>
        <v>1.9157088122605363E-3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46.168582375478927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75.561797752808985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5</v>
      </c>
      <c r="X17" s="116">
        <v>0</v>
      </c>
      <c r="Y17" s="112">
        <v>0</v>
      </c>
      <c r="Z17" s="112">
        <v>3</v>
      </c>
      <c r="AB17" s="117">
        <f t="shared" si="2"/>
        <v>5.7471264367816091E-3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0</v>
      </c>
      <c r="W18" s="116">
        <v>6</v>
      </c>
      <c r="X18" s="116">
        <v>7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Anangu Pitjantjatjara (2016-17 to 2020-21)</v>
      </c>
      <c r="B19" s="61"/>
      <c r="C19" s="61"/>
      <c r="D19" s="61"/>
      <c r="E19" s="61"/>
      <c r="F19" s="61"/>
      <c r="G19" s="61" t="str">
        <f>$S$1&amp;" ("&amp;$V$2&amp;" to "&amp;$Z$2&amp;")"</f>
        <v>Anangu Pitjantjatjara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6</v>
      </c>
      <c r="W19" s="116">
        <v>8</v>
      </c>
      <c r="X19" s="116">
        <v>15</v>
      </c>
      <c r="Y19" s="112">
        <v>14</v>
      </c>
      <c r="Z19" s="112">
        <v>12</v>
      </c>
      <c r="AB19" s="117">
        <f t="shared" si="2"/>
        <v>2.2988505747126436E-2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11</v>
      </c>
      <c r="X20" s="116">
        <v>6</v>
      </c>
      <c r="Y20" s="112">
        <v>4</v>
      </c>
      <c r="Z20" s="112">
        <v>6</v>
      </c>
      <c r="AB20" s="117">
        <f t="shared" si="2"/>
        <v>1.1494252873563218E-2</v>
      </c>
    </row>
    <row r="21" spans="1:28" x14ac:dyDescent="0.25">
      <c r="S21" s="115" t="s">
        <v>67</v>
      </c>
      <c r="T21" s="115"/>
      <c r="U21" s="116"/>
      <c r="V21" s="116">
        <v>21</v>
      </c>
      <c r="W21" s="116">
        <v>30</v>
      </c>
      <c r="X21" s="116">
        <v>30</v>
      </c>
      <c r="Y21" s="112">
        <v>21</v>
      </c>
      <c r="Z21" s="112">
        <v>30</v>
      </c>
      <c r="AB21" s="117">
        <f t="shared" si="2"/>
        <v>5.7471264367816091E-2</v>
      </c>
    </row>
    <row r="22" spans="1:28" x14ac:dyDescent="0.25">
      <c r="S22" s="115" t="s">
        <v>68</v>
      </c>
      <c r="T22" s="115"/>
      <c r="U22" s="116"/>
      <c r="V22" s="116">
        <v>0</v>
      </c>
      <c r="W22" s="116">
        <v>15</v>
      </c>
      <c r="X22" s="116">
        <v>0</v>
      </c>
      <c r="Y22" s="112">
        <v>6</v>
      </c>
      <c r="Z22" s="112">
        <v>8</v>
      </c>
      <c r="AB22" s="117">
        <f t="shared" si="2"/>
        <v>1.532567049808429E-2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4</v>
      </c>
      <c r="X23" s="116">
        <v>5</v>
      </c>
      <c r="Y23" s="112">
        <v>0</v>
      </c>
      <c r="Z23" s="112">
        <v>2</v>
      </c>
      <c r="AB23" s="117">
        <f t="shared" si="2"/>
        <v>3.8314176245210726E-3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19</v>
      </c>
      <c r="W25" s="116">
        <v>53</v>
      </c>
      <c r="X25" s="116">
        <v>55</v>
      </c>
      <c r="Y25" s="112">
        <v>67</v>
      </c>
      <c r="Z25" s="112">
        <v>54</v>
      </c>
      <c r="AB25" s="117">
        <f t="shared" si="2"/>
        <v>0.10344827586206896</v>
      </c>
    </row>
    <row r="26" spans="1:28" x14ac:dyDescent="0.25">
      <c r="S26" s="115" t="s">
        <v>72</v>
      </c>
      <c r="T26" s="115"/>
      <c r="U26" s="116"/>
      <c r="V26" s="116">
        <v>6</v>
      </c>
      <c r="W26" s="116">
        <v>8</v>
      </c>
      <c r="X26" s="116">
        <v>14</v>
      </c>
      <c r="Y26" s="112">
        <v>9</v>
      </c>
      <c r="Z26" s="112">
        <v>5</v>
      </c>
      <c r="AB26" s="117">
        <f t="shared" si="2"/>
        <v>9.5785440613026813E-3</v>
      </c>
    </row>
    <row r="27" spans="1:28" x14ac:dyDescent="0.25">
      <c r="S27" s="115" t="s">
        <v>73</v>
      </c>
      <c r="T27" s="115"/>
      <c r="U27" s="116"/>
      <c r="V27" s="116">
        <v>12</v>
      </c>
      <c r="W27" s="116">
        <v>0</v>
      </c>
      <c r="X27" s="116">
        <v>9</v>
      </c>
      <c r="Y27" s="112">
        <v>11</v>
      </c>
      <c r="Z27" s="112">
        <v>6</v>
      </c>
      <c r="AB27" s="117">
        <f t="shared" si="2"/>
        <v>1.1494252873563218E-2</v>
      </c>
    </row>
    <row r="28" spans="1:28" x14ac:dyDescent="0.25">
      <c r="S28" s="115" t="s">
        <v>74</v>
      </c>
      <c r="T28" s="115"/>
      <c r="U28" s="116"/>
      <c r="V28" s="116">
        <v>30</v>
      </c>
      <c r="W28" s="116">
        <v>26</v>
      </c>
      <c r="X28" s="116">
        <v>26</v>
      </c>
      <c r="Y28" s="112">
        <v>15</v>
      </c>
      <c r="Z28" s="112">
        <v>14</v>
      </c>
      <c r="AB28" s="117">
        <f t="shared" si="2"/>
        <v>2.681992337164751E-2</v>
      </c>
    </row>
    <row r="29" spans="1:28" x14ac:dyDescent="0.25">
      <c r="S29" s="115" t="s">
        <v>75</v>
      </c>
      <c r="T29" s="115"/>
      <c r="U29" s="116"/>
      <c r="V29" s="116">
        <v>18</v>
      </c>
      <c r="W29" s="116">
        <v>15</v>
      </c>
      <c r="X29" s="116">
        <v>20</v>
      </c>
      <c r="Y29" s="112">
        <v>16</v>
      </c>
      <c r="Z29" s="112">
        <v>15</v>
      </c>
      <c r="AB29" s="117">
        <f t="shared" si="2"/>
        <v>2.8735632183908046E-2</v>
      </c>
    </row>
    <row r="30" spans="1:28" x14ac:dyDescent="0.25">
      <c r="S30" s="115" t="s">
        <v>76</v>
      </c>
      <c r="T30" s="115"/>
      <c r="U30" s="116"/>
      <c r="V30" s="116">
        <v>69</v>
      </c>
      <c r="W30" s="116">
        <v>87</v>
      </c>
      <c r="X30" s="116">
        <v>139</v>
      </c>
      <c r="Y30" s="112">
        <v>152</v>
      </c>
      <c r="Z30" s="112">
        <v>139</v>
      </c>
      <c r="AB30" s="117">
        <f t="shared" si="2"/>
        <v>0.26628352490421459</v>
      </c>
    </row>
    <row r="31" spans="1:28" x14ac:dyDescent="0.25">
      <c r="S31" s="115" t="s">
        <v>77</v>
      </c>
      <c r="T31" s="115"/>
      <c r="U31" s="116"/>
      <c r="V31" s="116">
        <v>50</v>
      </c>
      <c r="W31" s="116">
        <v>58</v>
      </c>
      <c r="X31" s="116">
        <v>88</v>
      </c>
      <c r="Y31" s="112">
        <v>121</v>
      </c>
      <c r="Z31" s="112">
        <v>138</v>
      </c>
      <c r="AB31" s="117">
        <f t="shared" si="2"/>
        <v>0.26436781609195403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0</v>
      </c>
      <c r="W32" s="116">
        <v>0</v>
      </c>
      <c r="X32" s="116">
        <v>6</v>
      </c>
      <c r="Y32" s="112">
        <v>12</v>
      </c>
      <c r="Z32" s="112">
        <v>6</v>
      </c>
      <c r="AB32" s="117">
        <f t="shared" si="2"/>
        <v>1.1494252873563218E-2</v>
      </c>
    </row>
    <row r="33" spans="19:32" x14ac:dyDescent="0.25">
      <c r="S33" s="115" t="s">
        <v>79</v>
      </c>
      <c r="T33" s="115"/>
      <c r="U33" s="116"/>
      <c r="V33" s="116">
        <v>47</v>
      </c>
      <c r="W33" s="116">
        <v>58</v>
      </c>
      <c r="X33" s="116">
        <v>94</v>
      </c>
      <c r="Y33" s="112">
        <v>116</v>
      </c>
      <c r="Z33" s="112">
        <v>80</v>
      </c>
      <c r="AB33" s="117">
        <f t="shared" si="2"/>
        <v>0.1532567049808429</v>
      </c>
    </row>
    <row r="34" spans="19:32" x14ac:dyDescent="0.25">
      <c r="S34" s="118" t="s">
        <v>53</v>
      </c>
      <c r="T34" s="118"/>
      <c r="U34" s="119"/>
      <c r="V34" s="119">
        <v>299</v>
      </c>
      <c r="W34" s="119">
        <v>392</v>
      </c>
      <c r="X34" s="119">
        <v>528</v>
      </c>
      <c r="Y34" s="120">
        <v>560</v>
      </c>
      <c r="Z34" s="120">
        <v>522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132</v>
      </c>
      <c r="W37" s="112">
        <v>169</v>
      </c>
      <c r="X37" s="112">
        <v>270</v>
      </c>
      <c r="Y37" s="112">
        <v>331</v>
      </c>
      <c r="Z37" s="112">
        <v>269</v>
      </c>
      <c r="AB37" s="132">
        <f>Z37/Z40*100</f>
        <v>75.561797752808985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55</v>
      </c>
      <c r="W38" s="112">
        <v>83</v>
      </c>
      <c r="X38" s="112">
        <v>92</v>
      </c>
      <c r="Y38" s="112">
        <v>87</v>
      </c>
      <c r="Z38" s="112">
        <v>87</v>
      </c>
      <c r="AB38" s="132">
        <f>Z38/Z40*100</f>
        <v>24.438202247191011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187</v>
      </c>
      <c r="W40" s="112">
        <v>252</v>
      </c>
      <c r="X40" s="112">
        <v>362</v>
      </c>
      <c r="Y40" s="112">
        <v>418</v>
      </c>
      <c r="Z40" s="112">
        <v>356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4</v>
      </c>
      <c r="W46" s="112">
        <v>14</v>
      </c>
      <c r="X46" s="112">
        <v>9</v>
      </c>
      <c r="Y46" s="112">
        <v>5</v>
      </c>
      <c r="Z46" s="112">
        <v>11</v>
      </c>
    </row>
    <row r="47" spans="19:32" x14ac:dyDescent="0.25">
      <c r="S47" s="115" t="s">
        <v>39</v>
      </c>
      <c r="T47" s="115"/>
      <c r="U47" s="112"/>
      <c r="V47" s="112">
        <v>16</v>
      </c>
      <c r="W47" s="112">
        <v>26</v>
      </c>
      <c r="X47" s="112">
        <v>21</v>
      </c>
      <c r="Y47" s="112">
        <v>25</v>
      </c>
      <c r="Z47" s="112">
        <v>20</v>
      </c>
    </row>
    <row r="48" spans="19:32" x14ac:dyDescent="0.25">
      <c r="S48" s="115" t="s">
        <v>40</v>
      </c>
      <c r="T48" s="115"/>
      <c r="U48" s="112"/>
      <c r="V48" s="112">
        <v>28</v>
      </c>
      <c r="W48" s="112">
        <v>34</v>
      </c>
      <c r="X48" s="112">
        <v>47</v>
      </c>
      <c r="Y48" s="112">
        <v>48</v>
      </c>
      <c r="Z48" s="112">
        <v>36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24</v>
      </c>
      <c r="W49" s="112">
        <v>24</v>
      </c>
      <c r="X49" s="112">
        <v>37</v>
      </c>
      <c r="Y49" s="112">
        <v>38</v>
      </c>
      <c r="Z49" s="112">
        <v>37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Anangu Pitjantjatjara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</v>
      </c>
      <c r="W50" s="112">
        <v>7</v>
      </c>
      <c r="X50" s="112">
        <v>16</v>
      </c>
      <c r="Y50" s="112">
        <v>22</v>
      </c>
      <c r="Z50" s="112">
        <v>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</v>
      </c>
      <c r="W51" s="112">
        <v>22</v>
      </c>
      <c r="X51" s="112">
        <v>18</v>
      </c>
      <c r="Y51" s="112">
        <v>24</v>
      </c>
      <c r="Z51" s="112">
        <v>11</v>
      </c>
    </row>
    <row r="52" spans="1:26" ht="15" customHeight="1" x14ac:dyDescent="0.25">
      <c r="S52" s="115" t="s">
        <v>44</v>
      </c>
      <c r="T52" s="115"/>
      <c r="U52" s="112"/>
      <c r="V52" s="112">
        <v>16</v>
      </c>
      <c r="W52" s="112">
        <v>15</v>
      </c>
      <c r="X52" s="112">
        <v>30</v>
      </c>
      <c r="Y52" s="112">
        <v>24</v>
      </c>
      <c r="Z52" s="112">
        <v>13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</v>
      </c>
      <c r="W53" s="112">
        <v>4</v>
      </c>
      <c r="X53" s="112">
        <v>15</v>
      </c>
      <c r="Y53" s="112">
        <v>17</v>
      </c>
      <c r="Z53" s="112">
        <v>13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</v>
      </c>
      <c r="W54" s="112">
        <v>11</v>
      </c>
      <c r="X54" s="112">
        <v>11</v>
      </c>
      <c r="Y54" s="112">
        <v>19</v>
      </c>
      <c r="Z54" s="112">
        <v>18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11</v>
      </c>
      <c r="W55" s="112">
        <v>7</v>
      </c>
      <c r="X55" s="112">
        <v>11</v>
      </c>
      <c r="Y55" s="112">
        <v>16</v>
      </c>
      <c r="Z55" s="112">
        <v>8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3</v>
      </c>
      <c r="X56" s="112">
        <v>7</v>
      </c>
      <c r="Y56" s="112">
        <v>11</v>
      </c>
      <c r="Z56" s="112">
        <v>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6</v>
      </c>
      <c r="X57" s="112">
        <v>7</v>
      </c>
      <c r="Y57" s="112">
        <v>6</v>
      </c>
      <c r="Z57" s="112">
        <v>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0</v>
      </c>
      <c r="X58" s="112">
        <v>5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5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141</v>
      </c>
      <c r="W61" s="112">
        <v>176</v>
      </c>
      <c r="X61" s="112">
        <v>244</v>
      </c>
      <c r="Y61" s="112">
        <v>247</v>
      </c>
      <c r="Z61" s="112">
        <v>211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Anangu Pitjantjatjara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</v>
      </c>
      <c r="W65" s="112">
        <v>7</v>
      </c>
      <c r="X65" s="112">
        <v>15</v>
      </c>
      <c r="Y65" s="112">
        <v>11</v>
      </c>
      <c r="Z65" s="112">
        <v>11</v>
      </c>
    </row>
    <row r="66" spans="1:26" x14ac:dyDescent="0.25">
      <c r="S66" s="115" t="s">
        <v>39</v>
      </c>
      <c r="T66" s="115"/>
      <c r="U66" s="112"/>
      <c r="V66" s="112">
        <v>16</v>
      </c>
      <c r="W66" s="112">
        <v>26</v>
      </c>
      <c r="X66" s="112">
        <v>34</v>
      </c>
      <c r="Y66" s="112">
        <v>30</v>
      </c>
      <c r="Z66" s="112">
        <v>32</v>
      </c>
    </row>
    <row r="67" spans="1:26" x14ac:dyDescent="0.25">
      <c r="S67" s="115" t="s">
        <v>40</v>
      </c>
      <c r="T67" s="115"/>
      <c r="U67" s="112"/>
      <c r="V67" s="112">
        <v>28</v>
      </c>
      <c r="W67" s="112">
        <v>38</v>
      </c>
      <c r="X67" s="112">
        <v>47</v>
      </c>
      <c r="Y67" s="112">
        <v>77</v>
      </c>
      <c r="Z67" s="112">
        <v>70</v>
      </c>
    </row>
    <row r="68" spans="1:26" x14ac:dyDescent="0.25">
      <c r="S68" s="115" t="s">
        <v>41</v>
      </c>
      <c r="T68" s="115"/>
      <c r="U68" s="112"/>
      <c r="V68" s="112">
        <v>16</v>
      </c>
      <c r="W68" s="112">
        <v>32</v>
      </c>
      <c r="X68" s="112">
        <v>33</v>
      </c>
      <c r="Y68" s="112">
        <v>45</v>
      </c>
      <c r="Z68" s="112">
        <v>45</v>
      </c>
    </row>
    <row r="69" spans="1:26" x14ac:dyDescent="0.25">
      <c r="S69" s="115" t="s">
        <v>42</v>
      </c>
      <c r="T69" s="115"/>
      <c r="U69" s="112"/>
      <c r="V69" s="112">
        <v>17</v>
      </c>
      <c r="W69" s="112">
        <v>28</v>
      </c>
      <c r="X69" s="112">
        <v>37</v>
      </c>
      <c r="Y69" s="112">
        <v>39</v>
      </c>
      <c r="Z69" s="112">
        <v>32</v>
      </c>
    </row>
    <row r="70" spans="1:26" x14ac:dyDescent="0.25">
      <c r="S70" s="115" t="s">
        <v>43</v>
      </c>
      <c r="T70" s="115"/>
      <c r="U70" s="112"/>
      <c r="V70" s="112">
        <v>13</v>
      </c>
      <c r="W70" s="112">
        <v>20</v>
      </c>
      <c r="X70" s="112">
        <v>26</v>
      </c>
      <c r="Y70" s="112">
        <v>23</v>
      </c>
      <c r="Z70" s="112">
        <v>21</v>
      </c>
    </row>
    <row r="71" spans="1:26" x14ac:dyDescent="0.25">
      <c r="S71" s="115" t="s">
        <v>44</v>
      </c>
      <c r="T71" s="115"/>
      <c r="U71" s="112"/>
      <c r="V71" s="112">
        <v>18</v>
      </c>
      <c r="W71" s="112">
        <v>20</v>
      </c>
      <c r="X71" s="112">
        <v>20</v>
      </c>
      <c r="Y71" s="112">
        <v>18</v>
      </c>
      <c r="Z71" s="112">
        <v>28</v>
      </c>
    </row>
    <row r="72" spans="1:26" x14ac:dyDescent="0.25">
      <c r="S72" s="115" t="s">
        <v>45</v>
      </c>
      <c r="T72" s="115"/>
      <c r="U72" s="112"/>
      <c r="V72" s="112">
        <v>21</v>
      </c>
      <c r="W72" s="112">
        <v>18</v>
      </c>
      <c r="X72" s="112">
        <v>33</v>
      </c>
      <c r="Y72" s="112">
        <v>29</v>
      </c>
      <c r="Z72" s="112">
        <v>25</v>
      </c>
    </row>
    <row r="73" spans="1:26" x14ac:dyDescent="0.25">
      <c r="S73" s="115" t="s">
        <v>46</v>
      </c>
      <c r="T73" s="115"/>
      <c r="U73" s="112"/>
      <c r="V73" s="112">
        <v>11</v>
      </c>
      <c r="W73" s="112">
        <v>15</v>
      </c>
      <c r="X73" s="112">
        <v>20</v>
      </c>
      <c r="Y73" s="112">
        <v>18</v>
      </c>
      <c r="Z73" s="112">
        <v>24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5</v>
      </c>
      <c r="X74" s="112">
        <v>10</v>
      </c>
      <c r="Y74" s="112">
        <v>12</v>
      </c>
      <c r="Z74" s="112">
        <v>14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7</v>
      </c>
      <c r="X75" s="112">
        <v>7</v>
      </c>
      <c r="Y75" s="112">
        <v>4</v>
      </c>
      <c r="Z75" s="112">
        <v>1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6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152</v>
      </c>
      <c r="W80" s="112">
        <v>217</v>
      </c>
      <c r="X80" s="112">
        <v>281</v>
      </c>
      <c r="Y80" s="112">
        <v>316</v>
      </c>
      <c r="Z80" s="112">
        <v>311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Anangu Pitjantjatjara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</v>
      </c>
      <c r="W83" s="112">
        <v>12</v>
      </c>
      <c r="X83" s="112">
        <v>17</v>
      </c>
      <c r="Y83" s="112">
        <v>13</v>
      </c>
      <c r="Z83" s="112">
        <v>15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13</v>
      </c>
      <c r="W84" s="112">
        <v>14</v>
      </c>
      <c r="X84" s="112">
        <v>37</v>
      </c>
      <c r="Y84" s="112">
        <v>20</v>
      </c>
      <c r="Z84" s="112">
        <v>24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</v>
      </c>
      <c r="W85" s="112">
        <v>4</v>
      </c>
      <c r="X85" s="112">
        <v>8</v>
      </c>
      <c r="Y85" s="112">
        <v>12</v>
      </c>
      <c r="Z85" s="112">
        <v>10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522</v>
      </c>
      <c r="D86" s="94">
        <f t="shared" ref="D86:D91" si="4">AD4</f>
        <v>-7.4468085106383031E-2</v>
      </c>
      <c r="E86" s="95">
        <f t="shared" ref="E86:E91" si="5">AD4</f>
        <v>-7.4468085106383031E-2</v>
      </c>
      <c r="F86" s="94">
        <f t="shared" ref="F86:F91" si="6">AF4</f>
        <v>0.77551020408163263</v>
      </c>
      <c r="G86" s="95">
        <f t="shared" ref="G86:G91" si="7">AF4</f>
        <v>0.77551020408163263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18</v>
      </c>
      <c r="W86" s="112">
        <v>22</v>
      </c>
      <c r="X86" s="112">
        <v>38</v>
      </c>
      <c r="Y86" s="112">
        <v>41</v>
      </c>
      <c r="Z86" s="112">
        <v>36</v>
      </c>
    </row>
    <row r="87" spans="1:30" ht="15" customHeight="1" x14ac:dyDescent="0.25">
      <c r="A87" s="96" t="s">
        <v>4</v>
      </c>
      <c r="B87" s="49"/>
      <c r="C87" s="97" t="str">
        <f t="shared" si="3"/>
        <v>211</v>
      </c>
      <c r="D87" s="94">
        <f t="shared" si="4"/>
        <v>-0.15936254980079678</v>
      </c>
      <c r="E87" s="95">
        <f t="shared" si="5"/>
        <v>-0.15936254980079678</v>
      </c>
      <c r="F87" s="94">
        <f t="shared" si="6"/>
        <v>0.45517241379310347</v>
      </c>
      <c r="G87" s="95">
        <f t="shared" si="7"/>
        <v>0.45517241379310347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0</v>
      </c>
      <c r="W87" s="112">
        <v>0</v>
      </c>
      <c r="X87" s="112">
        <v>0</v>
      </c>
      <c r="Y87" s="112">
        <v>5</v>
      </c>
      <c r="Z87" s="112">
        <v>8</v>
      </c>
    </row>
    <row r="88" spans="1:30" ht="15" customHeight="1" x14ac:dyDescent="0.25">
      <c r="A88" s="96" t="s">
        <v>5</v>
      </c>
      <c r="B88" s="49"/>
      <c r="C88" s="97" t="str">
        <f t="shared" si="3"/>
        <v>311</v>
      </c>
      <c r="D88" s="94">
        <f t="shared" si="4"/>
        <v>-1.2698412698412653E-2</v>
      </c>
      <c r="E88" s="95">
        <f t="shared" si="5"/>
        <v>-1.2698412698412653E-2</v>
      </c>
      <c r="F88" s="94">
        <f t="shared" si="6"/>
        <v>1.0733333333333333</v>
      </c>
      <c r="G88" s="95">
        <f t="shared" si="7"/>
        <v>1.0733333333333333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0</v>
      </c>
      <c r="W88" s="112">
        <v>0</v>
      </c>
      <c r="X88" s="112">
        <v>5</v>
      </c>
      <c r="Y88" s="112">
        <v>7</v>
      </c>
      <c r="Z88" s="112">
        <v>3</v>
      </c>
    </row>
    <row r="89" spans="1:30" ht="15" customHeight="1" x14ac:dyDescent="0.25">
      <c r="A89" s="49" t="s">
        <v>6</v>
      </c>
      <c r="B89" s="49"/>
      <c r="C89" s="97" t="str">
        <f t="shared" si="3"/>
        <v>358</v>
      </c>
      <c r="D89" s="94">
        <f t="shared" si="4"/>
        <v>-0.1310679611650486</v>
      </c>
      <c r="E89" s="95">
        <f t="shared" si="5"/>
        <v>-0.1310679611650486</v>
      </c>
      <c r="F89" s="94">
        <f t="shared" si="6"/>
        <v>0.88421052631578956</v>
      </c>
      <c r="G89" s="95">
        <f t="shared" si="7"/>
        <v>0.88421052631578956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</v>
      </c>
      <c r="W89" s="112">
        <v>3</v>
      </c>
      <c r="X89" s="112">
        <v>7</v>
      </c>
      <c r="Y89" s="112">
        <v>7</v>
      </c>
      <c r="Z89" s="112">
        <v>7</v>
      </c>
    </row>
    <row r="90" spans="1:30" ht="15" customHeight="1" x14ac:dyDescent="0.25">
      <c r="A90" s="49" t="s">
        <v>98</v>
      </c>
      <c r="B90" s="49"/>
      <c r="C90" s="97" t="str">
        <f t="shared" si="3"/>
        <v>$19,056</v>
      </c>
      <c r="D90" s="94">
        <f t="shared" si="4"/>
        <v>0.14524461453768311</v>
      </c>
      <c r="E90" s="95">
        <f t="shared" si="5"/>
        <v>0.14524461453768311</v>
      </c>
      <c r="F90" s="94">
        <f t="shared" si="6"/>
        <v>0.25994247743727072</v>
      </c>
      <c r="G90" s="95">
        <f t="shared" si="7"/>
        <v>0.25994247743727072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</v>
      </c>
      <c r="W90" s="112">
        <v>10</v>
      </c>
      <c r="X90" s="112">
        <v>18</v>
      </c>
      <c r="Y90" s="112">
        <v>18</v>
      </c>
      <c r="Z90" s="112">
        <v>6</v>
      </c>
    </row>
    <row r="91" spans="1:30" ht="15" customHeight="1" x14ac:dyDescent="0.25">
      <c r="A91" s="49" t="s">
        <v>7</v>
      </c>
      <c r="B91" s="49"/>
      <c r="C91" s="97" t="str">
        <f t="shared" si="3"/>
        <v>$16.3 mil</v>
      </c>
      <c r="D91" s="94">
        <f t="shared" si="4"/>
        <v>3.1899742653817231E-2</v>
      </c>
      <c r="E91" s="95">
        <f t="shared" si="5"/>
        <v>3.1899742653817231E-2</v>
      </c>
      <c r="F91" s="94">
        <f t="shared" si="6"/>
        <v>1.5061403869943262</v>
      </c>
      <c r="G91" s="95">
        <f t="shared" si="7"/>
        <v>1.5061403869943262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79</v>
      </c>
      <c r="W91" s="112">
        <v>106</v>
      </c>
      <c r="X91" s="112">
        <v>165</v>
      </c>
      <c r="Y91" s="112">
        <v>189</v>
      </c>
      <c r="Z91" s="112">
        <v>156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6</v>
      </c>
      <c r="W93" s="112">
        <v>8</v>
      </c>
      <c r="X93" s="112">
        <v>13</v>
      </c>
      <c r="Y93" s="112">
        <v>10</v>
      </c>
      <c r="Z93" s="112">
        <v>12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34</v>
      </c>
      <c r="W94" s="112">
        <v>47</v>
      </c>
      <c r="X94" s="112">
        <v>63</v>
      </c>
      <c r="Y94" s="112">
        <v>60</v>
      </c>
      <c r="Z94" s="112">
        <v>53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0</v>
      </c>
      <c r="W95" s="112">
        <v>0</v>
      </c>
      <c r="X95" s="112">
        <v>0</v>
      </c>
      <c r="Y95" s="112">
        <v>3</v>
      </c>
      <c r="Z95" s="112">
        <v>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30</v>
      </c>
      <c r="W96" s="112">
        <v>39</v>
      </c>
      <c r="X96" s="112">
        <v>61</v>
      </c>
      <c r="Y96" s="112">
        <v>54</v>
      </c>
      <c r="Z96" s="112">
        <v>58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</v>
      </c>
      <c r="W97" s="112">
        <v>9</v>
      </c>
      <c r="X97" s="112">
        <v>12</v>
      </c>
      <c r="Y97" s="112">
        <v>15</v>
      </c>
      <c r="Z97" s="112">
        <v>9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0</v>
      </c>
      <c r="W98" s="112">
        <v>8</v>
      </c>
      <c r="X98" s="112">
        <v>5</v>
      </c>
      <c r="Y98" s="112">
        <v>4</v>
      </c>
      <c r="Z98" s="112">
        <v>6</v>
      </c>
    </row>
    <row r="99" spans="1:32" ht="15" customHeight="1" x14ac:dyDescent="0.25">
      <c r="S99" s="115" t="s">
        <v>191</v>
      </c>
      <c r="T99" s="115"/>
      <c r="U99" s="112"/>
      <c r="V99" s="112">
        <v>0</v>
      </c>
      <c r="W99" s="112">
        <v>0</v>
      </c>
      <c r="X99" s="112">
        <v>0</v>
      </c>
      <c r="Y99" s="112">
        <v>5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6</v>
      </c>
      <c r="W100" s="112">
        <v>5</v>
      </c>
      <c r="X100" s="112">
        <v>10</v>
      </c>
      <c r="Y100" s="112">
        <v>10</v>
      </c>
      <c r="Z100" s="112">
        <v>6</v>
      </c>
    </row>
    <row r="101" spans="1:32" x14ac:dyDescent="0.25">
      <c r="A101" s="18"/>
      <c r="S101" s="118" t="s">
        <v>53</v>
      </c>
      <c r="T101" s="118"/>
      <c r="U101" s="112"/>
      <c r="V101" s="112">
        <v>105</v>
      </c>
      <c r="W101" s="112">
        <v>142</v>
      </c>
      <c r="X101" s="112">
        <v>196</v>
      </c>
      <c r="Y101" s="112">
        <v>225</v>
      </c>
      <c r="Z101" s="112">
        <v>206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173</v>
      </c>
      <c r="W104" s="112">
        <v>246</v>
      </c>
      <c r="X104" s="112">
        <v>293</v>
      </c>
      <c r="Y104" s="112">
        <v>313</v>
      </c>
      <c r="Z104" s="112">
        <v>313</v>
      </c>
      <c r="AB104" s="109" t="str">
        <f>TEXT(Z104,"###,###")</f>
        <v>313</v>
      </c>
      <c r="AD104" s="130">
        <f>Z104/($Z$4)*100</f>
        <v>59.961685823754785</v>
      </c>
      <c r="AF104" s="109"/>
    </row>
    <row r="105" spans="1:32" x14ac:dyDescent="0.25">
      <c r="S105" s="115" t="s">
        <v>17</v>
      </c>
      <c r="T105" s="115"/>
      <c r="U105" s="112"/>
      <c r="V105" s="112">
        <v>149</v>
      </c>
      <c r="W105" s="112">
        <v>148</v>
      </c>
      <c r="X105" s="112">
        <v>244</v>
      </c>
      <c r="Y105" s="112">
        <v>267</v>
      </c>
      <c r="Z105" s="112">
        <v>206</v>
      </c>
      <c r="AB105" s="109" t="str">
        <f>TEXT(Z105,"###,###")</f>
        <v>206</v>
      </c>
      <c r="AD105" s="130">
        <f>Z105/($Z$4)*100</f>
        <v>39.463601532567047</v>
      </c>
      <c r="AF105" s="109"/>
    </row>
    <row r="106" spans="1:32" x14ac:dyDescent="0.25">
      <c r="S106" s="118" t="s">
        <v>53</v>
      </c>
      <c r="T106" s="118"/>
      <c r="U106" s="120"/>
      <c r="V106" s="120">
        <v>322</v>
      </c>
      <c r="W106" s="120">
        <v>394</v>
      </c>
      <c r="X106" s="120">
        <v>537</v>
      </c>
      <c r="Y106" s="120">
        <v>580</v>
      </c>
      <c r="Z106" s="120">
        <v>519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</v>
      </c>
      <c r="W108" s="112">
        <v>15</v>
      </c>
      <c r="X108" s="112">
        <v>12</v>
      </c>
      <c r="Y108" s="112">
        <v>31</v>
      </c>
      <c r="Z108" s="112">
        <v>25</v>
      </c>
      <c r="AB108" s="109" t="str">
        <f>TEXT(Z108,"###,###")</f>
        <v>25</v>
      </c>
      <c r="AD108" s="130">
        <f>Z108/($Z$4)*100</f>
        <v>4.7892720306513414</v>
      </c>
      <c r="AF108" s="109"/>
    </row>
    <row r="109" spans="1:32" x14ac:dyDescent="0.25">
      <c r="S109" s="115" t="s">
        <v>20</v>
      </c>
      <c r="T109" s="115"/>
      <c r="U109" s="112"/>
      <c r="V109" s="112">
        <v>37</v>
      </c>
      <c r="W109" s="112">
        <v>60</v>
      </c>
      <c r="X109" s="112">
        <v>70</v>
      </c>
      <c r="Y109" s="112">
        <v>56</v>
      </c>
      <c r="Z109" s="112">
        <v>52</v>
      </c>
      <c r="AB109" s="109" t="str">
        <f>TEXT(Z109,"###,###")</f>
        <v>52</v>
      </c>
      <c r="AD109" s="130">
        <f>Z109/($Z$4)*100</f>
        <v>9.9616858237547881</v>
      </c>
      <c r="AF109" s="109"/>
    </row>
    <row r="110" spans="1:32" x14ac:dyDescent="0.25">
      <c r="S110" s="115" t="s">
        <v>21</v>
      </c>
      <c r="T110" s="115"/>
      <c r="U110" s="112"/>
      <c r="V110" s="112">
        <v>142</v>
      </c>
      <c r="W110" s="112">
        <v>198</v>
      </c>
      <c r="X110" s="112">
        <v>219</v>
      </c>
      <c r="Y110" s="112">
        <v>305</v>
      </c>
      <c r="Z110" s="112">
        <v>194</v>
      </c>
      <c r="AB110" s="109" t="str">
        <f>TEXT(Z110,"###,###")</f>
        <v>194</v>
      </c>
      <c r="AD110" s="130">
        <f>Z110/($Z$4)*100</f>
        <v>37.164750957854409</v>
      </c>
      <c r="AF110" s="109"/>
    </row>
    <row r="111" spans="1:32" x14ac:dyDescent="0.25">
      <c r="S111" s="115" t="s">
        <v>22</v>
      </c>
      <c r="T111" s="115"/>
      <c r="U111" s="112"/>
      <c r="V111" s="112">
        <v>108</v>
      </c>
      <c r="W111" s="112">
        <v>105</v>
      </c>
      <c r="X111" s="112">
        <v>225</v>
      </c>
      <c r="Y111" s="112">
        <v>169</v>
      </c>
      <c r="Z111" s="112">
        <v>241</v>
      </c>
      <c r="AB111" s="109" t="str">
        <f>TEXT(Z111,"###,###")</f>
        <v>241</v>
      </c>
      <c r="AD111" s="130">
        <f>Z111/($Z$4)*100</f>
        <v>46.168582375478927</v>
      </c>
      <c r="AF111" s="109"/>
    </row>
    <row r="112" spans="1:32" x14ac:dyDescent="0.25">
      <c r="S112" s="118" t="s">
        <v>53</v>
      </c>
      <c r="T112" s="118"/>
      <c r="U112" s="112"/>
      <c r="V112" s="112">
        <v>297</v>
      </c>
      <c r="W112" s="112">
        <v>389</v>
      </c>
      <c r="X112" s="112">
        <v>524</v>
      </c>
      <c r="Y112" s="112">
        <v>564</v>
      </c>
      <c r="Z112" s="112">
        <v>522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39.18</v>
      </c>
      <c r="W118" s="131">
        <v>37.450000000000003</v>
      </c>
      <c r="X118" s="131">
        <v>39.25</v>
      </c>
      <c r="Y118" s="131">
        <v>38.99</v>
      </c>
      <c r="Z118" s="131">
        <v>38.69</v>
      </c>
      <c r="AB118" s="109" t="str">
        <f>TEXT(Z118,"##.0")</f>
        <v>38.7</v>
      </c>
    </row>
    <row r="120" spans="19:32" x14ac:dyDescent="0.25">
      <c r="S120" s="101" t="s">
        <v>100</v>
      </c>
      <c r="T120" s="112"/>
      <c r="U120" s="112"/>
      <c r="V120" s="112">
        <v>183</v>
      </c>
      <c r="W120" s="112">
        <v>244</v>
      </c>
      <c r="X120" s="112">
        <v>358</v>
      </c>
      <c r="Y120" s="112">
        <v>404</v>
      </c>
      <c r="Z120" s="112">
        <v>342</v>
      </c>
      <c r="AB120" s="109" t="str">
        <f>TEXT(Z120,"###,###")</f>
        <v>342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0</v>
      </c>
      <c r="W122" s="112">
        <v>6</v>
      </c>
      <c r="X122" s="112">
        <v>4</v>
      </c>
      <c r="Y122" s="112">
        <v>12</v>
      </c>
      <c r="Z122" s="112">
        <v>15</v>
      </c>
      <c r="AB122" s="109" t="str">
        <f>TEXT(Z122,"###,###")</f>
        <v>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183</v>
      </c>
      <c r="W124" s="112">
        <v>250</v>
      </c>
      <c r="X124" s="112">
        <v>362</v>
      </c>
      <c r="Y124" s="112">
        <v>416</v>
      </c>
      <c r="Z124" s="112">
        <v>357</v>
      </c>
      <c r="AB124" s="109" t="str">
        <f>TEXT(Z124,"###,###")</f>
        <v>357</v>
      </c>
      <c r="AD124" s="127">
        <f>Z124/$Z$7*100</f>
        <v>99.720670391061446</v>
      </c>
    </row>
    <row r="125" spans="19:32" x14ac:dyDescent="0.25">
      <c r="S125" s="101" t="s">
        <v>104</v>
      </c>
      <c r="T125" s="112"/>
      <c r="U125" s="112"/>
      <c r="V125" s="112">
        <v>0</v>
      </c>
      <c r="W125" s="112">
        <v>6</v>
      </c>
      <c r="X125" s="112">
        <v>4</v>
      </c>
      <c r="Y125" s="112">
        <v>12</v>
      </c>
      <c r="Z125" s="112">
        <v>15</v>
      </c>
      <c r="AB125" s="109" t="str">
        <f>TEXT(Z125,"###,###")</f>
        <v>15</v>
      </c>
      <c r="AD125" s="127">
        <f>Z125/$Z$7*100</f>
        <v>4.1899441340782122</v>
      </c>
    </row>
    <row r="127" spans="19:32" x14ac:dyDescent="0.25">
      <c r="S127" s="101" t="s">
        <v>105</v>
      </c>
      <c r="T127" s="112"/>
      <c r="U127" s="112"/>
      <c r="V127" s="112">
        <v>80</v>
      </c>
      <c r="W127" s="112">
        <v>102</v>
      </c>
      <c r="X127" s="112">
        <v>167</v>
      </c>
      <c r="Y127" s="112">
        <v>190</v>
      </c>
      <c r="Z127" s="112">
        <v>152</v>
      </c>
      <c r="AB127" s="109" t="str">
        <f>TEXT(Z127,"###,###")</f>
        <v>152</v>
      </c>
      <c r="AD127" s="127">
        <f>Z127/$Z$7*100</f>
        <v>42.458100558659218</v>
      </c>
    </row>
    <row r="128" spans="19:32" x14ac:dyDescent="0.25">
      <c r="S128" s="101" t="s">
        <v>106</v>
      </c>
      <c r="T128" s="112"/>
      <c r="U128" s="112"/>
      <c r="V128" s="112">
        <v>103</v>
      </c>
      <c r="W128" s="112">
        <v>146</v>
      </c>
      <c r="X128" s="112">
        <v>198</v>
      </c>
      <c r="Y128" s="112">
        <v>221</v>
      </c>
      <c r="Z128" s="112">
        <v>207</v>
      </c>
      <c r="AB128" s="109" t="str">
        <f>TEXT(Z128,"###,###")</f>
        <v>207</v>
      </c>
      <c r="AD128" s="127">
        <f>Z128/$Z$7*100</f>
        <v>57.821229050279335</v>
      </c>
    </row>
    <row r="130" spans="19:20" x14ac:dyDescent="0.25">
      <c r="S130" s="101" t="s">
        <v>264</v>
      </c>
      <c r="T130" s="127">
        <v>95.530726256983243</v>
      </c>
    </row>
    <row r="131" spans="19:20" x14ac:dyDescent="0.25">
      <c r="S131" s="101" t="s">
        <v>265</v>
      </c>
      <c r="T131" s="127">
        <v>0</v>
      </c>
    </row>
    <row r="132" spans="19:20" x14ac:dyDescent="0.25">
      <c r="S132" s="101" t="s">
        <v>266</v>
      </c>
      <c r="T132" s="127">
        <v>4.1899441340782122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364229-5ADD-40A1-B400-9670718055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5E10B3-2415-4FD1-869C-64C32551A7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94E1791-FAC0-455A-A45E-253DAB3FEA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88CD2EB-5EEA-4537-8F63-024DB454DD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7972-4C3F-4294-A69E-8897468EB620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170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170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10.59 The Coorong,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3623</v>
      </c>
      <c r="W4" s="108">
        <v>4208</v>
      </c>
      <c r="X4" s="108">
        <v>4046</v>
      </c>
      <c r="Y4" s="108">
        <v>4129</v>
      </c>
      <c r="Z4" s="108">
        <v>4255</v>
      </c>
      <c r="AB4" s="109" t="str">
        <f>TEXT(Z4,"###,###")</f>
        <v>4,255</v>
      </c>
      <c r="AD4" s="110">
        <f>Z4/Y4-1</f>
        <v>3.0515863405182753E-2</v>
      </c>
      <c r="AF4" s="110">
        <f>Z4/V4-1</f>
        <v>0.17444107093568872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1875</v>
      </c>
      <c r="W5" s="108">
        <v>2234</v>
      </c>
      <c r="X5" s="108">
        <v>2096</v>
      </c>
      <c r="Y5" s="108">
        <v>2200</v>
      </c>
      <c r="Z5" s="108">
        <v>2272</v>
      </c>
      <c r="AB5" s="109" t="str">
        <f>TEXT(Z5,"###,###")</f>
        <v>2,272</v>
      </c>
      <c r="AD5" s="110">
        <f t="shared" ref="AD5:AD9" si="0">Z5/Y5-1</f>
        <v>3.2727272727272716E-2</v>
      </c>
      <c r="AF5" s="110">
        <f t="shared" ref="AF5:AF9" si="1">Z5/V5-1</f>
        <v>0.21173333333333333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1745</v>
      </c>
      <c r="W6" s="108">
        <v>1983</v>
      </c>
      <c r="X6" s="108">
        <v>1951</v>
      </c>
      <c r="Y6" s="108">
        <v>1935</v>
      </c>
      <c r="Z6" s="108">
        <v>1979</v>
      </c>
      <c r="AB6" s="109" t="str">
        <f>TEXT(Z6,"###,###")</f>
        <v>1,979</v>
      </c>
      <c r="AD6" s="110">
        <f t="shared" si="0"/>
        <v>2.2739018087855278E-2</v>
      </c>
      <c r="AF6" s="110">
        <f t="shared" si="1"/>
        <v>0.13409742120343848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2479</v>
      </c>
      <c r="W7" s="108">
        <v>2818</v>
      </c>
      <c r="X7" s="108">
        <v>2675</v>
      </c>
      <c r="Y7" s="108">
        <v>2773</v>
      </c>
      <c r="Z7" s="108">
        <v>2853</v>
      </c>
      <c r="AB7" s="109" t="str">
        <f>TEXT(Z7,"###,###")</f>
        <v>2,853</v>
      </c>
      <c r="AD7" s="110">
        <f t="shared" si="0"/>
        <v>2.8849621348719712E-2</v>
      </c>
      <c r="AF7" s="110">
        <f t="shared" si="1"/>
        <v>0.15086728519564341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4,255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2,853</v>
      </c>
      <c r="P8" s="65"/>
      <c r="S8" s="107" t="s">
        <v>84</v>
      </c>
      <c r="T8" s="108"/>
      <c r="U8" s="108"/>
      <c r="V8" s="108">
        <v>30150.3</v>
      </c>
      <c r="W8" s="108">
        <v>28755.46</v>
      </c>
      <c r="X8" s="108">
        <v>31201</v>
      </c>
      <c r="Y8" s="108">
        <v>29930</v>
      </c>
      <c r="Z8" s="108">
        <v>35763.480000000003</v>
      </c>
      <c r="AB8" s="109" t="str">
        <f>TEXT(Z8,"$###,###")</f>
        <v>$35,763</v>
      </c>
      <c r="AD8" s="110">
        <f t="shared" si="0"/>
        <v>0.19490410958904114</v>
      </c>
      <c r="AF8" s="110">
        <f t="shared" si="1"/>
        <v>0.18617327190774224</v>
      </c>
    </row>
    <row r="9" spans="1:32" x14ac:dyDescent="0.25">
      <c r="A9" s="30" t="s">
        <v>14</v>
      </c>
      <c r="B9" s="69"/>
      <c r="C9" s="70"/>
      <c r="D9" s="71">
        <f>AD104</f>
        <v>66.650998824911866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54.223624255170002</v>
      </c>
      <c r="P9" s="72" t="s">
        <v>85</v>
      </c>
      <c r="S9" s="107" t="s">
        <v>7</v>
      </c>
      <c r="T9" s="108"/>
      <c r="U9" s="108"/>
      <c r="V9" s="108">
        <v>104166730</v>
      </c>
      <c r="W9" s="108">
        <v>129199998</v>
      </c>
      <c r="X9" s="108">
        <v>121348792</v>
      </c>
      <c r="Y9" s="108">
        <v>127910286</v>
      </c>
      <c r="Z9" s="108">
        <v>136065643</v>
      </c>
      <c r="AB9" s="109" t="str">
        <f>TEXT(Z9/1000000,"$#,###.0")&amp;" mil"</f>
        <v>$136.1 mil</v>
      </c>
      <c r="AD9" s="110">
        <f t="shared" si="0"/>
        <v>6.3758414237303773E-2</v>
      </c>
      <c r="AF9" s="110">
        <f t="shared" si="1"/>
        <v>0.30622937861253785</v>
      </c>
    </row>
    <row r="10" spans="1:32" x14ac:dyDescent="0.25">
      <c r="A10" s="30" t="s">
        <v>17</v>
      </c>
      <c r="B10" s="69"/>
      <c r="C10" s="70"/>
      <c r="D10" s="71">
        <f>AD105</f>
        <v>11.28084606345476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45.425867507886437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66.771819137749731</v>
      </c>
      <c r="P11" s="72" t="s">
        <v>85</v>
      </c>
      <c r="S11" s="107" t="s">
        <v>29</v>
      </c>
      <c r="T11" s="112"/>
      <c r="U11" s="112"/>
      <c r="V11" s="112">
        <v>2879</v>
      </c>
      <c r="W11" s="112">
        <v>3308</v>
      </c>
      <c r="X11" s="112">
        <v>3239</v>
      </c>
      <c r="Y11" s="112">
        <v>3228</v>
      </c>
      <c r="Z11" s="112">
        <v>3309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20.855240098142307</v>
      </c>
      <c r="P12" s="72" t="s">
        <v>85</v>
      </c>
      <c r="S12" s="107" t="s">
        <v>30</v>
      </c>
      <c r="T12" s="112"/>
      <c r="U12" s="112"/>
      <c r="V12" s="112">
        <v>740</v>
      </c>
      <c r="W12" s="112">
        <v>904</v>
      </c>
      <c r="X12" s="112">
        <v>803</v>
      </c>
      <c r="Y12" s="112">
        <v>904</v>
      </c>
      <c r="Z12" s="112">
        <v>946</v>
      </c>
    </row>
    <row r="13" spans="1:32" ht="15" customHeight="1" x14ac:dyDescent="0.25">
      <c r="A13" s="30" t="s">
        <v>19</v>
      </c>
      <c r="B13" s="70"/>
      <c r="C13" s="70"/>
      <c r="D13" s="71">
        <f>AD108</f>
        <v>16.051703877790835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12.162635821941816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23.431257344300825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44.8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19.059929494712101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15.761821366024517</v>
      </c>
      <c r="P15" s="72" t="s">
        <v>85</v>
      </c>
      <c r="S15" s="115" t="s">
        <v>61</v>
      </c>
      <c r="T15" s="115"/>
      <c r="U15" s="116"/>
      <c r="V15" s="116">
        <v>738</v>
      </c>
      <c r="W15" s="116">
        <v>891</v>
      </c>
      <c r="X15" s="116">
        <v>929</v>
      </c>
      <c r="Y15" s="112">
        <v>929</v>
      </c>
      <c r="Z15" s="112">
        <v>936</v>
      </c>
      <c r="AB15" s="117">
        <f t="shared" ref="AB15:AB34" si="2">IF(Z15="np",0,Z15/$Z$34)</f>
        <v>0.21997649823736781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21.151586368977675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84.23817863397548</v>
      </c>
      <c r="P16" s="37" t="s">
        <v>85</v>
      </c>
      <c r="S16" s="115" t="s">
        <v>62</v>
      </c>
      <c r="T16" s="115"/>
      <c r="U16" s="116"/>
      <c r="V16" s="116">
        <v>23</v>
      </c>
      <c r="W16" s="116">
        <v>31</v>
      </c>
      <c r="X16" s="116">
        <v>33</v>
      </c>
      <c r="Y16" s="112">
        <v>22</v>
      </c>
      <c r="Z16" s="112">
        <v>35</v>
      </c>
      <c r="AB16" s="117">
        <f t="shared" si="2"/>
        <v>8.2256169212690956E-3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98</v>
      </c>
      <c r="W17" s="116">
        <v>169</v>
      </c>
      <c r="X17" s="116">
        <v>141</v>
      </c>
      <c r="Y17" s="112">
        <v>134</v>
      </c>
      <c r="Z17" s="112">
        <v>137</v>
      </c>
      <c r="AB17" s="117">
        <f t="shared" si="2"/>
        <v>3.2197414806110457E-2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9</v>
      </c>
      <c r="W18" s="116">
        <v>4</v>
      </c>
      <c r="X18" s="116">
        <v>10</v>
      </c>
      <c r="Y18" s="112">
        <v>17</v>
      </c>
      <c r="Z18" s="112">
        <v>12</v>
      </c>
      <c r="AB18" s="117">
        <f t="shared" si="2"/>
        <v>2.8202115158636899E-3</v>
      </c>
    </row>
    <row r="19" spans="1:28" x14ac:dyDescent="0.25">
      <c r="A19" s="61" t="str">
        <f>$S$1&amp;" ("&amp;$V$2&amp;" to "&amp;$Z$2&amp;")"</f>
        <v>The Coorong (2016-17 to 2020-21)</v>
      </c>
      <c r="B19" s="61"/>
      <c r="C19" s="61"/>
      <c r="D19" s="61"/>
      <c r="E19" s="61"/>
      <c r="F19" s="61"/>
      <c r="G19" s="61" t="str">
        <f>$S$1&amp;" ("&amp;$V$2&amp;" to "&amp;$Z$2&amp;")"</f>
        <v>The Coorong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106</v>
      </c>
      <c r="W19" s="116">
        <v>164</v>
      </c>
      <c r="X19" s="116">
        <v>164</v>
      </c>
      <c r="Y19" s="112">
        <v>142</v>
      </c>
      <c r="Z19" s="112">
        <v>166</v>
      </c>
      <c r="AB19" s="117">
        <f t="shared" si="2"/>
        <v>3.9012925969447707E-2</v>
      </c>
    </row>
    <row r="20" spans="1:28" x14ac:dyDescent="0.25">
      <c r="S20" s="115" t="s">
        <v>66</v>
      </c>
      <c r="T20" s="115"/>
      <c r="U20" s="116"/>
      <c r="V20" s="116">
        <v>77</v>
      </c>
      <c r="W20" s="116">
        <v>74</v>
      </c>
      <c r="X20" s="116">
        <v>74</v>
      </c>
      <c r="Y20" s="112">
        <v>79</v>
      </c>
      <c r="Z20" s="112">
        <v>97</v>
      </c>
      <c r="AB20" s="117">
        <f t="shared" si="2"/>
        <v>2.2796709753231493E-2</v>
      </c>
    </row>
    <row r="21" spans="1:28" x14ac:dyDescent="0.25">
      <c r="S21" s="115" t="s">
        <v>67</v>
      </c>
      <c r="T21" s="115"/>
      <c r="U21" s="116"/>
      <c r="V21" s="116">
        <v>277</v>
      </c>
      <c r="W21" s="116">
        <v>258</v>
      </c>
      <c r="X21" s="116">
        <v>218</v>
      </c>
      <c r="Y21" s="112">
        <v>282</v>
      </c>
      <c r="Z21" s="112">
        <v>289</v>
      </c>
      <c r="AB21" s="117">
        <f t="shared" si="2"/>
        <v>6.7920094007050527E-2</v>
      </c>
    </row>
    <row r="22" spans="1:28" x14ac:dyDescent="0.25">
      <c r="S22" s="115" t="s">
        <v>68</v>
      </c>
      <c r="T22" s="115"/>
      <c r="U22" s="116"/>
      <c r="V22" s="116">
        <v>198</v>
      </c>
      <c r="W22" s="116">
        <v>174</v>
      </c>
      <c r="X22" s="116">
        <v>157</v>
      </c>
      <c r="Y22" s="112">
        <v>160</v>
      </c>
      <c r="Z22" s="112">
        <v>209</v>
      </c>
      <c r="AB22" s="117">
        <f t="shared" si="2"/>
        <v>4.9118683901292599E-2</v>
      </c>
    </row>
    <row r="23" spans="1:28" x14ac:dyDescent="0.25">
      <c r="S23" s="115" t="s">
        <v>69</v>
      </c>
      <c r="T23" s="115"/>
      <c r="U23" s="116"/>
      <c r="V23" s="116">
        <v>208</v>
      </c>
      <c r="W23" s="116">
        <v>273</v>
      </c>
      <c r="X23" s="116">
        <v>250</v>
      </c>
      <c r="Y23" s="112">
        <v>266</v>
      </c>
      <c r="Z23" s="112">
        <v>249</v>
      </c>
      <c r="AB23" s="117">
        <f t="shared" si="2"/>
        <v>5.851938895417156E-2</v>
      </c>
    </row>
    <row r="24" spans="1:28" x14ac:dyDescent="0.25">
      <c r="S24" s="115" t="s">
        <v>70</v>
      </c>
      <c r="T24" s="115"/>
      <c r="U24" s="116"/>
      <c r="V24" s="116">
        <v>12</v>
      </c>
      <c r="W24" s="116">
        <v>11</v>
      </c>
      <c r="X24" s="116">
        <v>18</v>
      </c>
      <c r="Y24" s="112">
        <v>4</v>
      </c>
      <c r="Z24" s="112">
        <v>12</v>
      </c>
      <c r="AB24" s="117">
        <f t="shared" si="2"/>
        <v>2.8202115158636899E-3</v>
      </c>
    </row>
    <row r="25" spans="1:28" x14ac:dyDescent="0.25">
      <c r="S25" s="115" t="s">
        <v>71</v>
      </c>
      <c r="T25" s="115"/>
      <c r="U25" s="116"/>
      <c r="V25" s="116">
        <v>61</v>
      </c>
      <c r="W25" s="116">
        <v>70</v>
      </c>
      <c r="X25" s="116">
        <v>66</v>
      </c>
      <c r="Y25" s="112">
        <v>71</v>
      </c>
      <c r="Z25" s="112">
        <v>76</v>
      </c>
      <c r="AB25" s="117">
        <f t="shared" si="2"/>
        <v>1.7861339600470035E-2</v>
      </c>
    </row>
    <row r="26" spans="1:28" x14ac:dyDescent="0.25">
      <c r="S26" s="115" t="s">
        <v>72</v>
      </c>
      <c r="T26" s="115"/>
      <c r="U26" s="116"/>
      <c r="V26" s="116">
        <v>94</v>
      </c>
      <c r="W26" s="116">
        <v>118</v>
      </c>
      <c r="X26" s="116">
        <v>126</v>
      </c>
      <c r="Y26" s="112">
        <v>128</v>
      </c>
      <c r="Z26" s="112">
        <v>134</v>
      </c>
      <c r="AB26" s="117">
        <f t="shared" si="2"/>
        <v>3.1492361927144538E-2</v>
      </c>
    </row>
    <row r="27" spans="1:28" x14ac:dyDescent="0.25">
      <c r="S27" s="115" t="s">
        <v>73</v>
      </c>
      <c r="T27" s="115"/>
      <c r="U27" s="116"/>
      <c r="V27" s="116">
        <v>139</v>
      </c>
      <c r="W27" s="116">
        <v>156</v>
      </c>
      <c r="X27" s="116">
        <v>152</v>
      </c>
      <c r="Y27" s="112">
        <v>162</v>
      </c>
      <c r="Z27" s="112">
        <v>168</v>
      </c>
      <c r="AB27" s="117">
        <f t="shared" si="2"/>
        <v>3.9482961222091655E-2</v>
      </c>
    </row>
    <row r="28" spans="1:28" x14ac:dyDescent="0.25">
      <c r="S28" s="115" t="s">
        <v>74</v>
      </c>
      <c r="T28" s="115"/>
      <c r="U28" s="116"/>
      <c r="V28" s="116">
        <v>133</v>
      </c>
      <c r="W28" s="116">
        <v>165</v>
      </c>
      <c r="X28" s="116">
        <v>192</v>
      </c>
      <c r="Y28" s="112">
        <v>207</v>
      </c>
      <c r="Z28" s="112">
        <v>249</v>
      </c>
      <c r="AB28" s="117">
        <f t="shared" si="2"/>
        <v>5.851938895417156E-2</v>
      </c>
    </row>
    <row r="29" spans="1:28" x14ac:dyDescent="0.25">
      <c r="S29" s="115" t="s">
        <v>75</v>
      </c>
      <c r="T29" s="115"/>
      <c r="U29" s="116"/>
      <c r="V29" s="116">
        <v>136</v>
      </c>
      <c r="W29" s="116">
        <v>178</v>
      </c>
      <c r="X29" s="116">
        <v>185</v>
      </c>
      <c r="Y29" s="112">
        <v>120</v>
      </c>
      <c r="Z29" s="112">
        <v>115</v>
      </c>
      <c r="AB29" s="117">
        <f t="shared" si="2"/>
        <v>2.7027027027027029E-2</v>
      </c>
    </row>
    <row r="30" spans="1:28" x14ac:dyDescent="0.25">
      <c r="S30" s="115" t="s">
        <v>76</v>
      </c>
      <c r="T30" s="115"/>
      <c r="U30" s="116"/>
      <c r="V30" s="116">
        <v>198</v>
      </c>
      <c r="W30" s="116">
        <v>216</v>
      </c>
      <c r="X30" s="116">
        <v>224</v>
      </c>
      <c r="Y30" s="112">
        <v>229</v>
      </c>
      <c r="Z30" s="112">
        <v>229</v>
      </c>
      <c r="AB30" s="117">
        <f t="shared" si="2"/>
        <v>5.381903642773208E-2</v>
      </c>
    </row>
    <row r="31" spans="1:28" x14ac:dyDescent="0.25">
      <c r="S31" s="115" t="s">
        <v>77</v>
      </c>
      <c r="T31" s="115"/>
      <c r="U31" s="116"/>
      <c r="V31" s="116">
        <v>322</v>
      </c>
      <c r="W31" s="116">
        <v>349</v>
      </c>
      <c r="X31" s="116">
        <v>353</v>
      </c>
      <c r="Y31" s="112">
        <v>363</v>
      </c>
      <c r="Z31" s="112">
        <v>381</v>
      </c>
      <c r="AB31" s="117">
        <f t="shared" si="2"/>
        <v>8.954171562867215E-2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19</v>
      </c>
      <c r="W32" s="116">
        <v>30</v>
      </c>
      <c r="X32" s="116">
        <v>60</v>
      </c>
      <c r="Y32" s="112">
        <v>59</v>
      </c>
      <c r="Z32" s="112">
        <v>39</v>
      </c>
      <c r="AB32" s="117">
        <f t="shared" si="2"/>
        <v>9.1656874265569916E-3</v>
      </c>
    </row>
    <row r="33" spans="19:32" x14ac:dyDescent="0.25">
      <c r="S33" s="115" t="s">
        <v>79</v>
      </c>
      <c r="T33" s="115"/>
      <c r="U33" s="116"/>
      <c r="V33" s="116">
        <v>93</v>
      </c>
      <c r="W33" s="116">
        <v>126</v>
      </c>
      <c r="X33" s="116">
        <v>112</v>
      </c>
      <c r="Y33" s="112">
        <v>140</v>
      </c>
      <c r="Z33" s="112">
        <v>155</v>
      </c>
      <c r="AB33" s="117">
        <f t="shared" si="2"/>
        <v>3.6427732079905996E-2</v>
      </c>
    </row>
    <row r="34" spans="19:32" x14ac:dyDescent="0.25">
      <c r="S34" s="118" t="s">
        <v>53</v>
      </c>
      <c r="T34" s="118"/>
      <c r="U34" s="119"/>
      <c r="V34" s="119">
        <v>3618</v>
      </c>
      <c r="W34" s="119">
        <v>4211</v>
      </c>
      <c r="X34" s="119">
        <v>4040</v>
      </c>
      <c r="Y34" s="120">
        <v>4132</v>
      </c>
      <c r="Z34" s="120">
        <v>4255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2063</v>
      </c>
      <c r="W37" s="112">
        <v>2360</v>
      </c>
      <c r="X37" s="112">
        <v>2257</v>
      </c>
      <c r="Y37" s="112">
        <v>2287</v>
      </c>
      <c r="Z37" s="112">
        <v>2405</v>
      </c>
      <c r="AB37" s="132">
        <f>Z37/Z40*100</f>
        <v>84.23817863397548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420</v>
      </c>
      <c r="W38" s="112">
        <v>454</v>
      </c>
      <c r="X38" s="112">
        <v>418</v>
      </c>
      <c r="Y38" s="112">
        <v>485</v>
      </c>
      <c r="Z38" s="112">
        <v>450</v>
      </c>
      <c r="AB38" s="132">
        <f>Z38/Z40*100</f>
        <v>15.761821366024517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2483</v>
      </c>
      <c r="W40" s="112">
        <v>2814</v>
      </c>
      <c r="X40" s="112">
        <v>2675</v>
      </c>
      <c r="Y40" s="112">
        <v>2772</v>
      </c>
      <c r="Z40" s="112">
        <v>2855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5</v>
      </c>
      <c r="Y44" s="112">
        <v>0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53</v>
      </c>
      <c r="W45" s="112">
        <v>51</v>
      </c>
      <c r="X45" s="112">
        <v>46</v>
      </c>
      <c r="Y45" s="112">
        <v>79</v>
      </c>
      <c r="Z45" s="112">
        <v>58</v>
      </c>
    </row>
    <row r="46" spans="19:32" x14ac:dyDescent="0.25">
      <c r="S46" s="115" t="s">
        <v>38</v>
      </c>
      <c r="T46" s="115"/>
      <c r="U46" s="112"/>
      <c r="V46" s="112">
        <v>131</v>
      </c>
      <c r="W46" s="112">
        <v>178</v>
      </c>
      <c r="X46" s="112">
        <v>126</v>
      </c>
      <c r="Y46" s="112">
        <v>110</v>
      </c>
      <c r="Z46" s="112">
        <v>141</v>
      </c>
    </row>
    <row r="47" spans="19:32" x14ac:dyDescent="0.25">
      <c r="S47" s="115" t="s">
        <v>39</v>
      </c>
      <c r="T47" s="115"/>
      <c r="U47" s="112"/>
      <c r="V47" s="112">
        <v>172</v>
      </c>
      <c r="W47" s="112">
        <v>191</v>
      </c>
      <c r="X47" s="112">
        <v>223</v>
      </c>
      <c r="Y47" s="112">
        <v>224</v>
      </c>
      <c r="Z47" s="112">
        <v>215</v>
      </c>
    </row>
    <row r="48" spans="19:32" x14ac:dyDescent="0.25">
      <c r="S48" s="115" t="s">
        <v>40</v>
      </c>
      <c r="T48" s="115"/>
      <c r="U48" s="112"/>
      <c r="V48" s="112">
        <v>181</v>
      </c>
      <c r="W48" s="112">
        <v>196</v>
      </c>
      <c r="X48" s="112">
        <v>208</v>
      </c>
      <c r="Y48" s="112">
        <v>215</v>
      </c>
      <c r="Z48" s="112">
        <v>241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169</v>
      </c>
      <c r="W49" s="112">
        <v>190</v>
      </c>
      <c r="X49" s="112">
        <v>177</v>
      </c>
      <c r="Y49" s="112">
        <v>184</v>
      </c>
      <c r="Z49" s="112">
        <v>190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The Coorong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134</v>
      </c>
      <c r="W50" s="112">
        <v>169</v>
      </c>
      <c r="X50" s="112">
        <v>166</v>
      </c>
      <c r="Y50" s="112">
        <v>164</v>
      </c>
      <c r="Z50" s="112">
        <v>175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179</v>
      </c>
      <c r="W51" s="112">
        <v>175</v>
      </c>
      <c r="X51" s="112">
        <v>168</v>
      </c>
      <c r="Y51" s="112">
        <v>171</v>
      </c>
      <c r="Z51" s="112">
        <v>153</v>
      </c>
    </row>
    <row r="52" spans="1:26" ht="15" customHeight="1" x14ac:dyDescent="0.25">
      <c r="S52" s="115" t="s">
        <v>44</v>
      </c>
      <c r="T52" s="115"/>
      <c r="U52" s="112"/>
      <c r="V52" s="112">
        <v>154</v>
      </c>
      <c r="W52" s="112">
        <v>199</v>
      </c>
      <c r="X52" s="112">
        <v>185</v>
      </c>
      <c r="Y52" s="112">
        <v>188</v>
      </c>
      <c r="Z52" s="112">
        <v>179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173</v>
      </c>
      <c r="W53" s="112">
        <v>200</v>
      </c>
      <c r="X53" s="112">
        <v>178</v>
      </c>
      <c r="Y53" s="112">
        <v>182</v>
      </c>
      <c r="Z53" s="112">
        <v>208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213</v>
      </c>
      <c r="W54" s="112">
        <v>267</v>
      </c>
      <c r="X54" s="112">
        <v>234</v>
      </c>
      <c r="Y54" s="112">
        <v>236</v>
      </c>
      <c r="Z54" s="112">
        <v>230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142</v>
      </c>
      <c r="W55" s="112">
        <v>183</v>
      </c>
      <c r="X55" s="112">
        <v>183</v>
      </c>
      <c r="Y55" s="112">
        <v>216</v>
      </c>
      <c r="Z55" s="112">
        <v>243</v>
      </c>
    </row>
    <row r="56" spans="1:26" ht="15" customHeight="1" x14ac:dyDescent="0.25">
      <c r="S56" s="115" t="s">
        <v>48</v>
      </c>
      <c r="T56" s="115"/>
      <c r="U56" s="112"/>
      <c r="V56" s="112">
        <v>83</v>
      </c>
      <c r="W56" s="112">
        <v>117</v>
      </c>
      <c r="X56" s="112">
        <v>111</v>
      </c>
      <c r="Y56" s="112">
        <v>111</v>
      </c>
      <c r="Z56" s="112">
        <v>110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46</v>
      </c>
      <c r="W57" s="112">
        <v>54</v>
      </c>
      <c r="X57" s="112">
        <v>51</v>
      </c>
      <c r="Y57" s="112">
        <v>63</v>
      </c>
      <c r="Z57" s="112">
        <v>72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23</v>
      </c>
      <c r="W58" s="112">
        <v>37</v>
      </c>
      <c r="X58" s="112">
        <v>39</v>
      </c>
      <c r="Y58" s="112">
        <v>44</v>
      </c>
      <c r="Z58" s="112">
        <v>38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</v>
      </c>
      <c r="W59" s="112">
        <v>6</v>
      </c>
      <c r="X59" s="112">
        <v>9</v>
      </c>
      <c r="Y59" s="112">
        <v>8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5</v>
      </c>
      <c r="X60" s="112">
        <v>4</v>
      </c>
      <c r="Y60" s="112">
        <v>5</v>
      </c>
      <c r="Z60" s="112">
        <v>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1870</v>
      </c>
      <c r="W61" s="112">
        <v>2232</v>
      </c>
      <c r="X61" s="112">
        <v>2095</v>
      </c>
      <c r="Y61" s="112">
        <v>2199</v>
      </c>
      <c r="Z61" s="112">
        <v>2272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0</v>
      </c>
      <c r="Y63" s="112">
        <v>3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30</v>
      </c>
      <c r="W64" s="112">
        <v>43</v>
      </c>
      <c r="X64" s="112">
        <v>27</v>
      </c>
      <c r="Y64" s="112">
        <v>47</v>
      </c>
      <c r="Z64" s="112">
        <v>60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The Coorong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134</v>
      </c>
      <c r="W65" s="112">
        <v>172</v>
      </c>
      <c r="X65" s="112">
        <v>154</v>
      </c>
      <c r="Y65" s="112">
        <v>121</v>
      </c>
      <c r="Z65" s="112">
        <v>127</v>
      </c>
    </row>
    <row r="66" spans="1:26" x14ac:dyDescent="0.25">
      <c r="S66" s="115" t="s">
        <v>39</v>
      </c>
      <c r="T66" s="115"/>
      <c r="U66" s="112"/>
      <c r="V66" s="112">
        <v>136</v>
      </c>
      <c r="W66" s="112">
        <v>167</v>
      </c>
      <c r="X66" s="112">
        <v>186</v>
      </c>
      <c r="Y66" s="112">
        <v>179</v>
      </c>
      <c r="Z66" s="112">
        <v>200</v>
      </c>
    </row>
    <row r="67" spans="1:26" x14ac:dyDescent="0.25">
      <c r="S67" s="115" t="s">
        <v>40</v>
      </c>
      <c r="T67" s="115"/>
      <c r="U67" s="112"/>
      <c r="V67" s="112">
        <v>151</v>
      </c>
      <c r="W67" s="112">
        <v>152</v>
      </c>
      <c r="X67" s="112">
        <v>175</v>
      </c>
      <c r="Y67" s="112">
        <v>195</v>
      </c>
      <c r="Z67" s="112">
        <v>199</v>
      </c>
    </row>
    <row r="68" spans="1:26" x14ac:dyDescent="0.25">
      <c r="S68" s="115" t="s">
        <v>41</v>
      </c>
      <c r="T68" s="115"/>
      <c r="U68" s="112"/>
      <c r="V68" s="112">
        <v>133</v>
      </c>
      <c r="W68" s="112">
        <v>174</v>
      </c>
      <c r="X68" s="112">
        <v>176</v>
      </c>
      <c r="Y68" s="112">
        <v>163</v>
      </c>
      <c r="Z68" s="112">
        <v>148</v>
      </c>
    </row>
    <row r="69" spans="1:26" x14ac:dyDescent="0.25">
      <c r="S69" s="115" t="s">
        <v>42</v>
      </c>
      <c r="T69" s="115"/>
      <c r="U69" s="112"/>
      <c r="V69" s="112">
        <v>133</v>
      </c>
      <c r="W69" s="112">
        <v>135</v>
      </c>
      <c r="X69" s="112">
        <v>152</v>
      </c>
      <c r="Y69" s="112">
        <v>130</v>
      </c>
      <c r="Z69" s="112">
        <v>144</v>
      </c>
    </row>
    <row r="70" spans="1:26" x14ac:dyDescent="0.25">
      <c r="S70" s="115" t="s">
        <v>43</v>
      </c>
      <c r="T70" s="115"/>
      <c r="U70" s="112"/>
      <c r="V70" s="112">
        <v>172</v>
      </c>
      <c r="W70" s="112">
        <v>194</v>
      </c>
      <c r="X70" s="112">
        <v>165</v>
      </c>
      <c r="Y70" s="112">
        <v>168</v>
      </c>
      <c r="Z70" s="112">
        <v>168</v>
      </c>
    </row>
    <row r="71" spans="1:26" x14ac:dyDescent="0.25">
      <c r="S71" s="115" t="s">
        <v>44</v>
      </c>
      <c r="T71" s="115"/>
      <c r="U71" s="112"/>
      <c r="V71" s="112">
        <v>164</v>
      </c>
      <c r="W71" s="112">
        <v>164</v>
      </c>
      <c r="X71" s="112">
        <v>173</v>
      </c>
      <c r="Y71" s="112">
        <v>194</v>
      </c>
      <c r="Z71" s="112">
        <v>189</v>
      </c>
    </row>
    <row r="72" spans="1:26" x14ac:dyDescent="0.25">
      <c r="S72" s="115" t="s">
        <v>45</v>
      </c>
      <c r="T72" s="115"/>
      <c r="U72" s="112"/>
      <c r="V72" s="112">
        <v>228</v>
      </c>
      <c r="W72" s="112">
        <v>255</v>
      </c>
      <c r="X72" s="112">
        <v>222</v>
      </c>
      <c r="Y72" s="112">
        <v>195</v>
      </c>
      <c r="Z72" s="112">
        <v>199</v>
      </c>
    </row>
    <row r="73" spans="1:26" x14ac:dyDescent="0.25">
      <c r="S73" s="115" t="s">
        <v>46</v>
      </c>
      <c r="T73" s="115"/>
      <c r="U73" s="112"/>
      <c r="V73" s="112">
        <v>189</v>
      </c>
      <c r="W73" s="112">
        <v>215</v>
      </c>
      <c r="X73" s="112">
        <v>209</v>
      </c>
      <c r="Y73" s="112">
        <v>215</v>
      </c>
      <c r="Z73" s="112">
        <v>212</v>
      </c>
    </row>
    <row r="74" spans="1:26" x14ac:dyDescent="0.25">
      <c r="S74" s="115" t="s">
        <v>47</v>
      </c>
      <c r="T74" s="115"/>
      <c r="U74" s="112"/>
      <c r="V74" s="112">
        <v>156</v>
      </c>
      <c r="W74" s="112">
        <v>160</v>
      </c>
      <c r="X74" s="112">
        <v>160</v>
      </c>
      <c r="Y74" s="112">
        <v>155</v>
      </c>
      <c r="Z74" s="112">
        <v>167</v>
      </c>
    </row>
    <row r="75" spans="1:26" x14ac:dyDescent="0.25">
      <c r="S75" s="115" t="s">
        <v>48</v>
      </c>
      <c r="T75" s="115"/>
      <c r="U75" s="112"/>
      <c r="V75" s="112">
        <v>69</v>
      </c>
      <c r="W75" s="112">
        <v>84</v>
      </c>
      <c r="X75" s="112">
        <v>73</v>
      </c>
      <c r="Y75" s="112">
        <v>79</v>
      </c>
      <c r="Z75" s="112">
        <v>72</v>
      </c>
    </row>
    <row r="76" spans="1:26" x14ac:dyDescent="0.25">
      <c r="S76" s="115" t="s">
        <v>49</v>
      </c>
      <c r="T76" s="115"/>
      <c r="U76" s="112"/>
      <c r="V76" s="112">
        <v>44</v>
      </c>
      <c r="W76" s="112">
        <v>47</v>
      </c>
      <c r="X76" s="112">
        <v>42</v>
      </c>
      <c r="Y76" s="112">
        <v>43</v>
      </c>
      <c r="Z76" s="112">
        <v>51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15</v>
      </c>
      <c r="X77" s="112">
        <v>16</v>
      </c>
      <c r="Y77" s="112">
        <v>29</v>
      </c>
      <c r="Z77" s="112">
        <v>31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8</v>
      </c>
      <c r="X78" s="112">
        <v>4</v>
      </c>
      <c r="Y78" s="112">
        <v>4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7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1747</v>
      </c>
      <c r="W80" s="112">
        <v>1983</v>
      </c>
      <c r="X80" s="112">
        <v>1951</v>
      </c>
      <c r="Y80" s="112">
        <v>1930</v>
      </c>
      <c r="Z80" s="112">
        <v>1979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The Coorong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154</v>
      </c>
      <c r="W83" s="112">
        <v>169</v>
      </c>
      <c r="X83" s="112">
        <v>163</v>
      </c>
      <c r="Y83" s="112">
        <v>173</v>
      </c>
      <c r="Z83" s="112">
        <v>184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54</v>
      </c>
      <c r="W84" s="112">
        <v>47</v>
      </c>
      <c r="X84" s="112">
        <v>51</v>
      </c>
      <c r="Y84" s="112">
        <v>49</v>
      </c>
      <c r="Z84" s="112">
        <v>53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160</v>
      </c>
      <c r="W85" s="112">
        <v>189</v>
      </c>
      <c r="X85" s="112">
        <v>183</v>
      </c>
      <c r="Y85" s="112">
        <v>181</v>
      </c>
      <c r="Z85" s="112">
        <v>168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4,255</v>
      </c>
      <c r="D86" s="94">
        <f t="shared" ref="D86:D91" si="4">AD4</f>
        <v>3.0515863405182753E-2</v>
      </c>
      <c r="E86" s="95">
        <f t="shared" ref="E86:E91" si="5">AD4</f>
        <v>3.0515863405182753E-2</v>
      </c>
      <c r="F86" s="94">
        <f t="shared" ref="F86:F91" si="6">AF4</f>
        <v>0.17444107093568872</v>
      </c>
      <c r="G86" s="95">
        <f t="shared" ref="G86:G91" si="7">AF4</f>
        <v>0.17444107093568872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37</v>
      </c>
      <c r="W86" s="112">
        <v>35</v>
      </c>
      <c r="X86" s="112">
        <v>44</v>
      </c>
      <c r="Y86" s="112">
        <v>36</v>
      </c>
      <c r="Z86" s="112">
        <v>36</v>
      </c>
    </row>
    <row r="87" spans="1:30" ht="15" customHeight="1" x14ac:dyDescent="0.25">
      <c r="A87" s="96" t="s">
        <v>4</v>
      </c>
      <c r="B87" s="49"/>
      <c r="C87" s="97" t="str">
        <f t="shared" si="3"/>
        <v>2,272</v>
      </c>
      <c r="D87" s="94">
        <f t="shared" si="4"/>
        <v>3.2727272727272716E-2</v>
      </c>
      <c r="E87" s="95">
        <f t="shared" si="5"/>
        <v>3.2727272727272716E-2</v>
      </c>
      <c r="F87" s="94">
        <f t="shared" si="6"/>
        <v>0.21173333333333333</v>
      </c>
      <c r="G87" s="95">
        <f t="shared" si="7"/>
        <v>0.21173333333333333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14</v>
      </c>
      <c r="W87" s="112">
        <v>20</v>
      </c>
      <c r="X87" s="112">
        <v>19</v>
      </c>
      <c r="Y87" s="112">
        <v>19</v>
      </c>
      <c r="Z87" s="112">
        <v>18</v>
      </c>
    </row>
    <row r="88" spans="1:30" ht="15" customHeight="1" x14ac:dyDescent="0.25">
      <c r="A88" s="96" t="s">
        <v>5</v>
      </c>
      <c r="B88" s="49"/>
      <c r="C88" s="97" t="str">
        <f t="shared" si="3"/>
        <v>1,979</v>
      </c>
      <c r="D88" s="94">
        <f t="shared" si="4"/>
        <v>2.2739018087855278E-2</v>
      </c>
      <c r="E88" s="95">
        <f t="shared" si="5"/>
        <v>2.2739018087855278E-2</v>
      </c>
      <c r="F88" s="94">
        <f t="shared" si="6"/>
        <v>0.13409742120343848</v>
      </c>
      <c r="G88" s="95">
        <f t="shared" si="7"/>
        <v>0.13409742120343848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37</v>
      </c>
      <c r="W88" s="112">
        <v>48</v>
      </c>
      <c r="X88" s="112">
        <v>41</v>
      </c>
      <c r="Y88" s="112">
        <v>40</v>
      </c>
      <c r="Z88" s="112">
        <v>40</v>
      </c>
    </row>
    <row r="89" spans="1:30" ht="15" customHeight="1" x14ac:dyDescent="0.25">
      <c r="A89" s="49" t="s">
        <v>6</v>
      </c>
      <c r="B89" s="49"/>
      <c r="C89" s="97" t="str">
        <f t="shared" si="3"/>
        <v>2,853</v>
      </c>
      <c r="D89" s="94">
        <f t="shared" si="4"/>
        <v>2.8849621348719712E-2</v>
      </c>
      <c r="E89" s="95">
        <f t="shared" si="5"/>
        <v>2.8849621348719712E-2</v>
      </c>
      <c r="F89" s="94">
        <f t="shared" si="6"/>
        <v>0.15086728519564341</v>
      </c>
      <c r="G89" s="95">
        <f t="shared" si="7"/>
        <v>0.15086728519564341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159</v>
      </c>
      <c r="W89" s="112">
        <v>170</v>
      </c>
      <c r="X89" s="112">
        <v>174</v>
      </c>
      <c r="Y89" s="112">
        <v>181</v>
      </c>
      <c r="Z89" s="112">
        <v>189</v>
      </c>
    </row>
    <row r="90" spans="1:30" ht="15" customHeight="1" x14ac:dyDescent="0.25">
      <c r="A90" s="49" t="s">
        <v>98</v>
      </c>
      <c r="B90" s="49"/>
      <c r="C90" s="97" t="str">
        <f t="shared" si="3"/>
        <v>$35,763</v>
      </c>
      <c r="D90" s="94">
        <f t="shared" si="4"/>
        <v>0.19490410958904114</v>
      </c>
      <c r="E90" s="95">
        <f t="shared" si="5"/>
        <v>0.19490410958904114</v>
      </c>
      <c r="F90" s="94">
        <f t="shared" si="6"/>
        <v>0.18617327190774224</v>
      </c>
      <c r="G90" s="95">
        <f t="shared" si="7"/>
        <v>0.18617327190774224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274</v>
      </c>
      <c r="W90" s="112">
        <v>296</v>
      </c>
      <c r="X90" s="112">
        <v>297</v>
      </c>
      <c r="Y90" s="112">
        <v>301</v>
      </c>
      <c r="Z90" s="112">
        <v>313</v>
      </c>
    </row>
    <row r="91" spans="1:30" ht="15" customHeight="1" x14ac:dyDescent="0.25">
      <c r="A91" s="49" t="s">
        <v>7</v>
      </c>
      <c r="B91" s="49"/>
      <c r="C91" s="97" t="str">
        <f t="shared" si="3"/>
        <v>$136.1 mil</v>
      </c>
      <c r="D91" s="94">
        <f t="shared" si="4"/>
        <v>6.3758414237303773E-2</v>
      </c>
      <c r="E91" s="95">
        <f t="shared" si="5"/>
        <v>6.3758414237303773E-2</v>
      </c>
      <c r="F91" s="94">
        <f t="shared" si="6"/>
        <v>0.30622937861253785</v>
      </c>
      <c r="G91" s="95">
        <f t="shared" si="7"/>
        <v>0.30622937861253785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1314</v>
      </c>
      <c r="W91" s="112">
        <v>1516</v>
      </c>
      <c r="X91" s="112">
        <v>1426</v>
      </c>
      <c r="Y91" s="112">
        <v>1490</v>
      </c>
      <c r="Z91" s="112">
        <v>1552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68</v>
      </c>
      <c r="W93" s="112">
        <v>82</v>
      </c>
      <c r="X93" s="112">
        <v>81</v>
      </c>
      <c r="Y93" s="112">
        <v>92</v>
      </c>
      <c r="Z93" s="112">
        <v>90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151</v>
      </c>
      <c r="W94" s="112">
        <v>157</v>
      </c>
      <c r="X94" s="112">
        <v>161</v>
      </c>
      <c r="Y94" s="112">
        <v>153</v>
      </c>
      <c r="Z94" s="112">
        <v>162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40</v>
      </c>
      <c r="W95" s="112">
        <v>39</v>
      </c>
      <c r="X95" s="112">
        <v>43</v>
      </c>
      <c r="Y95" s="112">
        <v>35</v>
      </c>
      <c r="Z95" s="112">
        <v>41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173</v>
      </c>
      <c r="W96" s="112">
        <v>189</v>
      </c>
      <c r="X96" s="112">
        <v>194</v>
      </c>
      <c r="Y96" s="112">
        <v>187</v>
      </c>
      <c r="Z96" s="112">
        <v>198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145</v>
      </c>
      <c r="W97" s="112">
        <v>166</v>
      </c>
      <c r="X97" s="112">
        <v>157</v>
      </c>
      <c r="Y97" s="112">
        <v>147</v>
      </c>
      <c r="Z97" s="112">
        <v>152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127</v>
      </c>
      <c r="W98" s="112">
        <v>143</v>
      </c>
      <c r="X98" s="112">
        <v>124</v>
      </c>
      <c r="Y98" s="112">
        <v>119</v>
      </c>
      <c r="Z98" s="112">
        <v>126</v>
      </c>
    </row>
    <row r="99" spans="1:32" ht="15" customHeight="1" x14ac:dyDescent="0.25">
      <c r="S99" s="115" t="s">
        <v>191</v>
      </c>
      <c r="T99" s="115"/>
      <c r="U99" s="112"/>
      <c r="V99" s="112">
        <v>22</v>
      </c>
      <c r="W99" s="112">
        <v>26</v>
      </c>
      <c r="X99" s="112">
        <v>20</v>
      </c>
      <c r="Y99" s="112">
        <v>27</v>
      </c>
      <c r="Z99" s="112">
        <v>23</v>
      </c>
    </row>
    <row r="100" spans="1:32" ht="15" customHeight="1" x14ac:dyDescent="0.25">
      <c r="S100" s="115" t="s">
        <v>58</v>
      </c>
      <c r="T100" s="115"/>
      <c r="U100" s="112"/>
      <c r="V100" s="112">
        <v>133</v>
      </c>
      <c r="W100" s="112">
        <v>166</v>
      </c>
      <c r="X100" s="112">
        <v>174</v>
      </c>
      <c r="Y100" s="112">
        <v>184</v>
      </c>
      <c r="Z100" s="112">
        <v>176</v>
      </c>
    </row>
    <row r="101" spans="1:32" x14ac:dyDescent="0.25">
      <c r="A101" s="18"/>
      <c r="S101" s="118" t="s">
        <v>53</v>
      </c>
      <c r="T101" s="118"/>
      <c r="U101" s="112"/>
      <c r="V101" s="112">
        <v>1169</v>
      </c>
      <c r="W101" s="112">
        <v>1302</v>
      </c>
      <c r="X101" s="112">
        <v>1242</v>
      </c>
      <c r="Y101" s="112">
        <v>1282</v>
      </c>
      <c r="Z101" s="112">
        <v>1299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2507</v>
      </c>
      <c r="W104" s="112">
        <v>2713</v>
      </c>
      <c r="X104" s="112">
        <v>2726</v>
      </c>
      <c r="Y104" s="112">
        <v>2836</v>
      </c>
      <c r="Z104" s="112">
        <v>2836</v>
      </c>
      <c r="AB104" s="109" t="str">
        <f>TEXT(Z104,"###,###")</f>
        <v>2,836</v>
      </c>
      <c r="AD104" s="130">
        <f>Z104/($Z$4)*100</f>
        <v>66.650998824911866</v>
      </c>
      <c r="AF104" s="109"/>
    </row>
    <row r="105" spans="1:32" x14ac:dyDescent="0.25">
      <c r="S105" s="115" t="s">
        <v>17</v>
      </c>
      <c r="T105" s="115"/>
      <c r="U105" s="112"/>
      <c r="V105" s="112">
        <v>441</v>
      </c>
      <c r="W105" s="112">
        <v>493</v>
      </c>
      <c r="X105" s="112">
        <v>488</v>
      </c>
      <c r="Y105" s="112">
        <v>479</v>
      </c>
      <c r="Z105" s="112">
        <v>480</v>
      </c>
      <c r="AB105" s="109" t="str">
        <f>TEXT(Z105,"###,###")</f>
        <v>480</v>
      </c>
      <c r="AD105" s="130">
        <f>Z105/($Z$4)*100</f>
        <v>11.28084606345476</v>
      </c>
      <c r="AF105" s="109"/>
    </row>
    <row r="106" spans="1:32" x14ac:dyDescent="0.25">
      <c r="S106" s="118" t="s">
        <v>53</v>
      </c>
      <c r="T106" s="118"/>
      <c r="U106" s="120"/>
      <c r="V106" s="120">
        <v>2948</v>
      </c>
      <c r="W106" s="120">
        <v>3206</v>
      </c>
      <c r="X106" s="120">
        <v>3214</v>
      </c>
      <c r="Y106" s="120">
        <v>3315</v>
      </c>
      <c r="Z106" s="120">
        <v>3316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784</v>
      </c>
      <c r="W108" s="112">
        <v>931</v>
      </c>
      <c r="X108" s="112">
        <v>593</v>
      </c>
      <c r="Y108" s="112">
        <v>652</v>
      </c>
      <c r="Z108" s="112">
        <v>683</v>
      </c>
      <c r="AB108" s="109" t="str">
        <f>TEXT(Z108,"###,###")</f>
        <v>683</v>
      </c>
      <c r="AD108" s="130">
        <f>Z108/($Z$4)*100</f>
        <v>16.051703877790835</v>
      </c>
      <c r="AF108" s="109"/>
    </row>
    <row r="109" spans="1:32" x14ac:dyDescent="0.25">
      <c r="S109" s="115" t="s">
        <v>20</v>
      </c>
      <c r="T109" s="115"/>
      <c r="U109" s="112"/>
      <c r="V109" s="112">
        <v>653</v>
      </c>
      <c r="W109" s="112">
        <v>725</v>
      </c>
      <c r="X109" s="112">
        <v>900</v>
      </c>
      <c r="Y109" s="112">
        <v>956</v>
      </c>
      <c r="Z109" s="112">
        <v>997</v>
      </c>
      <c r="AB109" s="109" t="str">
        <f>TEXT(Z109,"###,###")</f>
        <v>997</v>
      </c>
      <c r="AD109" s="130">
        <f>Z109/($Z$4)*100</f>
        <v>23.431257344300825</v>
      </c>
      <c r="AF109" s="109"/>
    </row>
    <row r="110" spans="1:32" x14ac:dyDescent="0.25">
      <c r="S110" s="115" t="s">
        <v>21</v>
      </c>
      <c r="T110" s="115"/>
      <c r="U110" s="112"/>
      <c r="V110" s="112">
        <v>687</v>
      </c>
      <c r="W110" s="112">
        <v>691</v>
      </c>
      <c r="X110" s="112">
        <v>782</v>
      </c>
      <c r="Y110" s="112">
        <v>725</v>
      </c>
      <c r="Z110" s="112">
        <v>811</v>
      </c>
      <c r="AB110" s="109" t="str">
        <f>TEXT(Z110,"###,###")</f>
        <v>811</v>
      </c>
      <c r="AD110" s="130">
        <f>Z110/($Z$4)*100</f>
        <v>19.059929494712101</v>
      </c>
      <c r="AF110" s="109"/>
    </row>
    <row r="111" spans="1:32" x14ac:dyDescent="0.25">
      <c r="S111" s="115" t="s">
        <v>22</v>
      </c>
      <c r="T111" s="115"/>
      <c r="U111" s="112"/>
      <c r="V111" s="112">
        <v>776</v>
      </c>
      <c r="W111" s="112">
        <v>809</v>
      </c>
      <c r="X111" s="112">
        <v>860</v>
      </c>
      <c r="Y111" s="112">
        <v>865</v>
      </c>
      <c r="Z111" s="112">
        <v>900</v>
      </c>
      <c r="AB111" s="109" t="str">
        <f>TEXT(Z111,"###,###")</f>
        <v>900</v>
      </c>
      <c r="AD111" s="130">
        <f>Z111/($Z$4)*100</f>
        <v>21.151586368977675</v>
      </c>
      <c r="AF111" s="109"/>
    </row>
    <row r="112" spans="1:32" x14ac:dyDescent="0.25">
      <c r="S112" s="118" t="s">
        <v>53</v>
      </c>
      <c r="T112" s="118"/>
      <c r="U112" s="112"/>
      <c r="V112" s="112">
        <v>3624</v>
      </c>
      <c r="W112" s="112">
        <v>4214</v>
      </c>
      <c r="X112" s="112">
        <v>4045</v>
      </c>
      <c r="Y112" s="112">
        <v>4129</v>
      </c>
      <c r="Z112" s="112">
        <v>4255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44.05</v>
      </c>
      <c r="W118" s="131">
        <v>44.41</v>
      </c>
      <c r="X118" s="131">
        <v>44.2</v>
      </c>
      <c r="Y118" s="131">
        <v>44.69</v>
      </c>
      <c r="Z118" s="131">
        <v>44.76</v>
      </c>
      <c r="AB118" s="109" t="str">
        <f>TEXT(Z118,"##.0")</f>
        <v>44.8</v>
      </c>
    </row>
    <row r="120" spans="19:32" x14ac:dyDescent="0.25">
      <c r="S120" s="101" t="s">
        <v>100</v>
      </c>
      <c r="T120" s="112"/>
      <c r="U120" s="112"/>
      <c r="V120" s="112">
        <v>1739</v>
      </c>
      <c r="W120" s="112">
        <v>1916</v>
      </c>
      <c r="X120" s="112">
        <v>1871</v>
      </c>
      <c r="Y120" s="112">
        <v>1868</v>
      </c>
      <c r="Z120" s="112">
        <v>1905</v>
      </c>
      <c r="AB120" s="109" t="str">
        <f>TEXT(Z120,"###,###")</f>
        <v>1,905</v>
      </c>
    </row>
    <row r="121" spans="19:32" x14ac:dyDescent="0.25">
      <c r="S121" s="101" t="s">
        <v>101</v>
      </c>
      <c r="T121" s="112"/>
      <c r="U121" s="112"/>
      <c r="V121" s="112">
        <v>451</v>
      </c>
      <c r="W121" s="112">
        <v>578</v>
      </c>
      <c r="X121" s="112">
        <v>499</v>
      </c>
      <c r="Y121" s="112">
        <v>588</v>
      </c>
      <c r="Z121" s="112">
        <v>595</v>
      </c>
      <c r="AB121" s="109" t="str">
        <f>TEXT(Z121,"###,###")</f>
        <v>595</v>
      </c>
    </row>
    <row r="122" spans="19:32" x14ac:dyDescent="0.25">
      <c r="S122" s="101" t="s">
        <v>102</v>
      </c>
      <c r="T122" s="112"/>
      <c r="U122" s="112"/>
      <c r="V122" s="112">
        <v>289</v>
      </c>
      <c r="W122" s="112">
        <v>323</v>
      </c>
      <c r="X122" s="112">
        <v>305</v>
      </c>
      <c r="Y122" s="112">
        <v>317</v>
      </c>
      <c r="Z122" s="112">
        <v>347</v>
      </c>
      <c r="AB122" s="109" t="str">
        <f>TEXT(Z122,"###,###")</f>
        <v>347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2028</v>
      </c>
      <c r="W124" s="112">
        <v>2239</v>
      </c>
      <c r="X124" s="112">
        <v>2176</v>
      </c>
      <c r="Y124" s="112">
        <v>2185</v>
      </c>
      <c r="Z124" s="112">
        <v>2252</v>
      </c>
      <c r="AB124" s="109" t="str">
        <f>TEXT(Z124,"###,###")</f>
        <v>2,252</v>
      </c>
      <c r="AD124" s="127">
        <f>Z124/$Z$7*100</f>
        <v>78.934454959691564</v>
      </c>
    </row>
    <row r="125" spans="19:32" x14ac:dyDescent="0.25">
      <c r="S125" s="101" t="s">
        <v>104</v>
      </c>
      <c r="T125" s="112"/>
      <c r="U125" s="112"/>
      <c r="V125" s="112">
        <v>740</v>
      </c>
      <c r="W125" s="112">
        <v>901</v>
      </c>
      <c r="X125" s="112">
        <v>804</v>
      </c>
      <c r="Y125" s="112">
        <v>905</v>
      </c>
      <c r="Z125" s="112">
        <v>942</v>
      </c>
      <c r="AB125" s="109" t="str">
        <f>TEXT(Z125,"###,###")</f>
        <v>942</v>
      </c>
      <c r="AD125" s="127">
        <f>Z125/$Z$7*100</f>
        <v>33.017875920084123</v>
      </c>
    </row>
    <row r="127" spans="19:32" x14ac:dyDescent="0.25">
      <c r="S127" s="101" t="s">
        <v>105</v>
      </c>
      <c r="T127" s="112"/>
      <c r="U127" s="112"/>
      <c r="V127" s="112">
        <v>1315</v>
      </c>
      <c r="W127" s="112">
        <v>1516</v>
      </c>
      <c r="X127" s="112">
        <v>1426</v>
      </c>
      <c r="Y127" s="112">
        <v>1494</v>
      </c>
      <c r="Z127" s="112">
        <v>1547</v>
      </c>
      <c r="AB127" s="109" t="str">
        <f>TEXT(Z127,"###,###")</f>
        <v>1,547</v>
      </c>
      <c r="AD127" s="127">
        <f>Z127/$Z$7*100</f>
        <v>54.223624255170002</v>
      </c>
    </row>
    <row r="128" spans="19:32" x14ac:dyDescent="0.25">
      <c r="S128" s="101" t="s">
        <v>106</v>
      </c>
      <c r="T128" s="112"/>
      <c r="U128" s="112"/>
      <c r="V128" s="112">
        <v>1167</v>
      </c>
      <c r="W128" s="112">
        <v>1299</v>
      </c>
      <c r="X128" s="112">
        <v>1243</v>
      </c>
      <c r="Y128" s="112">
        <v>1279</v>
      </c>
      <c r="Z128" s="112">
        <v>1296</v>
      </c>
      <c r="AB128" s="109" t="str">
        <f>TEXT(Z128,"###,###")</f>
        <v>1,296</v>
      </c>
      <c r="AD128" s="127">
        <f>Z128/$Z$7*100</f>
        <v>45.425867507886437</v>
      </c>
    </row>
    <row r="130" spans="19:20" x14ac:dyDescent="0.25">
      <c r="S130" s="101" t="s">
        <v>264</v>
      </c>
      <c r="T130" s="127">
        <v>66.771819137749731</v>
      </c>
    </row>
    <row r="131" spans="19:20" x14ac:dyDescent="0.25">
      <c r="S131" s="101" t="s">
        <v>265</v>
      </c>
      <c r="T131" s="127">
        <v>20.855240098142307</v>
      </c>
    </row>
    <row r="132" spans="19:20" x14ac:dyDescent="0.25">
      <c r="S132" s="101" t="s">
        <v>266</v>
      </c>
      <c r="T132" s="127">
        <v>12.162635821941816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2DAC888-AD70-4FE4-8FCE-26F19B2C11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86D8D6-A18D-495A-9CE6-B3C86280E7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2D6800-513C-481C-B0C9-ABF4555E2D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71C845-3E4D-4835-962B-B3ABC3E7C2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DDFCC-4645-4BA8-90F2-256AB8DC1795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172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172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10.60 Tumby Bay,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1745</v>
      </c>
      <c r="W4" s="108">
        <v>1949</v>
      </c>
      <c r="X4" s="108">
        <v>2018</v>
      </c>
      <c r="Y4" s="108">
        <v>2039</v>
      </c>
      <c r="Z4" s="108">
        <v>2158</v>
      </c>
      <c r="AB4" s="109" t="str">
        <f>TEXT(Z4,"###,###")</f>
        <v>2,158</v>
      </c>
      <c r="AD4" s="110">
        <f>Z4/Y4-1</f>
        <v>5.8361942128494437E-2</v>
      </c>
      <c r="AF4" s="110">
        <f>Z4/V4-1</f>
        <v>0.236676217765043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861</v>
      </c>
      <c r="W5" s="108">
        <v>1038</v>
      </c>
      <c r="X5" s="108">
        <v>1054</v>
      </c>
      <c r="Y5" s="108">
        <v>1046</v>
      </c>
      <c r="Z5" s="108">
        <v>1097</v>
      </c>
      <c r="AB5" s="109" t="str">
        <f>TEXT(Z5,"###,###")</f>
        <v>1,097</v>
      </c>
      <c r="AD5" s="110">
        <f t="shared" ref="AD5:AD9" si="0">Z5/Y5-1</f>
        <v>4.8757170172084141E-2</v>
      </c>
      <c r="AF5" s="110">
        <f t="shared" ref="AF5:AF9" si="1">Z5/V5-1</f>
        <v>0.27409988385598139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881</v>
      </c>
      <c r="W6" s="108">
        <v>911</v>
      </c>
      <c r="X6" s="108">
        <v>959</v>
      </c>
      <c r="Y6" s="108">
        <v>992</v>
      </c>
      <c r="Z6" s="108">
        <v>1060</v>
      </c>
      <c r="AB6" s="109" t="str">
        <f>TEXT(Z6,"###,###")</f>
        <v>1,060</v>
      </c>
      <c r="AD6" s="110">
        <f t="shared" si="0"/>
        <v>6.8548387096774244E-2</v>
      </c>
      <c r="AF6" s="110">
        <f t="shared" si="1"/>
        <v>0.203178206583428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1178</v>
      </c>
      <c r="W7" s="108">
        <v>1290</v>
      </c>
      <c r="X7" s="108">
        <v>1285</v>
      </c>
      <c r="Y7" s="108">
        <v>1337</v>
      </c>
      <c r="Z7" s="108">
        <v>1397</v>
      </c>
      <c r="AB7" s="109" t="str">
        <f>TEXT(Z7,"###,###")</f>
        <v>1,397</v>
      </c>
      <c r="AD7" s="110">
        <f t="shared" si="0"/>
        <v>4.4876589379207132E-2</v>
      </c>
      <c r="AF7" s="110">
        <f t="shared" si="1"/>
        <v>0.18590831918505946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2,158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1,397</v>
      </c>
      <c r="P8" s="65"/>
      <c r="S8" s="107" t="s">
        <v>84</v>
      </c>
      <c r="T8" s="108"/>
      <c r="U8" s="108"/>
      <c r="V8" s="108">
        <v>27994.07</v>
      </c>
      <c r="W8" s="108">
        <v>28416.5</v>
      </c>
      <c r="X8" s="108">
        <v>29483.5</v>
      </c>
      <c r="Y8" s="108">
        <v>28767.19</v>
      </c>
      <c r="Z8" s="108">
        <v>28190.57</v>
      </c>
      <c r="AB8" s="109" t="str">
        <f>TEXT(Z8,"$###,###")</f>
        <v>$28,191</v>
      </c>
      <c r="AD8" s="110">
        <f t="shared" si="0"/>
        <v>-2.0044363039977142E-2</v>
      </c>
      <c r="AF8" s="110">
        <f t="shared" si="1"/>
        <v>7.0193437395849045E-3</v>
      </c>
    </row>
    <row r="9" spans="1:32" x14ac:dyDescent="0.25">
      <c r="A9" s="30" t="s">
        <v>14</v>
      </c>
      <c r="B9" s="69"/>
      <c r="C9" s="70"/>
      <c r="D9" s="71">
        <f>AD104</f>
        <v>60.37998146431881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51.10952040085899</v>
      </c>
      <c r="P9" s="72" t="s">
        <v>85</v>
      </c>
      <c r="S9" s="107" t="s">
        <v>7</v>
      </c>
      <c r="T9" s="108"/>
      <c r="U9" s="108"/>
      <c r="V9" s="108">
        <v>53692176</v>
      </c>
      <c r="W9" s="108">
        <v>50823609</v>
      </c>
      <c r="X9" s="108">
        <v>72474508</v>
      </c>
      <c r="Y9" s="108">
        <v>65663373</v>
      </c>
      <c r="Z9" s="108">
        <v>57471759</v>
      </c>
      <c r="AB9" s="109" t="str">
        <f>TEXT(Z9/1000000,"$#,###.0")&amp;" mil"</f>
        <v>$57.5 mil</v>
      </c>
      <c r="AD9" s="110">
        <f t="shared" si="0"/>
        <v>-0.124751648076318</v>
      </c>
      <c r="AF9" s="110">
        <f t="shared" si="1"/>
        <v>7.0393552311979413E-2</v>
      </c>
    </row>
    <row r="10" spans="1:32" x14ac:dyDescent="0.25">
      <c r="A10" s="30" t="s">
        <v>17</v>
      </c>
      <c r="B10" s="69"/>
      <c r="C10" s="70"/>
      <c r="D10" s="71">
        <f>AD105</f>
        <v>14.967562557924003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48.604151753758053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64.065855404438082</v>
      </c>
      <c r="P11" s="72" t="s">
        <v>85</v>
      </c>
      <c r="S11" s="107" t="s">
        <v>29</v>
      </c>
      <c r="T11" s="112"/>
      <c r="U11" s="112"/>
      <c r="V11" s="112">
        <v>1311</v>
      </c>
      <c r="W11" s="112">
        <v>1435</v>
      </c>
      <c r="X11" s="112">
        <v>1514</v>
      </c>
      <c r="Y11" s="112">
        <v>1534</v>
      </c>
      <c r="Z11" s="112">
        <v>1655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22.763063707945598</v>
      </c>
      <c r="P12" s="72" t="s">
        <v>85</v>
      </c>
      <c r="S12" s="107" t="s">
        <v>30</v>
      </c>
      <c r="T12" s="112"/>
      <c r="U12" s="112"/>
      <c r="V12" s="112">
        <v>434</v>
      </c>
      <c r="W12" s="112">
        <v>512</v>
      </c>
      <c r="X12" s="112">
        <v>505</v>
      </c>
      <c r="Y12" s="112">
        <v>511</v>
      </c>
      <c r="Z12" s="112">
        <v>503</v>
      </c>
    </row>
    <row r="13" spans="1:32" ht="15" customHeight="1" x14ac:dyDescent="0.25">
      <c r="A13" s="30" t="s">
        <v>19</v>
      </c>
      <c r="B13" s="70"/>
      <c r="C13" s="70"/>
      <c r="D13" s="71">
        <f>AD108</f>
        <v>18.30398517145505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13.171080887616322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17.099165894346619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15.384615384615385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18.637992831541219</v>
      </c>
      <c r="P15" s="72" t="s">
        <v>85</v>
      </c>
      <c r="S15" s="115" t="s">
        <v>61</v>
      </c>
      <c r="T15" s="115"/>
      <c r="U15" s="116"/>
      <c r="V15" s="116">
        <v>234</v>
      </c>
      <c r="W15" s="116">
        <v>353</v>
      </c>
      <c r="X15" s="116">
        <v>386</v>
      </c>
      <c r="Y15" s="112">
        <v>367</v>
      </c>
      <c r="Z15" s="112">
        <v>381</v>
      </c>
      <c r="AB15" s="117">
        <f t="shared" ref="AB15:AB34" si="2">IF(Z15="np",0,Z15/$Z$34)</f>
        <v>0.17655236329935126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24.884151992585725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81.362007168458788</v>
      </c>
      <c r="P16" s="37" t="s">
        <v>85</v>
      </c>
      <c r="S16" s="115" t="s">
        <v>62</v>
      </c>
      <c r="T16" s="115"/>
      <c r="U16" s="116"/>
      <c r="V16" s="116">
        <v>26</v>
      </c>
      <c r="W16" s="116">
        <v>28</v>
      </c>
      <c r="X16" s="116">
        <v>30</v>
      </c>
      <c r="Y16" s="112">
        <v>36</v>
      </c>
      <c r="Z16" s="112">
        <v>33</v>
      </c>
      <c r="AB16" s="117">
        <f t="shared" si="2"/>
        <v>1.5291936978683966E-2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64</v>
      </c>
      <c r="W17" s="116">
        <v>87</v>
      </c>
      <c r="X17" s="116">
        <v>81</v>
      </c>
      <c r="Y17" s="112">
        <v>65</v>
      </c>
      <c r="Z17" s="112">
        <v>79</v>
      </c>
      <c r="AB17" s="117">
        <f t="shared" si="2"/>
        <v>3.66079703429101E-2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6</v>
      </c>
      <c r="W18" s="116">
        <v>7</v>
      </c>
      <c r="X18" s="116">
        <v>15</v>
      </c>
      <c r="Y18" s="112">
        <v>6</v>
      </c>
      <c r="Z18" s="112">
        <v>7</v>
      </c>
      <c r="AB18" s="117">
        <f t="shared" si="2"/>
        <v>3.2437442075996291E-3</v>
      </c>
    </row>
    <row r="19" spans="1:28" x14ac:dyDescent="0.25">
      <c r="A19" s="61" t="str">
        <f>$S$1&amp;" ("&amp;$V$2&amp;" to "&amp;$Z$2&amp;")"</f>
        <v>Tumby Bay (2016-17 to 2020-21)</v>
      </c>
      <c r="B19" s="61"/>
      <c r="C19" s="61"/>
      <c r="D19" s="61"/>
      <c r="E19" s="61"/>
      <c r="F19" s="61"/>
      <c r="G19" s="61" t="str">
        <f>$S$1&amp;" ("&amp;$V$2&amp;" to "&amp;$Z$2&amp;")"</f>
        <v>Tumby Bay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94</v>
      </c>
      <c r="W19" s="116">
        <v>102</v>
      </c>
      <c r="X19" s="116">
        <v>111</v>
      </c>
      <c r="Y19" s="112">
        <v>118</v>
      </c>
      <c r="Z19" s="112">
        <v>137</v>
      </c>
      <c r="AB19" s="117">
        <f t="shared" si="2"/>
        <v>6.3484708063021311E-2</v>
      </c>
    </row>
    <row r="20" spans="1:28" x14ac:dyDescent="0.25">
      <c r="S20" s="115" t="s">
        <v>66</v>
      </c>
      <c r="T20" s="115"/>
      <c r="U20" s="116"/>
      <c r="V20" s="116">
        <v>53</v>
      </c>
      <c r="W20" s="116">
        <v>48</v>
      </c>
      <c r="X20" s="116">
        <v>47</v>
      </c>
      <c r="Y20" s="112">
        <v>37</v>
      </c>
      <c r="Z20" s="112">
        <v>53</v>
      </c>
      <c r="AB20" s="117">
        <f t="shared" si="2"/>
        <v>2.4559777571825765E-2</v>
      </c>
    </row>
    <row r="21" spans="1:28" x14ac:dyDescent="0.25">
      <c r="S21" s="115" t="s">
        <v>67</v>
      </c>
      <c r="T21" s="115"/>
      <c r="U21" s="116"/>
      <c r="V21" s="116">
        <v>121</v>
      </c>
      <c r="W21" s="116">
        <v>139</v>
      </c>
      <c r="X21" s="116">
        <v>142</v>
      </c>
      <c r="Y21" s="112">
        <v>155</v>
      </c>
      <c r="Z21" s="112">
        <v>180</v>
      </c>
      <c r="AB21" s="117">
        <f t="shared" si="2"/>
        <v>8.3410565338276177E-2</v>
      </c>
    </row>
    <row r="22" spans="1:28" x14ac:dyDescent="0.25">
      <c r="S22" s="115" t="s">
        <v>68</v>
      </c>
      <c r="T22" s="115"/>
      <c r="U22" s="116"/>
      <c r="V22" s="116">
        <v>139</v>
      </c>
      <c r="W22" s="116">
        <v>75</v>
      </c>
      <c r="X22" s="116">
        <v>94</v>
      </c>
      <c r="Y22" s="112">
        <v>116</v>
      </c>
      <c r="Z22" s="112">
        <v>125</v>
      </c>
      <c r="AB22" s="117">
        <f t="shared" si="2"/>
        <v>5.792400370713624E-2</v>
      </c>
    </row>
    <row r="23" spans="1:28" x14ac:dyDescent="0.25">
      <c r="S23" s="115" t="s">
        <v>69</v>
      </c>
      <c r="T23" s="115"/>
      <c r="U23" s="116"/>
      <c r="V23" s="116">
        <v>96</v>
      </c>
      <c r="W23" s="116">
        <v>108</v>
      </c>
      <c r="X23" s="116">
        <v>98</v>
      </c>
      <c r="Y23" s="112">
        <v>116</v>
      </c>
      <c r="Z23" s="112">
        <v>117</v>
      </c>
      <c r="AB23" s="117">
        <f t="shared" si="2"/>
        <v>5.4216867469879519E-2</v>
      </c>
    </row>
    <row r="24" spans="1:28" x14ac:dyDescent="0.25">
      <c r="S24" s="115" t="s">
        <v>70</v>
      </c>
      <c r="T24" s="115"/>
      <c r="U24" s="116"/>
      <c r="V24" s="116">
        <v>3</v>
      </c>
      <c r="W24" s="116">
        <v>0</v>
      </c>
      <c r="X24" s="116">
        <v>3</v>
      </c>
      <c r="Y24" s="112">
        <v>0</v>
      </c>
      <c r="Z24" s="112">
        <v>4</v>
      </c>
      <c r="AB24" s="117">
        <f t="shared" si="2"/>
        <v>1.8535681186283596E-3</v>
      </c>
    </row>
    <row r="25" spans="1:28" x14ac:dyDescent="0.25">
      <c r="S25" s="115" t="s">
        <v>71</v>
      </c>
      <c r="T25" s="115"/>
      <c r="U25" s="116"/>
      <c r="V25" s="116">
        <v>47</v>
      </c>
      <c r="W25" s="116">
        <v>53</v>
      </c>
      <c r="X25" s="116">
        <v>68</v>
      </c>
      <c r="Y25" s="112">
        <v>72</v>
      </c>
      <c r="Z25" s="112">
        <v>79</v>
      </c>
      <c r="AB25" s="117">
        <f t="shared" si="2"/>
        <v>3.66079703429101E-2</v>
      </c>
    </row>
    <row r="26" spans="1:28" x14ac:dyDescent="0.25">
      <c r="S26" s="115" t="s">
        <v>72</v>
      </c>
      <c r="T26" s="115"/>
      <c r="U26" s="116"/>
      <c r="V26" s="116">
        <v>22</v>
      </c>
      <c r="W26" s="116">
        <v>18</v>
      </c>
      <c r="X26" s="116">
        <v>21</v>
      </c>
      <c r="Y26" s="112">
        <v>30</v>
      </c>
      <c r="Z26" s="112">
        <v>28</v>
      </c>
      <c r="AB26" s="117">
        <f t="shared" si="2"/>
        <v>1.2974976830398516E-2</v>
      </c>
    </row>
    <row r="27" spans="1:28" x14ac:dyDescent="0.25">
      <c r="S27" s="115" t="s">
        <v>73</v>
      </c>
      <c r="T27" s="115"/>
      <c r="U27" s="116"/>
      <c r="V27" s="116">
        <v>31</v>
      </c>
      <c r="W27" s="116">
        <v>40</v>
      </c>
      <c r="X27" s="116">
        <v>46</v>
      </c>
      <c r="Y27" s="112">
        <v>45</v>
      </c>
      <c r="Z27" s="112">
        <v>49</v>
      </c>
      <c r="AB27" s="117">
        <f t="shared" si="2"/>
        <v>2.2706209453197405E-2</v>
      </c>
    </row>
    <row r="28" spans="1:28" x14ac:dyDescent="0.25">
      <c r="S28" s="115" t="s">
        <v>74</v>
      </c>
      <c r="T28" s="115"/>
      <c r="U28" s="116"/>
      <c r="V28" s="116">
        <v>41</v>
      </c>
      <c r="W28" s="116">
        <v>51</v>
      </c>
      <c r="X28" s="116">
        <v>72</v>
      </c>
      <c r="Y28" s="112">
        <v>70</v>
      </c>
      <c r="Z28" s="112">
        <v>75</v>
      </c>
      <c r="AB28" s="117">
        <f t="shared" si="2"/>
        <v>3.4754402224281743E-2</v>
      </c>
    </row>
    <row r="29" spans="1:28" x14ac:dyDescent="0.25">
      <c r="S29" s="115" t="s">
        <v>75</v>
      </c>
      <c r="T29" s="115"/>
      <c r="U29" s="116"/>
      <c r="V29" s="116">
        <v>82</v>
      </c>
      <c r="W29" s="116">
        <v>67</v>
      </c>
      <c r="X29" s="116">
        <v>87</v>
      </c>
      <c r="Y29" s="112">
        <v>36</v>
      </c>
      <c r="Z29" s="112">
        <v>58</v>
      </c>
      <c r="AB29" s="117">
        <f t="shared" si="2"/>
        <v>2.6876737720111215E-2</v>
      </c>
    </row>
    <row r="30" spans="1:28" x14ac:dyDescent="0.25">
      <c r="S30" s="115" t="s">
        <v>76</v>
      </c>
      <c r="T30" s="115"/>
      <c r="U30" s="116"/>
      <c r="V30" s="116">
        <v>124</v>
      </c>
      <c r="W30" s="116">
        <v>143</v>
      </c>
      <c r="X30" s="116">
        <v>143</v>
      </c>
      <c r="Y30" s="112">
        <v>171</v>
      </c>
      <c r="Z30" s="112">
        <v>163</v>
      </c>
      <c r="AB30" s="117">
        <f t="shared" si="2"/>
        <v>7.553290083410566E-2</v>
      </c>
    </row>
    <row r="31" spans="1:28" x14ac:dyDescent="0.25">
      <c r="S31" s="115" t="s">
        <v>77</v>
      </c>
      <c r="T31" s="115"/>
      <c r="U31" s="116"/>
      <c r="V31" s="116">
        <v>140</v>
      </c>
      <c r="W31" s="116">
        <v>171</v>
      </c>
      <c r="X31" s="116">
        <v>171</v>
      </c>
      <c r="Y31" s="112">
        <v>177</v>
      </c>
      <c r="Z31" s="112">
        <v>193</v>
      </c>
      <c r="AB31" s="117">
        <f t="shared" si="2"/>
        <v>8.9434661723818351E-2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</v>
      </c>
      <c r="W32" s="116">
        <v>12</v>
      </c>
      <c r="X32" s="116">
        <v>9</v>
      </c>
      <c r="Y32" s="112">
        <v>10</v>
      </c>
      <c r="Z32" s="112">
        <v>13</v>
      </c>
      <c r="AB32" s="117">
        <f t="shared" si="2"/>
        <v>6.024096385542169E-3</v>
      </c>
    </row>
    <row r="33" spans="19:32" x14ac:dyDescent="0.25">
      <c r="S33" s="115" t="s">
        <v>79</v>
      </c>
      <c r="T33" s="115"/>
      <c r="U33" s="116"/>
      <c r="V33" s="116">
        <v>39</v>
      </c>
      <c r="W33" s="116">
        <v>61</v>
      </c>
      <c r="X33" s="116">
        <v>54</v>
      </c>
      <c r="Y33" s="112">
        <v>69</v>
      </c>
      <c r="Z33" s="112">
        <v>86</v>
      </c>
      <c r="AB33" s="117">
        <f t="shared" si="2"/>
        <v>3.9851714550509731E-2</v>
      </c>
    </row>
    <row r="34" spans="19:32" x14ac:dyDescent="0.25">
      <c r="S34" s="118" t="s">
        <v>53</v>
      </c>
      <c r="T34" s="118"/>
      <c r="U34" s="119"/>
      <c r="V34" s="119">
        <v>1746</v>
      </c>
      <c r="W34" s="119">
        <v>1951</v>
      </c>
      <c r="X34" s="119">
        <v>2017</v>
      </c>
      <c r="Y34" s="120">
        <v>2038</v>
      </c>
      <c r="Z34" s="120">
        <v>2158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990</v>
      </c>
      <c r="W37" s="112">
        <v>1094</v>
      </c>
      <c r="X37" s="112">
        <v>1060</v>
      </c>
      <c r="Y37" s="112">
        <v>1104</v>
      </c>
      <c r="Z37" s="112">
        <v>1135</v>
      </c>
      <c r="AB37" s="132">
        <f>Z37/Z40*100</f>
        <v>81.362007168458788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185</v>
      </c>
      <c r="W38" s="112">
        <v>198</v>
      </c>
      <c r="X38" s="112">
        <v>227</v>
      </c>
      <c r="Y38" s="112">
        <v>227</v>
      </c>
      <c r="Z38" s="112">
        <v>260</v>
      </c>
      <c r="AB38" s="132">
        <f>Z38/Z40*100</f>
        <v>18.637992831541219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1175</v>
      </c>
      <c r="W40" s="112">
        <v>1292</v>
      </c>
      <c r="X40" s="112">
        <v>1287</v>
      </c>
      <c r="Y40" s="112">
        <v>1331</v>
      </c>
      <c r="Z40" s="112">
        <v>1395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21</v>
      </c>
      <c r="W45" s="112">
        <v>19</v>
      </c>
      <c r="X45" s="112">
        <v>32</v>
      </c>
      <c r="Y45" s="112">
        <v>27</v>
      </c>
      <c r="Z45" s="112">
        <v>27</v>
      </c>
    </row>
    <row r="46" spans="19:32" x14ac:dyDescent="0.25">
      <c r="S46" s="115" t="s">
        <v>38</v>
      </c>
      <c r="T46" s="115"/>
      <c r="U46" s="112"/>
      <c r="V46" s="112">
        <v>56</v>
      </c>
      <c r="W46" s="112">
        <v>60</v>
      </c>
      <c r="X46" s="112">
        <v>54</v>
      </c>
      <c r="Y46" s="112">
        <v>65</v>
      </c>
      <c r="Z46" s="112">
        <v>71</v>
      </c>
    </row>
    <row r="47" spans="19:32" x14ac:dyDescent="0.25">
      <c r="S47" s="115" t="s">
        <v>39</v>
      </c>
      <c r="T47" s="115"/>
      <c r="U47" s="112"/>
      <c r="V47" s="112">
        <v>59</v>
      </c>
      <c r="W47" s="112">
        <v>83</v>
      </c>
      <c r="X47" s="112">
        <v>99</v>
      </c>
      <c r="Y47" s="112">
        <v>61</v>
      </c>
      <c r="Z47" s="112">
        <v>74</v>
      </c>
    </row>
    <row r="48" spans="19:32" x14ac:dyDescent="0.25">
      <c r="S48" s="115" t="s">
        <v>40</v>
      </c>
      <c r="T48" s="115"/>
      <c r="U48" s="112"/>
      <c r="V48" s="112">
        <v>79</v>
      </c>
      <c r="W48" s="112">
        <v>90</v>
      </c>
      <c r="X48" s="112">
        <v>76</v>
      </c>
      <c r="Y48" s="112">
        <v>95</v>
      </c>
      <c r="Z48" s="112">
        <v>108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58</v>
      </c>
      <c r="W49" s="112">
        <v>66</v>
      </c>
      <c r="X49" s="112">
        <v>83</v>
      </c>
      <c r="Y49" s="112">
        <v>66</v>
      </c>
      <c r="Z49" s="112">
        <v>65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Tumby Bay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71</v>
      </c>
      <c r="W50" s="112">
        <v>62</v>
      </c>
      <c r="X50" s="112">
        <v>77</v>
      </c>
      <c r="Y50" s="112">
        <v>75</v>
      </c>
      <c r="Z50" s="112">
        <v>67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</v>
      </c>
      <c r="W51" s="112">
        <v>86</v>
      </c>
      <c r="X51" s="112">
        <v>74</v>
      </c>
      <c r="Y51" s="112">
        <v>77</v>
      </c>
      <c r="Z51" s="112">
        <v>96</v>
      </c>
    </row>
    <row r="52" spans="1:26" ht="15" customHeight="1" x14ac:dyDescent="0.25">
      <c r="S52" s="115" t="s">
        <v>44</v>
      </c>
      <c r="T52" s="115"/>
      <c r="U52" s="112"/>
      <c r="V52" s="112">
        <v>108</v>
      </c>
      <c r="W52" s="112">
        <v>124</v>
      </c>
      <c r="X52" s="112">
        <v>107</v>
      </c>
      <c r="Y52" s="112">
        <v>104</v>
      </c>
      <c r="Z52" s="112">
        <v>106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76</v>
      </c>
      <c r="W53" s="112">
        <v>110</v>
      </c>
      <c r="X53" s="112">
        <v>124</v>
      </c>
      <c r="Y53" s="112">
        <v>121</v>
      </c>
      <c r="Z53" s="112">
        <v>119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98</v>
      </c>
      <c r="W54" s="112">
        <v>120</v>
      </c>
      <c r="X54" s="112">
        <v>122</v>
      </c>
      <c r="Y54" s="112">
        <v>121</v>
      </c>
      <c r="Z54" s="112">
        <v>111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88</v>
      </c>
      <c r="W55" s="112">
        <v>104</v>
      </c>
      <c r="X55" s="112">
        <v>109</v>
      </c>
      <c r="Y55" s="112">
        <v>129</v>
      </c>
      <c r="Z55" s="112">
        <v>124</v>
      </c>
    </row>
    <row r="56" spans="1:26" ht="15" customHeight="1" x14ac:dyDescent="0.25">
      <c r="S56" s="115" t="s">
        <v>48</v>
      </c>
      <c r="T56" s="115"/>
      <c r="U56" s="112"/>
      <c r="V56" s="112">
        <v>58</v>
      </c>
      <c r="W56" s="112">
        <v>56</v>
      </c>
      <c r="X56" s="112">
        <v>57</v>
      </c>
      <c r="Y56" s="112">
        <v>54</v>
      </c>
      <c r="Z56" s="112">
        <v>66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21</v>
      </c>
      <c r="W57" s="112">
        <v>14</v>
      </c>
      <c r="X57" s="112">
        <v>23</v>
      </c>
      <c r="Y57" s="112">
        <v>28</v>
      </c>
      <c r="Z57" s="112">
        <v>28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</v>
      </c>
      <c r="W58" s="112">
        <v>14</v>
      </c>
      <c r="X58" s="112">
        <v>10</v>
      </c>
      <c r="Y58" s="112">
        <v>11</v>
      </c>
      <c r="Z58" s="112">
        <v>13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3</v>
      </c>
      <c r="X59" s="112">
        <v>9</v>
      </c>
      <c r="Y59" s="112">
        <v>6</v>
      </c>
      <c r="Z59" s="112">
        <v>13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865</v>
      </c>
      <c r="W61" s="112">
        <v>1034</v>
      </c>
      <c r="X61" s="112">
        <v>1060</v>
      </c>
      <c r="Y61" s="112">
        <v>1049</v>
      </c>
      <c r="Z61" s="112">
        <v>1097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0</v>
      </c>
      <c r="X63" s="112">
        <v>7</v>
      </c>
      <c r="Y63" s="112">
        <v>0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29</v>
      </c>
      <c r="W64" s="112">
        <v>18</v>
      </c>
      <c r="X64" s="112">
        <v>29</v>
      </c>
      <c r="Y64" s="112">
        <v>37</v>
      </c>
      <c r="Z64" s="112">
        <v>45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Tumby Bay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66</v>
      </c>
      <c r="W65" s="112">
        <v>69</v>
      </c>
      <c r="X65" s="112">
        <v>60</v>
      </c>
      <c r="Y65" s="112">
        <v>63</v>
      </c>
      <c r="Z65" s="112">
        <v>86</v>
      </c>
    </row>
    <row r="66" spans="1:26" x14ac:dyDescent="0.25">
      <c r="S66" s="115" t="s">
        <v>39</v>
      </c>
      <c r="T66" s="115"/>
      <c r="U66" s="112"/>
      <c r="V66" s="112">
        <v>57</v>
      </c>
      <c r="W66" s="112">
        <v>57</v>
      </c>
      <c r="X66" s="112">
        <v>65</v>
      </c>
      <c r="Y66" s="112">
        <v>66</v>
      </c>
      <c r="Z66" s="112">
        <v>63</v>
      </c>
    </row>
    <row r="67" spans="1:26" x14ac:dyDescent="0.25">
      <c r="S67" s="115" t="s">
        <v>40</v>
      </c>
      <c r="T67" s="115"/>
      <c r="U67" s="112"/>
      <c r="V67" s="112">
        <v>80</v>
      </c>
      <c r="W67" s="112">
        <v>68</v>
      </c>
      <c r="X67" s="112">
        <v>84</v>
      </c>
      <c r="Y67" s="112">
        <v>99</v>
      </c>
      <c r="Z67" s="112">
        <v>87</v>
      </c>
    </row>
    <row r="68" spans="1:26" x14ac:dyDescent="0.25">
      <c r="S68" s="115" t="s">
        <v>41</v>
      </c>
      <c r="T68" s="115"/>
      <c r="U68" s="112"/>
      <c r="V68" s="112">
        <v>73</v>
      </c>
      <c r="W68" s="112">
        <v>80</v>
      </c>
      <c r="X68" s="112">
        <v>66</v>
      </c>
      <c r="Y68" s="112">
        <v>68</v>
      </c>
      <c r="Z68" s="112">
        <v>91</v>
      </c>
    </row>
    <row r="69" spans="1:26" x14ac:dyDescent="0.25">
      <c r="S69" s="115" t="s">
        <v>42</v>
      </c>
      <c r="T69" s="115"/>
      <c r="U69" s="112"/>
      <c r="V69" s="112">
        <v>59</v>
      </c>
      <c r="W69" s="112">
        <v>72</v>
      </c>
      <c r="X69" s="112">
        <v>96</v>
      </c>
      <c r="Y69" s="112">
        <v>94</v>
      </c>
      <c r="Z69" s="112">
        <v>97</v>
      </c>
    </row>
    <row r="70" spans="1:26" x14ac:dyDescent="0.25">
      <c r="S70" s="115" t="s">
        <v>43</v>
      </c>
      <c r="T70" s="115"/>
      <c r="U70" s="112"/>
      <c r="V70" s="112">
        <v>78</v>
      </c>
      <c r="W70" s="112">
        <v>69</v>
      </c>
      <c r="X70" s="112">
        <v>75</v>
      </c>
      <c r="Y70" s="112">
        <v>80</v>
      </c>
      <c r="Z70" s="112">
        <v>86</v>
      </c>
    </row>
    <row r="71" spans="1:26" x14ac:dyDescent="0.25">
      <c r="S71" s="115" t="s">
        <v>44</v>
      </c>
      <c r="T71" s="115"/>
      <c r="U71" s="112"/>
      <c r="V71" s="112">
        <v>107</v>
      </c>
      <c r="W71" s="112">
        <v>110</v>
      </c>
      <c r="X71" s="112">
        <v>99</v>
      </c>
      <c r="Y71" s="112">
        <v>106</v>
      </c>
      <c r="Z71" s="112">
        <v>110</v>
      </c>
    </row>
    <row r="72" spans="1:26" x14ac:dyDescent="0.25">
      <c r="S72" s="115" t="s">
        <v>45</v>
      </c>
      <c r="T72" s="115"/>
      <c r="U72" s="112"/>
      <c r="V72" s="112">
        <v>76</v>
      </c>
      <c r="W72" s="112">
        <v>100</v>
      </c>
      <c r="X72" s="112">
        <v>126</v>
      </c>
      <c r="Y72" s="112">
        <v>122</v>
      </c>
      <c r="Z72" s="112">
        <v>119</v>
      </c>
    </row>
    <row r="73" spans="1:26" x14ac:dyDescent="0.25">
      <c r="S73" s="115" t="s">
        <v>46</v>
      </c>
      <c r="T73" s="115"/>
      <c r="U73" s="112"/>
      <c r="V73" s="112">
        <v>103</v>
      </c>
      <c r="W73" s="112">
        <v>100</v>
      </c>
      <c r="X73" s="112">
        <v>88</v>
      </c>
      <c r="Y73" s="112">
        <v>91</v>
      </c>
      <c r="Z73" s="112">
        <v>94</v>
      </c>
    </row>
    <row r="74" spans="1:26" x14ac:dyDescent="0.25">
      <c r="S74" s="115" t="s">
        <v>47</v>
      </c>
      <c r="T74" s="115"/>
      <c r="U74" s="112"/>
      <c r="V74" s="112">
        <v>83</v>
      </c>
      <c r="W74" s="112">
        <v>100</v>
      </c>
      <c r="X74" s="112">
        <v>100</v>
      </c>
      <c r="Y74" s="112">
        <v>100</v>
      </c>
      <c r="Z74" s="112">
        <v>100</v>
      </c>
    </row>
    <row r="75" spans="1:26" x14ac:dyDescent="0.25">
      <c r="S75" s="115" t="s">
        <v>48</v>
      </c>
      <c r="T75" s="115"/>
      <c r="U75" s="112"/>
      <c r="V75" s="112">
        <v>30</v>
      </c>
      <c r="W75" s="112">
        <v>27</v>
      </c>
      <c r="X75" s="112">
        <v>31</v>
      </c>
      <c r="Y75" s="112">
        <v>36</v>
      </c>
      <c r="Z75" s="112">
        <v>47</v>
      </c>
    </row>
    <row r="76" spans="1:26" x14ac:dyDescent="0.25">
      <c r="S76" s="115" t="s">
        <v>49</v>
      </c>
      <c r="T76" s="115"/>
      <c r="U76" s="112"/>
      <c r="V76" s="112">
        <v>19</v>
      </c>
      <c r="W76" s="112">
        <v>16</v>
      </c>
      <c r="X76" s="112">
        <v>12</v>
      </c>
      <c r="Y76" s="112">
        <v>15</v>
      </c>
      <c r="Z76" s="112">
        <v>16</v>
      </c>
    </row>
    <row r="77" spans="1:26" x14ac:dyDescent="0.25">
      <c r="S77" s="115" t="s">
        <v>50</v>
      </c>
      <c r="T77" s="115"/>
      <c r="U77" s="112"/>
      <c r="V77" s="112">
        <v>15</v>
      </c>
      <c r="W77" s="112">
        <v>14</v>
      </c>
      <c r="X77" s="112">
        <v>14</v>
      </c>
      <c r="Y77" s="112">
        <v>12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6</v>
      </c>
      <c r="X78" s="112">
        <v>6</v>
      </c>
      <c r="Y78" s="112">
        <v>6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5</v>
      </c>
      <c r="X79" s="112">
        <v>3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884</v>
      </c>
      <c r="W80" s="112">
        <v>913</v>
      </c>
      <c r="X80" s="112">
        <v>960</v>
      </c>
      <c r="Y80" s="112">
        <v>998</v>
      </c>
      <c r="Z80" s="112">
        <v>1060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Tumby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40</v>
      </c>
      <c r="W83" s="112">
        <v>42</v>
      </c>
      <c r="X83" s="112">
        <v>42</v>
      </c>
      <c r="Y83" s="112">
        <v>46</v>
      </c>
      <c r="Z83" s="112">
        <v>58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31</v>
      </c>
      <c r="W84" s="112">
        <v>28</v>
      </c>
      <c r="X84" s="112">
        <v>37</v>
      </c>
      <c r="Y84" s="112">
        <v>38</v>
      </c>
      <c r="Z84" s="112">
        <v>34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86</v>
      </c>
      <c r="W85" s="112">
        <v>103</v>
      </c>
      <c r="X85" s="112">
        <v>97</v>
      </c>
      <c r="Y85" s="112">
        <v>95</v>
      </c>
      <c r="Z85" s="112">
        <v>110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2,158</v>
      </c>
      <c r="D86" s="94">
        <f t="shared" ref="D86:D91" si="4">AD4</f>
        <v>5.8361942128494437E-2</v>
      </c>
      <c r="E86" s="95">
        <f t="shared" ref="E86:E91" si="5">AD4</f>
        <v>5.8361942128494437E-2</v>
      </c>
      <c r="F86" s="94">
        <f t="shared" ref="F86:F91" si="6">AF4</f>
        <v>0.236676217765043</v>
      </c>
      <c r="G86" s="95">
        <f t="shared" ref="G86:G91" si="7">AF4</f>
        <v>0.236676217765043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12</v>
      </c>
      <c r="W86" s="112">
        <v>13</v>
      </c>
      <c r="X86" s="112">
        <v>15</v>
      </c>
      <c r="Y86" s="112">
        <v>12</v>
      </c>
      <c r="Z86" s="112">
        <v>18</v>
      </c>
    </row>
    <row r="87" spans="1:30" ht="15" customHeight="1" x14ac:dyDescent="0.25">
      <c r="A87" s="96" t="s">
        <v>4</v>
      </c>
      <c r="B87" s="49"/>
      <c r="C87" s="97" t="str">
        <f t="shared" si="3"/>
        <v>1,097</v>
      </c>
      <c r="D87" s="94">
        <f t="shared" si="4"/>
        <v>4.8757170172084141E-2</v>
      </c>
      <c r="E87" s="95">
        <f t="shared" si="5"/>
        <v>4.8757170172084141E-2</v>
      </c>
      <c r="F87" s="94">
        <f t="shared" si="6"/>
        <v>0.27409988385598139</v>
      </c>
      <c r="G87" s="95">
        <f t="shared" si="7"/>
        <v>0.27409988385598139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14</v>
      </c>
      <c r="W87" s="112">
        <v>12</v>
      </c>
      <c r="X87" s="112">
        <v>12</v>
      </c>
      <c r="Y87" s="112">
        <v>12</v>
      </c>
      <c r="Z87" s="112">
        <v>12</v>
      </c>
    </row>
    <row r="88" spans="1:30" ht="15" customHeight="1" x14ac:dyDescent="0.25">
      <c r="A88" s="96" t="s">
        <v>5</v>
      </c>
      <c r="B88" s="49"/>
      <c r="C88" s="97" t="str">
        <f t="shared" si="3"/>
        <v>1,060</v>
      </c>
      <c r="D88" s="94">
        <f t="shared" si="4"/>
        <v>6.8548387096774244E-2</v>
      </c>
      <c r="E88" s="95">
        <f t="shared" si="5"/>
        <v>6.8548387096774244E-2</v>
      </c>
      <c r="F88" s="94">
        <f t="shared" si="6"/>
        <v>0.203178206583428</v>
      </c>
      <c r="G88" s="95">
        <f t="shared" si="7"/>
        <v>0.203178206583428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19</v>
      </c>
      <c r="W88" s="112">
        <v>20</v>
      </c>
      <c r="X88" s="112">
        <v>18</v>
      </c>
      <c r="Y88" s="112">
        <v>27</v>
      </c>
      <c r="Z88" s="112">
        <v>25</v>
      </c>
    </row>
    <row r="89" spans="1:30" ht="15" customHeight="1" x14ac:dyDescent="0.25">
      <c r="A89" s="49" t="s">
        <v>6</v>
      </c>
      <c r="B89" s="49"/>
      <c r="C89" s="97" t="str">
        <f t="shared" si="3"/>
        <v>1,397</v>
      </c>
      <c r="D89" s="94">
        <f t="shared" si="4"/>
        <v>4.4876589379207132E-2</v>
      </c>
      <c r="E89" s="95">
        <f t="shared" si="5"/>
        <v>4.4876589379207132E-2</v>
      </c>
      <c r="F89" s="94">
        <f t="shared" si="6"/>
        <v>0.18590831918505946</v>
      </c>
      <c r="G89" s="95">
        <f t="shared" si="7"/>
        <v>0.18590831918505946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79</v>
      </c>
      <c r="W89" s="112">
        <v>86</v>
      </c>
      <c r="X89" s="112">
        <v>91</v>
      </c>
      <c r="Y89" s="112">
        <v>93</v>
      </c>
      <c r="Z89" s="112">
        <v>98</v>
      </c>
    </row>
    <row r="90" spans="1:30" ht="15" customHeight="1" x14ac:dyDescent="0.25">
      <c r="A90" s="49" t="s">
        <v>98</v>
      </c>
      <c r="B90" s="49"/>
      <c r="C90" s="97" t="str">
        <f t="shared" si="3"/>
        <v>$28,191</v>
      </c>
      <c r="D90" s="94">
        <f t="shared" si="4"/>
        <v>-2.0044363039977142E-2</v>
      </c>
      <c r="E90" s="95">
        <f t="shared" si="5"/>
        <v>-2.0044363039977142E-2</v>
      </c>
      <c r="F90" s="94">
        <f t="shared" si="6"/>
        <v>7.0193437395849045E-3</v>
      </c>
      <c r="G90" s="95">
        <f t="shared" si="7"/>
        <v>7.0193437395849045E-3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98</v>
      </c>
      <c r="W90" s="112">
        <v>98</v>
      </c>
      <c r="X90" s="112">
        <v>101</v>
      </c>
      <c r="Y90" s="112">
        <v>97</v>
      </c>
      <c r="Z90" s="112">
        <v>100</v>
      </c>
    </row>
    <row r="91" spans="1:30" ht="15" customHeight="1" x14ac:dyDescent="0.25">
      <c r="A91" s="49" t="s">
        <v>7</v>
      </c>
      <c r="B91" s="49"/>
      <c r="C91" s="97" t="str">
        <f t="shared" si="3"/>
        <v>$57.5 mil</v>
      </c>
      <c r="D91" s="94">
        <f t="shared" si="4"/>
        <v>-0.124751648076318</v>
      </c>
      <c r="E91" s="95">
        <f t="shared" si="5"/>
        <v>-0.124751648076318</v>
      </c>
      <c r="F91" s="94">
        <f t="shared" si="6"/>
        <v>7.0393552311979413E-2</v>
      </c>
      <c r="G91" s="95">
        <f t="shared" si="7"/>
        <v>7.0393552311979413E-2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591</v>
      </c>
      <c r="W91" s="112">
        <v>667</v>
      </c>
      <c r="X91" s="112">
        <v>660</v>
      </c>
      <c r="Y91" s="112">
        <v>690</v>
      </c>
      <c r="Z91" s="112">
        <v>713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27</v>
      </c>
      <c r="W93" s="112">
        <v>24</v>
      </c>
      <c r="X93" s="112">
        <v>26</v>
      </c>
      <c r="Y93" s="112">
        <v>35</v>
      </c>
      <c r="Z93" s="112">
        <v>35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101</v>
      </c>
      <c r="W94" s="112">
        <v>112</v>
      </c>
      <c r="X94" s="112">
        <v>113</v>
      </c>
      <c r="Y94" s="112">
        <v>116</v>
      </c>
      <c r="Z94" s="112">
        <v>117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14</v>
      </c>
      <c r="W95" s="112">
        <v>14</v>
      </c>
      <c r="X95" s="112">
        <v>22</v>
      </c>
      <c r="Y95" s="112">
        <v>10</v>
      </c>
      <c r="Z95" s="112">
        <v>18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89</v>
      </c>
      <c r="W96" s="112">
        <v>107</v>
      </c>
      <c r="X96" s="112">
        <v>110</v>
      </c>
      <c r="Y96" s="112">
        <v>110</v>
      </c>
      <c r="Z96" s="112">
        <v>118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81</v>
      </c>
      <c r="W97" s="112">
        <v>82</v>
      </c>
      <c r="X97" s="112">
        <v>84</v>
      </c>
      <c r="Y97" s="112">
        <v>85</v>
      </c>
      <c r="Z97" s="112">
        <v>85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51</v>
      </c>
      <c r="W98" s="112">
        <v>62</v>
      </c>
      <c r="X98" s="112">
        <v>48</v>
      </c>
      <c r="Y98" s="112">
        <v>53</v>
      </c>
      <c r="Z98" s="112">
        <v>65</v>
      </c>
    </row>
    <row r="99" spans="1:32" ht="15" customHeight="1" x14ac:dyDescent="0.25">
      <c r="S99" s="115" t="s">
        <v>191</v>
      </c>
      <c r="T99" s="115"/>
      <c r="U99" s="112"/>
      <c r="V99" s="112">
        <v>10</v>
      </c>
      <c r="W99" s="112">
        <v>12</v>
      </c>
      <c r="X99" s="112">
        <v>11</v>
      </c>
      <c r="Y99" s="112">
        <v>14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46</v>
      </c>
      <c r="W100" s="112">
        <v>47</v>
      </c>
      <c r="X100" s="112">
        <v>46</v>
      </c>
      <c r="Y100" s="112">
        <v>49</v>
      </c>
      <c r="Z100" s="112">
        <v>52</v>
      </c>
    </row>
    <row r="101" spans="1:32" x14ac:dyDescent="0.25">
      <c r="A101" s="18"/>
      <c r="S101" s="118" t="s">
        <v>53</v>
      </c>
      <c r="T101" s="118"/>
      <c r="U101" s="112"/>
      <c r="V101" s="112">
        <v>580</v>
      </c>
      <c r="W101" s="112">
        <v>618</v>
      </c>
      <c r="X101" s="112">
        <v>621</v>
      </c>
      <c r="Y101" s="112">
        <v>646</v>
      </c>
      <c r="Z101" s="112">
        <v>679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1100</v>
      </c>
      <c r="W104" s="112">
        <v>1109</v>
      </c>
      <c r="X104" s="112">
        <v>1204</v>
      </c>
      <c r="Y104" s="112">
        <v>1303</v>
      </c>
      <c r="Z104" s="112">
        <v>1303</v>
      </c>
      <c r="AB104" s="109" t="str">
        <f>TEXT(Z104,"###,###")</f>
        <v>1,303</v>
      </c>
      <c r="AD104" s="130">
        <f>Z104/($Z$4)*100</f>
        <v>60.37998146431881</v>
      </c>
      <c r="AF104" s="109"/>
    </row>
    <row r="105" spans="1:32" x14ac:dyDescent="0.25">
      <c r="S105" s="115" t="s">
        <v>17</v>
      </c>
      <c r="T105" s="115"/>
      <c r="U105" s="112"/>
      <c r="V105" s="112">
        <v>292</v>
      </c>
      <c r="W105" s="112">
        <v>307</v>
      </c>
      <c r="X105" s="112">
        <v>315</v>
      </c>
      <c r="Y105" s="112">
        <v>305</v>
      </c>
      <c r="Z105" s="112">
        <v>323</v>
      </c>
      <c r="AB105" s="109" t="str">
        <f>TEXT(Z105,"###,###")</f>
        <v>323</v>
      </c>
      <c r="AD105" s="130">
        <f>Z105/($Z$4)*100</f>
        <v>14.967562557924003</v>
      </c>
      <c r="AF105" s="109"/>
    </row>
    <row r="106" spans="1:32" x14ac:dyDescent="0.25">
      <c r="S106" s="118" t="s">
        <v>53</v>
      </c>
      <c r="T106" s="118"/>
      <c r="U106" s="120"/>
      <c r="V106" s="120">
        <v>1392</v>
      </c>
      <c r="W106" s="120">
        <v>1416</v>
      </c>
      <c r="X106" s="120">
        <v>1519</v>
      </c>
      <c r="Y106" s="120">
        <v>1608</v>
      </c>
      <c r="Z106" s="120">
        <v>1626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338</v>
      </c>
      <c r="W108" s="112">
        <v>396</v>
      </c>
      <c r="X108" s="112">
        <v>375</v>
      </c>
      <c r="Y108" s="112">
        <v>350</v>
      </c>
      <c r="Z108" s="112">
        <v>395</v>
      </c>
      <c r="AB108" s="109" t="str">
        <f>TEXT(Z108,"###,###")</f>
        <v>395</v>
      </c>
      <c r="AD108" s="130">
        <f>Z108/($Z$4)*100</f>
        <v>18.30398517145505</v>
      </c>
      <c r="AF108" s="109"/>
    </row>
    <row r="109" spans="1:32" x14ac:dyDescent="0.25">
      <c r="S109" s="115" t="s">
        <v>20</v>
      </c>
      <c r="T109" s="115"/>
      <c r="U109" s="112"/>
      <c r="V109" s="112">
        <v>299</v>
      </c>
      <c r="W109" s="112">
        <v>289</v>
      </c>
      <c r="X109" s="112">
        <v>315</v>
      </c>
      <c r="Y109" s="112">
        <v>345</v>
      </c>
      <c r="Z109" s="112">
        <v>369</v>
      </c>
      <c r="AB109" s="109" t="str">
        <f>TEXT(Z109,"###,###")</f>
        <v>369</v>
      </c>
      <c r="AD109" s="130">
        <f>Z109/($Z$4)*100</f>
        <v>17.099165894346619</v>
      </c>
      <c r="AF109" s="109"/>
    </row>
    <row r="110" spans="1:32" x14ac:dyDescent="0.25">
      <c r="S110" s="115" t="s">
        <v>21</v>
      </c>
      <c r="T110" s="115"/>
      <c r="U110" s="112"/>
      <c r="V110" s="112">
        <v>217</v>
      </c>
      <c r="W110" s="112">
        <v>217</v>
      </c>
      <c r="X110" s="112">
        <v>270</v>
      </c>
      <c r="Y110" s="112">
        <v>300</v>
      </c>
      <c r="Z110" s="112">
        <v>332</v>
      </c>
      <c r="AB110" s="109" t="str">
        <f>TEXT(Z110,"###,###")</f>
        <v>332</v>
      </c>
      <c r="AD110" s="130">
        <f>Z110/($Z$4)*100</f>
        <v>15.384615384615385</v>
      </c>
      <c r="AF110" s="109"/>
    </row>
    <row r="111" spans="1:32" x14ac:dyDescent="0.25">
      <c r="S111" s="115" t="s">
        <v>22</v>
      </c>
      <c r="T111" s="115"/>
      <c r="U111" s="112"/>
      <c r="V111" s="112">
        <v>475</v>
      </c>
      <c r="W111" s="112">
        <v>477</v>
      </c>
      <c r="X111" s="112">
        <v>523</v>
      </c>
      <c r="Y111" s="112">
        <v>513</v>
      </c>
      <c r="Z111" s="112">
        <v>537</v>
      </c>
      <c r="AB111" s="109" t="str">
        <f>TEXT(Z111,"###,###")</f>
        <v>537</v>
      </c>
      <c r="AD111" s="130">
        <f>Z111/($Z$4)*100</f>
        <v>24.884151992585725</v>
      </c>
      <c r="AF111" s="109"/>
    </row>
    <row r="112" spans="1:32" x14ac:dyDescent="0.25">
      <c r="S112" s="118" t="s">
        <v>53</v>
      </c>
      <c r="T112" s="118"/>
      <c r="U112" s="112"/>
      <c r="V112" s="112">
        <v>1747</v>
      </c>
      <c r="W112" s="112">
        <v>1947</v>
      </c>
      <c r="X112" s="112">
        <v>2017</v>
      </c>
      <c r="Y112" s="112">
        <v>2042</v>
      </c>
      <c r="Z112" s="112">
        <v>2158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45.18</v>
      </c>
      <c r="W118" s="131">
        <v>45.83</v>
      </c>
      <c r="X118" s="131">
        <v>45.6</v>
      </c>
      <c r="Y118" s="131">
        <v>45.29</v>
      </c>
      <c r="Z118" s="131">
        <v>45.38</v>
      </c>
      <c r="AB118" s="109" t="str">
        <f>TEXT(Z118,"##.0")</f>
        <v>45.4</v>
      </c>
    </row>
    <row r="120" spans="19:32" x14ac:dyDescent="0.25">
      <c r="S120" s="101" t="s">
        <v>100</v>
      </c>
      <c r="T120" s="112"/>
      <c r="U120" s="112"/>
      <c r="V120" s="112">
        <v>739</v>
      </c>
      <c r="W120" s="112">
        <v>775</v>
      </c>
      <c r="X120" s="112">
        <v>780</v>
      </c>
      <c r="Y120" s="112">
        <v>823</v>
      </c>
      <c r="Z120" s="112">
        <v>895</v>
      </c>
      <c r="AB120" s="109" t="str">
        <f>TEXT(Z120,"###,###")</f>
        <v>895</v>
      </c>
    </row>
    <row r="121" spans="19:32" x14ac:dyDescent="0.25">
      <c r="S121" s="101" t="s">
        <v>101</v>
      </c>
      <c r="T121" s="112"/>
      <c r="U121" s="112"/>
      <c r="V121" s="112">
        <v>262</v>
      </c>
      <c r="W121" s="112">
        <v>325</v>
      </c>
      <c r="X121" s="112">
        <v>309</v>
      </c>
      <c r="Y121" s="112">
        <v>321</v>
      </c>
      <c r="Z121" s="112">
        <v>318</v>
      </c>
      <c r="AB121" s="109" t="str">
        <f>TEXT(Z121,"###,###")</f>
        <v>318</v>
      </c>
    </row>
    <row r="122" spans="19:32" x14ac:dyDescent="0.25">
      <c r="S122" s="101" t="s">
        <v>102</v>
      </c>
      <c r="T122" s="112"/>
      <c r="U122" s="112"/>
      <c r="V122" s="112">
        <v>173</v>
      </c>
      <c r="W122" s="112">
        <v>187</v>
      </c>
      <c r="X122" s="112">
        <v>192</v>
      </c>
      <c r="Y122" s="112">
        <v>188</v>
      </c>
      <c r="Z122" s="112">
        <v>184</v>
      </c>
      <c r="AB122" s="109" t="str">
        <f>TEXT(Z122,"###,###")</f>
        <v>184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912</v>
      </c>
      <c r="W124" s="112">
        <v>962</v>
      </c>
      <c r="X124" s="112">
        <v>972</v>
      </c>
      <c r="Y124" s="112">
        <v>1011</v>
      </c>
      <c r="Z124" s="112">
        <v>1079</v>
      </c>
      <c r="AB124" s="109" t="str">
        <f>TEXT(Z124,"###,###")</f>
        <v>1,079</v>
      </c>
      <c r="AD124" s="127">
        <f>Z124/$Z$7*100</f>
        <v>77.236936292054409</v>
      </c>
    </row>
    <row r="125" spans="19:32" x14ac:dyDescent="0.25">
      <c r="S125" s="101" t="s">
        <v>104</v>
      </c>
      <c r="T125" s="112"/>
      <c r="U125" s="112"/>
      <c r="V125" s="112">
        <v>435</v>
      </c>
      <c r="W125" s="112">
        <v>512</v>
      </c>
      <c r="X125" s="112">
        <v>501</v>
      </c>
      <c r="Y125" s="112">
        <v>509</v>
      </c>
      <c r="Z125" s="112">
        <v>502</v>
      </c>
      <c r="AB125" s="109" t="str">
        <f>TEXT(Z125,"###,###")</f>
        <v>502</v>
      </c>
      <c r="AD125" s="127">
        <f>Z125/$Z$7*100</f>
        <v>35.934144595561918</v>
      </c>
    </row>
    <row r="127" spans="19:32" x14ac:dyDescent="0.25">
      <c r="S127" s="101" t="s">
        <v>105</v>
      </c>
      <c r="T127" s="112"/>
      <c r="U127" s="112"/>
      <c r="V127" s="112">
        <v>596</v>
      </c>
      <c r="W127" s="112">
        <v>668</v>
      </c>
      <c r="X127" s="112">
        <v>660</v>
      </c>
      <c r="Y127" s="112">
        <v>685</v>
      </c>
      <c r="Z127" s="112">
        <v>714</v>
      </c>
      <c r="AB127" s="109" t="str">
        <f>TEXT(Z127,"###,###")</f>
        <v>714</v>
      </c>
      <c r="AD127" s="127">
        <f>Z127/$Z$7*100</f>
        <v>51.10952040085899</v>
      </c>
    </row>
    <row r="128" spans="19:32" x14ac:dyDescent="0.25">
      <c r="S128" s="101" t="s">
        <v>106</v>
      </c>
      <c r="T128" s="112"/>
      <c r="U128" s="112"/>
      <c r="V128" s="112">
        <v>583</v>
      </c>
      <c r="W128" s="112">
        <v>622</v>
      </c>
      <c r="X128" s="112">
        <v>621</v>
      </c>
      <c r="Y128" s="112">
        <v>649</v>
      </c>
      <c r="Z128" s="112">
        <v>679</v>
      </c>
      <c r="AB128" s="109" t="str">
        <f>TEXT(Z128,"###,###")</f>
        <v>679</v>
      </c>
      <c r="AD128" s="127">
        <f>Z128/$Z$7*100</f>
        <v>48.604151753758053</v>
      </c>
    </row>
    <row r="130" spans="19:20" x14ac:dyDescent="0.25">
      <c r="S130" s="101" t="s">
        <v>264</v>
      </c>
      <c r="T130" s="127">
        <v>64.065855404438082</v>
      </c>
    </row>
    <row r="131" spans="19:20" x14ac:dyDescent="0.25">
      <c r="S131" s="101" t="s">
        <v>265</v>
      </c>
      <c r="T131" s="127">
        <v>22.763063707945598</v>
      </c>
    </row>
    <row r="132" spans="19:20" x14ac:dyDescent="0.25">
      <c r="S132" s="101" t="s">
        <v>266</v>
      </c>
      <c r="T132" s="127">
        <v>13.171080887616322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74544C2-81C9-4A88-A524-CCA871E5F6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FC6C4E-AEE6-485F-A33C-D9F132191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42FCD6-26F5-4AE3-BF93-07A3150E5B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46F98C-24D7-4606-95D8-0D782A7DE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E1A31-0EC5-46DC-9AD0-50DEFAAAE1DD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10.61 Unley,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30896</v>
      </c>
      <c r="W4" s="108">
        <v>31241</v>
      </c>
      <c r="X4" s="108">
        <v>31604</v>
      </c>
      <c r="Y4" s="108">
        <v>31284</v>
      </c>
      <c r="Z4" s="108">
        <v>32441</v>
      </c>
      <c r="AB4" s="109" t="str">
        <f>TEXT(Z4,"###,###")</f>
        <v>32,441</v>
      </c>
      <c r="AD4" s="110">
        <f>Z4/Y4-1</f>
        <v>3.6983761667305881E-2</v>
      </c>
      <c r="AF4" s="110">
        <f>Z4/V4-1</f>
        <v>5.0006473329880841E-2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14806</v>
      </c>
      <c r="W5" s="108">
        <v>14991</v>
      </c>
      <c r="X5" s="108">
        <v>15165</v>
      </c>
      <c r="Y5" s="108">
        <v>15063</v>
      </c>
      <c r="Z5" s="108">
        <v>15457</v>
      </c>
      <c r="AB5" s="109" t="str">
        <f>TEXT(Z5,"###,###")</f>
        <v>15,457</v>
      </c>
      <c r="AD5" s="110">
        <f t="shared" ref="AD5:AD9" si="0">Z5/Y5-1</f>
        <v>2.6156808072760995E-2</v>
      </c>
      <c r="AF5" s="110">
        <f t="shared" ref="AF5:AF9" si="1">Z5/V5-1</f>
        <v>4.3968661353505301E-2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16092</v>
      </c>
      <c r="W6" s="108">
        <v>16255</v>
      </c>
      <c r="X6" s="108">
        <v>16445</v>
      </c>
      <c r="Y6" s="108">
        <v>16222</v>
      </c>
      <c r="Z6" s="108">
        <v>16970</v>
      </c>
      <c r="AB6" s="109" t="str">
        <f>TEXT(Z6,"###,###")</f>
        <v>16,970</v>
      </c>
      <c r="AD6" s="110">
        <f t="shared" si="0"/>
        <v>4.6110220687954673E-2</v>
      </c>
      <c r="AF6" s="110">
        <f t="shared" si="1"/>
        <v>5.456127268207811E-2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21679</v>
      </c>
      <c r="W7" s="108">
        <v>21835</v>
      </c>
      <c r="X7" s="108">
        <v>21966</v>
      </c>
      <c r="Y7" s="108">
        <v>22094</v>
      </c>
      <c r="Z7" s="108">
        <v>22121</v>
      </c>
      <c r="AB7" s="109" t="str">
        <f>TEXT(Z7,"###,###")</f>
        <v>22,121</v>
      </c>
      <c r="AD7" s="110">
        <f t="shared" si="0"/>
        <v>1.2220512356295732E-3</v>
      </c>
      <c r="AF7" s="110">
        <f t="shared" si="1"/>
        <v>2.0388394298630041E-2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32,441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22,121</v>
      </c>
      <c r="P8" s="65"/>
      <c r="S8" s="107" t="s">
        <v>84</v>
      </c>
      <c r="T8" s="108"/>
      <c r="U8" s="108"/>
      <c r="V8" s="108">
        <v>44507</v>
      </c>
      <c r="W8" s="108">
        <v>46051.71</v>
      </c>
      <c r="X8" s="108">
        <v>48038.28</v>
      </c>
      <c r="Y8" s="108">
        <v>47571.67</v>
      </c>
      <c r="Z8" s="108">
        <v>49357.47</v>
      </c>
      <c r="AB8" s="109" t="str">
        <f>TEXT(Z8,"$###,###")</f>
        <v>$49,357</v>
      </c>
      <c r="AD8" s="110">
        <f t="shared" si="0"/>
        <v>3.7539148825340929E-2</v>
      </c>
      <c r="AF8" s="110">
        <f t="shared" si="1"/>
        <v>0.1089821825780215</v>
      </c>
    </row>
    <row r="9" spans="1:32" x14ac:dyDescent="0.25">
      <c r="A9" s="30" t="s">
        <v>14</v>
      </c>
      <c r="B9" s="69"/>
      <c r="C9" s="70"/>
      <c r="D9" s="71">
        <f>AD104</f>
        <v>71.286335193119825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48.605397586004251</v>
      </c>
      <c r="P9" s="72" t="s">
        <v>85</v>
      </c>
      <c r="S9" s="107" t="s">
        <v>7</v>
      </c>
      <c r="T9" s="108"/>
      <c r="U9" s="108"/>
      <c r="V9" s="108">
        <v>1585580503</v>
      </c>
      <c r="W9" s="108">
        <v>1638916008</v>
      </c>
      <c r="X9" s="108">
        <v>1701001321</v>
      </c>
      <c r="Y9" s="108">
        <v>1731336178</v>
      </c>
      <c r="Z9" s="108">
        <v>1844213035</v>
      </c>
      <c r="AB9" s="109" t="str">
        <f>TEXT(Z9/1000000,"$#,###.0")&amp;" mil"</f>
        <v>$1,844.2 mil</v>
      </c>
      <c r="AD9" s="110">
        <f t="shared" si="0"/>
        <v>6.5196383252611678E-2</v>
      </c>
      <c r="AF9" s="110">
        <f t="shared" si="1"/>
        <v>0.16311535838808178</v>
      </c>
    </row>
    <row r="10" spans="1:32" x14ac:dyDescent="0.25">
      <c r="A10" s="30" t="s">
        <v>17</v>
      </c>
      <c r="B10" s="69"/>
      <c r="C10" s="70"/>
      <c r="D10" s="71">
        <f>AD105</f>
        <v>20.498751579791005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51.358437683649015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82.062293748022242</v>
      </c>
      <c r="P11" s="72" t="s">
        <v>85</v>
      </c>
      <c r="S11" s="107" t="s">
        <v>29</v>
      </c>
      <c r="T11" s="112"/>
      <c r="U11" s="112"/>
      <c r="V11" s="112">
        <v>27146</v>
      </c>
      <c r="W11" s="112">
        <v>27437</v>
      </c>
      <c r="X11" s="112">
        <v>27651</v>
      </c>
      <c r="Y11" s="112">
        <v>27299</v>
      </c>
      <c r="Z11" s="112">
        <v>28470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7.9924054066271868</v>
      </c>
      <c r="P12" s="72" t="s">
        <v>85</v>
      </c>
      <c r="S12" s="107" t="s">
        <v>30</v>
      </c>
      <c r="T12" s="112"/>
      <c r="U12" s="112"/>
      <c r="V12" s="112">
        <v>3745</v>
      </c>
      <c r="W12" s="112">
        <v>3810</v>
      </c>
      <c r="X12" s="112">
        <v>3954</v>
      </c>
      <c r="Y12" s="112">
        <v>3986</v>
      </c>
      <c r="Z12" s="112">
        <v>3971</v>
      </c>
    </row>
    <row r="13" spans="1:32" ht="15" customHeight="1" x14ac:dyDescent="0.25">
      <c r="A13" s="30" t="s">
        <v>19</v>
      </c>
      <c r="B13" s="70"/>
      <c r="C13" s="70"/>
      <c r="D13" s="71">
        <f>AD108</f>
        <v>14.971794950833822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9.9588626192305956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14.216577787367838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42.3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21.127585462840234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18.501943766386404</v>
      </c>
      <c r="P15" s="72" t="s">
        <v>85</v>
      </c>
      <c r="S15" s="115" t="s">
        <v>61</v>
      </c>
      <c r="T15" s="115"/>
      <c r="U15" s="116"/>
      <c r="V15" s="116">
        <v>265</v>
      </c>
      <c r="W15" s="116">
        <v>237</v>
      </c>
      <c r="X15" s="116">
        <v>276</v>
      </c>
      <c r="Y15" s="112">
        <v>235</v>
      </c>
      <c r="Z15" s="112">
        <v>239</v>
      </c>
      <c r="AB15" s="117">
        <f t="shared" ref="AB15:AB34" si="2">IF(Z15="np",0,Z15/$Z$34)</f>
        <v>7.3672204925865417E-3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42.82543694707315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81.498056233613596</v>
      </c>
      <c r="P16" s="37" t="s">
        <v>85</v>
      </c>
      <c r="S16" s="115" t="s">
        <v>62</v>
      </c>
      <c r="T16" s="115"/>
      <c r="U16" s="116"/>
      <c r="V16" s="116">
        <v>284</v>
      </c>
      <c r="W16" s="116">
        <v>272</v>
      </c>
      <c r="X16" s="116">
        <v>299</v>
      </c>
      <c r="Y16" s="112">
        <v>322</v>
      </c>
      <c r="Z16" s="112">
        <v>336</v>
      </c>
      <c r="AB16" s="117">
        <f t="shared" si="2"/>
        <v>1.0357263956104928E-2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1201</v>
      </c>
      <c r="W17" s="116">
        <v>1278</v>
      </c>
      <c r="X17" s="116">
        <v>1232</v>
      </c>
      <c r="Y17" s="112">
        <v>1205</v>
      </c>
      <c r="Z17" s="112">
        <v>1284</v>
      </c>
      <c r="AB17" s="117">
        <f t="shared" si="2"/>
        <v>3.9579544403686689E-2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203</v>
      </c>
      <c r="W18" s="116">
        <v>225</v>
      </c>
      <c r="X18" s="116">
        <v>228</v>
      </c>
      <c r="Y18" s="112">
        <v>177</v>
      </c>
      <c r="Z18" s="112">
        <v>243</v>
      </c>
      <c r="AB18" s="117">
        <f t="shared" si="2"/>
        <v>7.4905212539687436E-3</v>
      </c>
    </row>
    <row r="19" spans="1:28" x14ac:dyDescent="0.25">
      <c r="A19" s="61" t="str">
        <f>$S$1&amp;" ("&amp;$V$2&amp;" to "&amp;$Z$2&amp;")"</f>
        <v>Unley (2016-17 to 2020-21)</v>
      </c>
      <c r="B19" s="61"/>
      <c r="C19" s="61"/>
      <c r="D19" s="61"/>
      <c r="E19" s="61"/>
      <c r="F19" s="61"/>
      <c r="G19" s="61" t="str">
        <f>$S$1&amp;" ("&amp;$V$2&amp;" to "&amp;$Z$2&amp;")"</f>
        <v>Unley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1012</v>
      </c>
      <c r="W19" s="116">
        <v>1181</v>
      </c>
      <c r="X19" s="116">
        <v>1186</v>
      </c>
      <c r="Y19" s="112">
        <v>1159</v>
      </c>
      <c r="Z19" s="112">
        <v>1272</v>
      </c>
      <c r="AB19" s="117">
        <f t="shared" si="2"/>
        <v>3.9209642119540089E-2</v>
      </c>
    </row>
    <row r="20" spans="1:28" x14ac:dyDescent="0.25">
      <c r="S20" s="115" t="s">
        <v>66</v>
      </c>
      <c r="T20" s="115"/>
      <c r="U20" s="116"/>
      <c r="V20" s="116">
        <v>920</v>
      </c>
      <c r="W20" s="116">
        <v>832</v>
      </c>
      <c r="X20" s="116">
        <v>860</v>
      </c>
      <c r="Y20" s="112">
        <v>878</v>
      </c>
      <c r="Z20" s="112">
        <v>929</v>
      </c>
      <c r="AB20" s="117">
        <f t="shared" si="2"/>
        <v>2.8636601831016305E-2</v>
      </c>
    </row>
    <row r="21" spans="1:28" x14ac:dyDescent="0.25">
      <c r="S21" s="115" t="s">
        <v>67</v>
      </c>
      <c r="T21" s="115"/>
      <c r="U21" s="116"/>
      <c r="V21" s="116">
        <v>2338</v>
      </c>
      <c r="W21" s="116">
        <v>2225</v>
      </c>
      <c r="X21" s="116">
        <v>2184</v>
      </c>
      <c r="Y21" s="112">
        <v>2333</v>
      </c>
      <c r="Z21" s="112">
        <v>2450</v>
      </c>
      <c r="AB21" s="117">
        <f t="shared" si="2"/>
        <v>7.5521716346598447E-2</v>
      </c>
    </row>
    <row r="22" spans="1:28" x14ac:dyDescent="0.25">
      <c r="S22" s="115" t="s">
        <v>68</v>
      </c>
      <c r="T22" s="115"/>
      <c r="U22" s="116"/>
      <c r="V22" s="116">
        <v>2512</v>
      </c>
      <c r="W22" s="116">
        <v>2402</v>
      </c>
      <c r="X22" s="116">
        <v>2494</v>
      </c>
      <c r="Y22" s="112">
        <v>2359</v>
      </c>
      <c r="Z22" s="112">
        <v>2707</v>
      </c>
      <c r="AB22" s="117">
        <f t="shared" si="2"/>
        <v>8.3443790265404882E-2</v>
      </c>
    </row>
    <row r="23" spans="1:28" x14ac:dyDescent="0.25">
      <c r="S23" s="115" t="s">
        <v>69</v>
      </c>
      <c r="T23" s="115"/>
      <c r="U23" s="116"/>
      <c r="V23" s="116">
        <v>490</v>
      </c>
      <c r="W23" s="116">
        <v>593</v>
      </c>
      <c r="X23" s="116">
        <v>644</v>
      </c>
      <c r="Y23" s="112">
        <v>639</v>
      </c>
      <c r="Z23" s="112">
        <v>679</v>
      </c>
      <c r="AB23" s="117">
        <f t="shared" si="2"/>
        <v>2.093030424462871E-2</v>
      </c>
    </row>
    <row r="24" spans="1:28" x14ac:dyDescent="0.25">
      <c r="S24" s="115" t="s">
        <v>70</v>
      </c>
      <c r="T24" s="115"/>
      <c r="U24" s="116"/>
      <c r="V24" s="116">
        <v>505</v>
      </c>
      <c r="W24" s="116">
        <v>545</v>
      </c>
      <c r="X24" s="116">
        <v>633</v>
      </c>
      <c r="Y24" s="112">
        <v>556</v>
      </c>
      <c r="Z24" s="112">
        <v>486</v>
      </c>
      <c r="AB24" s="117">
        <f t="shared" si="2"/>
        <v>1.4981042507937487E-2</v>
      </c>
    </row>
    <row r="25" spans="1:28" x14ac:dyDescent="0.25">
      <c r="S25" s="115" t="s">
        <v>71</v>
      </c>
      <c r="T25" s="115"/>
      <c r="U25" s="116"/>
      <c r="V25" s="116">
        <v>1238</v>
      </c>
      <c r="W25" s="116">
        <v>1161</v>
      </c>
      <c r="X25" s="116">
        <v>1173</v>
      </c>
      <c r="Y25" s="112">
        <v>1305</v>
      </c>
      <c r="Z25" s="112">
        <v>1392</v>
      </c>
      <c r="AB25" s="117">
        <f t="shared" si="2"/>
        <v>4.2908664961006135E-2</v>
      </c>
    </row>
    <row r="26" spans="1:28" x14ac:dyDescent="0.25">
      <c r="S26" s="115" t="s">
        <v>72</v>
      </c>
      <c r="T26" s="115"/>
      <c r="U26" s="116"/>
      <c r="V26" s="116">
        <v>549</v>
      </c>
      <c r="W26" s="116">
        <v>585</v>
      </c>
      <c r="X26" s="116">
        <v>581</v>
      </c>
      <c r="Y26" s="112">
        <v>593</v>
      </c>
      <c r="Z26" s="112">
        <v>614</v>
      </c>
      <c r="AB26" s="117">
        <f t="shared" si="2"/>
        <v>1.8926666872167937E-2</v>
      </c>
    </row>
    <row r="27" spans="1:28" x14ac:dyDescent="0.25">
      <c r="S27" s="115" t="s">
        <v>73</v>
      </c>
      <c r="T27" s="115"/>
      <c r="U27" s="116"/>
      <c r="V27" s="116">
        <v>2979</v>
      </c>
      <c r="W27" s="116">
        <v>3311</v>
      </c>
      <c r="X27" s="116">
        <v>3549</v>
      </c>
      <c r="Y27" s="112">
        <v>3609</v>
      </c>
      <c r="Z27" s="112">
        <v>3826</v>
      </c>
      <c r="AB27" s="117">
        <f t="shared" si="2"/>
        <v>0.11793717826207577</v>
      </c>
    </row>
    <row r="28" spans="1:28" x14ac:dyDescent="0.25">
      <c r="S28" s="115" t="s">
        <v>74</v>
      </c>
      <c r="T28" s="115"/>
      <c r="U28" s="116"/>
      <c r="V28" s="116">
        <v>2043</v>
      </c>
      <c r="W28" s="116">
        <v>2279</v>
      </c>
      <c r="X28" s="116">
        <v>2311</v>
      </c>
      <c r="Y28" s="112">
        <v>2521</v>
      </c>
      <c r="Z28" s="112">
        <v>2543</v>
      </c>
      <c r="AB28" s="117">
        <f t="shared" si="2"/>
        <v>7.8388459048734621E-2</v>
      </c>
    </row>
    <row r="29" spans="1:28" x14ac:dyDescent="0.25">
      <c r="S29" s="115" t="s">
        <v>75</v>
      </c>
      <c r="T29" s="115"/>
      <c r="U29" s="116"/>
      <c r="V29" s="116">
        <v>2093</v>
      </c>
      <c r="W29" s="116">
        <v>2110</v>
      </c>
      <c r="X29" s="116">
        <v>2269</v>
      </c>
      <c r="Y29" s="112">
        <v>1924</v>
      </c>
      <c r="Z29" s="112">
        <v>1851</v>
      </c>
      <c r="AB29" s="117">
        <f t="shared" si="2"/>
        <v>5.7057427329613761E-2</v>
      </c>
    </row>
    <row r="30" spans="1:28" x14ac:dyDescent="0.25">
      <c r="S30" s="115" t="s">
        <v>76</v>
      </c>
      <c r="T30" s="115"/>
      <c r="U30" s="116"/>
      <c r="V30" s="116">
        <v>3603</v>
      </c>
      <c r="W30" s="116">
        <v>3792</v>
      </c>
      <c r="X30" s="116">
        <v>3674</v>
      </c>
      <c r="Y30" s="112">
        <v>3687</v>
      </c>
      <c r="Z30" s="112">
        <v>3529</v>
      </c>
      <c r="AB30" s="117">
        <f t="shared" si="2"/>
        <v>0.1087820967294473</v>
      </c>
    </row>
    <row r="31" spans="1:28" x14ac:dyDescent="0.25">
      <c r="S31" s="115" t="s">
        <v>77</v>
      </c>
      <c r="T31" s="115"/>
      <c r="U31" s="116"/>
      <c r="V31" s="116">
        <v>4623</v>
      </c>
      <c r="W31" s="116">
        <v>4940</v>
      </c>
      <c r="X31" s="116">
        <v>4984</v>
      </c>
      <c r="Y31" s="112">
        <v>4990</v>
      </c>
      <c r="Z31" s="112">
        <v>5463</v>
      </c>
      <c r="AB31" s="117">
        <f t="shared" si="2"/>
        <v>0.16839801485774175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610</v>
      </c>
      <c r="W32" s="116">
        <v>731</v>
      </c>
      <c r="X32" s="116">
        <v>770</v>
      </c>
      <c r="Y32" s="112">
        <v>747</v>
      </c>
      <c r="Z32" s="112">
        <v>773</v>
      </c>
      <c r="AB32" s="117">
        <f t="shared" si="2"/>
        <v>2.3827872137110448E-2</v>
      </c>
    </row>
    <row r="33" spans="19:32" x14ac:dyDescent="0.25">
      <c r="S33" s="115" t="s">
        <v>79</v>
      </c>
      <c r="T33" s="115"/>
      <c r="U33" s="116"/>
      <c r="V33" s="116">
        <v>877</v>
      </c>
      <c r="W33" s="116">
        <v>899</v>
      </c>
      <c r="X33" s="116">
        <v>932</v>
      </c>
      <c r="Y33" s="112">
        <v>964</v>
      </c>
      <c r="Z33" s="112">
        <v>984</v>
      </c>
      <c r="AB33" s="117">
        <f t="shared" si="2"/>
        <v>3.0331987300021578E-2</v>
      </c>
    </row>
    <row r="34" spans="19:32" x14ac:dyDescent="0.25">
      <c r="S34" s="118" t="s">
        <v>53</v>
      </c>
      <c r="T34" s="118"/>
      <c r="U34" s="119"/>
      <c r="V34" s="119">
        <v>30895</v>
      </c>
      <c r="W34" s="119">
        <v>31243</v>
      </c>
      <c r="X34" s="119">
        <v>31606</v>
      </c>
      <c r="Y34" s="120">
        <v>31283</v>
      </c>
      <c r="Z34" s="120">
        <v>32441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18066</v>
      </c>
      <c r="W37" s="112">
        <v>18141</v>
      </c>
      <c r="X37" s="112">
        <v>18192</v>
      </c>
      <c r="Y37" s="112">
        <v>18232</v>
      </c>
      <c r="Z37" s="112">
        <v>18029</v>
      </c>
      <c r="AB37" s="132">
        <f>Z37/Z40*100</f>
        <v>81.498056233613596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3612</v>
      </c>
      <c r="W38" s="112">
        <v>3694</v>
      </c>
      <c r="X38" s="112">
        <v>3775</v>
      </c>
      <c r="Y38" s="112">
        <v>3857</v>
      </c>
      <c r="Z38" s="112">
        <v>4093</v>
      </c>
      <c r="AB38" s="132">
        <f>Z38/Z40*100</f>
        <v>18.501943766386404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21678</v>
      </c>
      <c r="W40" s="112">
        <v>21835</v>
      </c>
      <c r="X40" s="112">
        <v>21967</v>
      </c>
      <c r="Y40" s="112">
        <v>22089</v>
      </c>
      <c r="Z40" s="112">
        <v>22122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7</v>
      </c>
      <c r="X44" s="112">
        <v>7</v>
      </c>
      <c r="Y44" s="112">
        <v>8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139</v>
      </c>
      <c r="W45" s="112">
        <v>150</v>
      </c>
      <c r="X45" s="112">
        <v>172</v>
      </c>
      <c r="Y45" s="112">
        <v>191</v>
      </c>
      <c r="Z45" s="112">
        <v>245</v>
      </c>
    </row>
    <row r="46" spans="19:32" x14ac:dyDescent="0.25">
      <c r="S46" s="115" t="s">
        <v>38</v>
      </c>
      <c r="T46" s="115"/>
      <c r="U46" s="112"/>
      <c r="V46" s="112">
        <v>755</v>
      </c>
      <c r="W46" s="112">
        <v>752</v>
      </c>
      <c r="X46" s="112">
        <v>696</v>
      </c>
      <c r="Y46" s="112">
        <v>691</v>
      </c>
      <c r="Z46" s="112">
        <v>778</v>
      </c>
    </row>
    <row r="47" spans="19:32" x14ac:dyDescent="0.25">
      <c r="S47" s="115" t="s">
        <v>39</v>
      </c>
      <c r="T47" s="115"/>
      <c r="U47" s="112"/>
      <c r="V47" s="112">
        <v>1301</v>
      </c>
      <c r="W47" s="112">
        <v>1355</v>
      </c>
      <c r="X47" s="112">
        <v>1439</v>
      </c>
      <c r="Y47" s="112">
        <v>1435</v>
      </c>
      <c r="Z47" s="112">
        <v>1435</v>
      </c>
    </row>
    <row r="48" spans="19:32" x14ac:dyDescent="0.25">
      <c r="S48" s="115" t="s">
        <v>40</v>
      </c>
      <c r="T48" s="115"/>
      <c r="U48" s="112"/>
      <c r="V48" s="112">
        <v>1840</v>
      </c>
      <c r="W48" s="112">
        <v>1799</v>
      </c>
      <c r="X48" s="112">
        <v>1858</v>
      </c>
      <c r="Y48" s="112">
        <v>1819</v>
      </c>
      <c r="Z48" s="112">
        <v>1893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1674</v>
      </c>
      <c r="W49" s="112">
        <v>1635</v>
      </c>
      <c r="X49" s="112">
        <v>1654</v>
      </c>
      <c r="Y49" s="112">
        <v>1674</v>
      </c>
      <c r="Z49" s="112">
        <v>1749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Unley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1516</v>
      </c>
      <c r="W50" s="112">
        <v>1591</v>
      </c>
      <c r="X50" s="112">
        <v>1630</v>
      </c>
      <c r="Y50" s="112">
        <v>1589</v>
      </c>
      <c r="Z50" s="112">
        <v>1627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1471</v>
      </c>
      <c r="W51" s="112">
        <v>1552</v>
      </c>
      <c r="X51" s="112">
        <v>1592</v>
      </c>
      <c r="Y51" s="112">
        <v>1534</v>
      </c>
      <c r="Z51" s="112">
        <v>1545</v>
      </c>
    </row>
    <row r="52" spans="1:26" ht="15" customHeight="1" x14ac:dyDescent="0.25">
      <c r="S52" s="115" t="s">
        <v>44</v>
      </c>
      <c r="T52" s="115"/>
      <c r="U52" s="112"/>
      <c r="V52" s="112">
        <v>1437</v>
      </c>
      <c r="W52" s="112">
        <v>1449</v>
      </c>
      <c r="X52" s="112">
        <v>1375</v>
      </c>
      <c r="Y52" s="112">
        <v>1453</v>
      </c>
      <c r="Z52" s="112">
        <v>1490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1356</v>
      </c>
      <c r="W53" s="112">
        <v>1378</v>
      </c>
      <c r="X53" s="112">
        <v>1332</v>
      </c>
      <c r="Y53" s="112">
        <v>1331</v>
      </c>
      <c r="Z53" s="112">
        <v>1347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1148</v>
      </c>
      <c r="W54" s="112">
        <v>1145</v>
      </c>
      <c r="X54" s="112">
        <v>1203</v>
      </c>
      <c r="Y54" s="112">
        <v>1194</v>
      </c>
      <c r="Z54" s="112">
        <v>1191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974</v>
      </c>
      <c r="W55" s="112">
        <v>972</v>
      </c>
      <c r="X55" s="112">
        <v>971</v>
      </c>
      <c r="Y55" s="112">
        <v>953</v>
      </c>
      <c r="Z55" s="112">
        <v>936</v>
      </c>
    </row>
    <row r="56" spans="1:26" ht="15" customHeight="1" x14ac:dyDescent="0.25">
      <c r="S56" s="115" t="s">
        <v>48</v>
      </c>
      <c r="T56" s="115"/>
      <c r="U56" s="112"/>
      <c r="V56" s="112">
        <v>653</v>
      </c>
      <c r="W56" s="112">
        <v>663</v>
      </c>
      <c r="X56" s="112">
        <v>640</v>
      </c>
      <c r="Y56" s="112">
        <v>611</v>
      </c>
      <c r="Z56" s="112">
        <v>629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302</v>
      </c>
      <c r="W57" s="112">
        <v>332</v>
      </c>
      <c r="X57" s="112">
        <v>361</v>
      </c>
      <c r="Y57" s="112">
        <v>366</v>
      </c>
      <c r="Z57" s="112">
        <v>355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122</v>
      </c>
      <c r="W58" s="112">
        <v>120</v>
      </c>
      <c r="X58" s="112">
        <v>115</v>
      </c>
      <c r="Y58" s="112">
        <v>118</v>
      </c>
      <c r="Z58" s="112">
        <v>120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58</v>
      </c>
      <c r="W59" s="112">
        <v>67</v>
      </c>
      <c r="X59" s="112">
        <v>66</v>
      </c>
      <c r="Y59" s="112">
        <v>60</v>
      </c>
      <c r="Z59" s="112">
        <v>57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51</v>
      </c>
      <c r="W60" s="112">
        <v>39</v>
      </c>
      <c r="X60" s="112">
        <v>46</v>
      </c>
      <c r="Y60" s="112">
        <v>49</v>
      </c>
      <c r="Z60" s="112">
        <v>48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14801</v>
      </c>
      <c r="W61" s="112">
        <v>14992</v>
      </c>
      <c r="X61" s="112">
        <v>15161</v>
      </c>
      <c r="Y61" s="112">
        <v>15062</v>
      </c>
      <c r="Z61" s="112">
        <v>15457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14</v>
      </c>
      <c r="X63" s="112">
        <v>15</v>
      </c>
      <c r="Y63" s="112">
        <v>15</v>
      </c>
      <c r="Z63" s="112">
        <v>23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246</v>
      </c>
      <c r="W64" s="112">
        <v>254</v>
      </c>
      <c r="X64" s="112">
        <v>246</v>
      </c>
      <c r="Y64" s="112">
        <v>276</v>
      </c>
      <c r="Z64" s="112">
        <v>351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Unley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995</v>
      </c>
      <c r="W65" s="112">
        <v>898</v>
      </c>
      <c r="X65" s="112">
        <v>877</v>
      </c>
      <c r="Y65" s="112">
        <v>812</v>
      </c>
      <c r="Z65" s="112">
        <v>939</v>
      </c>
    </row>
    <row r="66" spans="1:26" x14ac:dyDescent="0.25">
      <c r="S66" s="115" t="s">
        <v>39</v>
      </c>
      <c r="T66" s="115"/>
      <c r="U66" s="112"/>
      <c r="V66" s="112">
        <v>1653</v>
      </c>
      <c r="W66" s="112">
        <v>1666</v>
      </c>
      <c r="X66" s="112">
        <v>1719</v>
      </c>
      <c r="Y66" s="112">
        <v>1779</v>
      </c>
      <c r="Z66" s="112">
        <v>1812</v>
      </c>
    </row>
    <row r="67" spans="1:26" x14ac:dyDescent="0.25">
      <c r="S67" s="115" t="s">
        <v>40</v>
      </c>
      <c r="T67" s="115"/>
      <c r="U67" s="112"/>
      <c r="V67" s="112">
        <v>2027</v>
      </c>
      <c r="W67" s="112">
        <v>2116</v>
      </c>
      <c r="X67" s="112">
        <v>2145</v>
      </c>
      <c r="Y67" s="112">
        <v>2063</v>
      </c>
      <c r="Z67" s="112">
        <v>2216</v>
      </c>
    </row>
    <row r="68" spans="1:26" x14ac:dyDescent="0.25">
      <c r="S68" s="115" t="s">
        <v>41</v>
      </c>
      <c r="T68" s="115"/>
      <c r="U68" s="112"/>
      <c r="V68" s="112">
        <v>1736</v>
      </c>
      <c r="W68" s="112">
        <v>1809</v>
      </c>
      <c r="X68" s="112">
        <v>1767</v>
      </c>
      <c r="Y68" s="112">
        <v>1690</v>
      </c>
      <c r="Z68" s="112">
        <v>1852</v>
      </c>
    </row>
    <row r="69" spans="1:26" x14ac:dyDescent="0.25">
      <c r="S69" s="115" t="s">
        <v>42</v>
      </c>
      <c r="T69" s="115"/>
      <c r="U69" s="112"/>
      <c r="V69" s="112">
        <v>1548</v>
      </c>
      <c r="W69" s="112">
        <v>1526</v>
      </c>
      <c r="X69" s="112">
        <v>1601</v>
      </c>
      <c r="Y69" s="112">
        <v>1617</v>
      </c>
      <c r="Z69" s="112">
        <v>1708</v>
      </c>
    </row>
    <row r="70" spans="1:26" x14ac:dyDescent="0.25">
      <c r="S70" s="115" t="s">
        <v>43</v>
      </c>
      <c r="T70" s="115"/>
      <c r="U70" s="112"/>
      <c r="V70" s="112">
        <v>1515</v>
      </c>
      <c r="W70" s="112">
        <v>1585</v>
      </c>
      <c r="X70" s="112">
        <v>1628</v>
      </c>
      <c r="Y70" s="112">
        <v>1573</v>
      </c>
      <c r="Z70" s="112">
        <v>1644</v>
      </c>
    </row>
    <row r="71" spans="1:26" x14ac:dyDescent="0.25">
      <c r="S71" s="115" t="s">
        <v>44</v>
      </c>
      <c r="T71" s="115"/>
      <c r="U71" s="112"/>
      <c r="V71" s="112">
        <v>1523</v>
      </c>
      <c r="W71" s="112">
        <v>1521</v>
      </c>
      <c r="X71" s="112">
        <v>1568</v>
      </c>
      <c r="Y71" s="112">
        <v>1570</v>
      </c>
      <c r="Z71" s="112">
        <v>1636</v>
      </c>
    </row>
    <row r="72" spans="1:26" x14ac:dyDescent="0.25">
      <c r="S72" s="115" t="s">
        <v>45</v>
      </c>
      <c r="T72" s="115"/>
      <c r="U72" s="112"/>
      <c r="V72" s="112">
        <v>1504</v>
      </c>
      <c r="W72" s="112">
        <v>1473</v>
      </c>
      <c r="X72" s="112">
        <v>1426</v>
      </c>
      <c r="Y72" s="112">
        <v>1434</v>
      </c>
      <c r="Z72" s="112">
        <v>1430</v>
      </c>
    </row>
    <row r="73" spans="1:26" x14ac:dyDescent="0.25">
      <c r="S73" s="115" t="s">
        <v>46</v>
      </c>
      <c r="T73" s="115"/>
      <c r="U73" s="112"/>
      <c r="V73" s="112">
        <v>1372</v>
      </c>
      <c r="W73" s="112">
        <v>1374</v>
      </c>
      <c r="X73" s="112">
        <v>1380</v>
      </c>
      <c r="Y73" s="112">
        <v>1332</v>
      </c>
      <c r="Z73" s="112">
        <v>1322</v>
      </c>
    </row>
    <row r="74" spans="1:26" x14ac:dyDescent="0.25">
      <c r="S74" s="115" t="s">
        <v>47</v>
      </c>
      <c r="T74" s="115"/>
      <c r="U74" s="112"/>
      <c r="V74" s="112">
        <v>1025</v>
      </c>
      <c r="W74" s="112">
        <v>1046</v>
      </c>
      <c r="X74" s="112">
        <v>1052</v>
      </c>
      <c r="Y74" s="112">
        <v>1027</v>
      </c>
      <c r="Z74" s="112">
        <v>1037</v>
      </c>
    </row>
    <row r="75" spans="1:26" x14ac:dyDescent="0.25">
      <c r="S75" s="115" t="s">
        <v>48</v>
      </c>
      <c r="T75" s="115"/>
      <c r="U75" s="112"/>
      <c r="V75" s="112">
        <v>552</v>
      </c>
      <c r="W75" s="112">
        <v>550</v>
      </c>
      <c r="X75" s="112">
        <v>599</v>
      </c>
      <c r="Y75" s="112">
        <v>604</v>
      </c>
      <c r="Z75" s="112">
        <v>574</v>
      </c>
    </row>
    <row r="76" spans="1:26" x14ac:dyDescent="0.25">
      <c r="S76" s="115" t="s">
        <v>49</v>
      </c>
      <c r="T76" s="115"/>
      <c r="U76" s="112"/>
      <c r="V76" s="112">
        <v>189</v>
      </c>
      <c r="W76" s="112">
        <v>244</v>
      </c>
      <c r="X76" s="112">
        <v>231</v>
      </c>
      <c r="Y76" s="112">
        <v>247</v>
      </c>
      <c r="Z76" s="112">
        <v>249</v>
      </c>
    </row>
    <row r="77" spans="1:26" x14ac:dyDescent="0.25">
      <c r="S77" s="115" t="s">
        <v>50</v>
      </c>
      <c r="T77" s="115"/>
      <c r="U77" s="112"/>
      <c r="V77" s="112">
        <v>78</v>
      </c>
      <c r="W77" s="112">
        <v>87</v>
      </c>
      <c r="X77" s="112">
        <v>84</v>
      </c>
      <c r="Y77" s="112">
        <v>90</v>
      </c>
      <c r="Z77" s="112">
        <v>89</v>
      </c>
    </row>
    <row r="78" spans="1:26" x14ac:dyDescent="0.25">
      <c r="S78" s="115" t="s">
        <v>51</v>
      </c>
      <c r="T78" s="115"/>
      <c r="U78" s="112"/>
      <c r="V78" s="112">
        <v>36</v>
      </c>
      <c r="W78" s="112">
        <v>44</v>
      </c>
      <c r="X78" s="112">
        <v>46</v>
      </c>
      <c r="Y78" s="112">
        <v>48</v>
      </c>
      <c r="Z78" s="112">
        <v>47</v>
      </c>
    </row>
    <row r="79" spans="1:26" x14ac:dyDescent="0.25">
      <c r="S79" s="115" t="s">
        <v>52</v>
      </c>
      <c r="T79" s="115"/>
      <c r="U79" s="112"/>
      <c r="V79" s="112">
        <v>62</v>
      </c>
      <c r="W79" s="112">
        <v>53</v>
      </c>
      <c r="X79" s="112">
        <v>47</v>
      </c>
      <c r="Y79" s="112">
        <v>57</v>
      </c>
      <c r="Z79" s="112">
        <v>41</v>
      </c>
    </row>
    <row r="80" spans="1:26" x14ac:dyDescent="0.25">
      <c r="S80" s="118" t="s">
        <v>53</v>
      </c>
      <c r="T80" s="118"/>
      <c r="U80" s="112"/>
      <c r="V80" s="112">
        <v>16088</v>
      </c>
      <c r="W80" s="112">
        <v>16249</v>
      </c>
      <c r="X80" s="112">
        <v>16442</v>
      </c>
      <c r="Y80" s="112">
        <v>16224</v>
      </c>
      <c r="Z80" s="112">
        <v>16970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Unley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1647</v>
      </c>
      <c r="W83" s="112">
        <v>1708</v>
      </c>
      <c r="X83" s="112">
        <v>1696</v>
      </c>
      <c r="Y83" s="112">
        <v>1694</v>
      </c>
      <c r="Z83" s="112">
        <v>1699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2997</v>
      </c>
      <c r="W84" s="112">
        <v>3040</v>
      </c>
      <c r="X84" s="112">
        <v>3114</v>
      </c>
      <c r="Y84" s="112">
        <v>3160</v>
      </c>
      <c r="Z84" s="112">
        <v>3221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885</v>
      </c>
      <c r="W85" s="112">
        <v>889</v>
      </c>
      <c r="X85" s="112">
        <v>876</v>
      </c>
      <c r="Y85" s="112">
        <v>845</v>
      </c>
      <c r="Z85" s="112">
        <v>885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32,441</v>
      </c>
      <c r="D86" s="94">
        <f t="shared" ref="D86:D91" si="4">AD4</f>
        <v>3.6983761667305881E-2</v>
      </c>
      <c r="E86" s="95">
        <f t="shared" ref="E86:E91" si="5">AD4</f>
        <v>3.6983761667305881E-2</v>
      </c>
      <c r="F86" s="94">
        <f t="shared" ref="F86:F91" si="6">AF4</f>
        <v>5.0006473329880841E-2</v>
      </c>
      <c r="G86" s="95">
        <f t="shared" ref="G86:G91" si="7">AF4</f>
        <v>5.0006473329880841E-2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679</v>
      </c>
      <c r="W86" s="112">
        <v>669</v>
      </c>
      <c r="X86" s="112">
        <v>646</v>
      </c>
      <c r="Y86" s="112">
        <v>677</v>
      </c>
      <c r="Z86" s="112">
        <v>682</v>
      </c>
    </row>
    <row r="87" spans="1:30" ht="15" customHeight="1" x14ac:dyDescent="0.25">
      <c r="A87" s="96" t="s">
        <v>4</v>
      </c>
      <c r="B87" s="49"/>
      <c r="C87" s="97" t="str">
        <f t="shared" si="3"/>
        <v>15,457</v>
      </c>
      <c r="D87" s="94">
        <f t="shared" si="4"/>
        <v>2.6156808072760995E-2</v>
      </c>
      <c r="E87" s="95">
        <f t="shared" si="5"/>
        <v>2.6156808072760995E-2</v>
      </c>
      <c r="F87" s="94">
        <f t="shared" si="6"/>
        <v>4.3968661353505301E-2</v>
      </c>
      <c r="G87" s="95">
        <f t="shared" si="7"/>
        <v>4.3968661353505301E-2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704</v>
      </c>
      <c r="W87" s="112">
        <v>707</v>
      </c>
      <c r="X87" s="112">
        <v>698</v>
      </c>
      <c r="Y87" s="112">
        <v>697</v>
      </c>
      <c r="Z87" s="112">
        <v>678</v>
      </c>
    </row>
    <row r="88" spans="1:30" ht="15" customHeight="1" x14ac:dyDescent="0.25">
      <c r="A88" s="96" t="s">
        <v>5</v>
      </c>
      <c r="B88" s="49"/>
      <c r="C88" s="97" t="str">
        <f t="shared" si="3"/>
        <v>16,970</v>
      </c>
      <c r="D88" s="94">
        <f t="shared" si="4"/>
        <v>4.6110220687954673E-2</v>
      </c>
      <c r="E88" s="95">
        <f t="shared" si="5"/>
        <v>4.6110220687954673E-2</v>
      </c>
      <c r="F88" s="94">
        <f t="shared" si="6"/>
        <v>5.456127268207811E-2</v>
      </c>
      <c r="G88" s="95">
        <f t="shared" si="7"/>
        <v>5.456127268207811E-2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622</v>
      </c>
      <c r="W88" s="112">
        <v>634</v>
      </c>
      <c r="X88" s="112">
        <v>654</v>
      </c>
      <c r="Y88" s="112">
        <v>653</v>
      </c>
      <c r="Z88" s="112">
        <v>639</v>
      </c>
    </row>
    <row r="89" spans="1:30" ht="15" customHeight="1" x14ac:dyDescent="0.25">
      <c r="A89" s="49" t="s">
        <v>6</v>
      </c>
      <c r="B89" s="49"/>
      <c r="C89" s="97" t="str">
        <f t="shared" si="3"/>
        <v>22,121</v>
      </c>
      <c r="D89" s="94">
        <f t="shared" si="4"/>
        <v>1.2220512356295732E-3</v>
      </c>
      <c r="E89" s="95">
        <f t="shared" si="5"/>
        <v>1.2220512356295732E-3</v>
      </c>
      <c r="F89" s="94">
        <f t="shared" si="6"/>
        <v>2.0388394298630041E-2</v>
      </c>
      <c r="G89" s="95">
        <f t="shared" si="7"/>
        <v>2.0388394298630041E-2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238</v>
      </c>
      <c r="W89" s="112">
        <v>237</v>
      </c>
      <c r="X89" s="112">
        <v>253</v>
      </c>
      <c r="Y89" s="112">
        <v>239</v>
      </c>
      <c r="Z89" s="112">
        <v>243</v>
      </c>
    </row>
    <row r="90" spans="1:30" ht="15" customHeight="1" x14ac:dyDescent="0.25">
      <c r="A90" s="49" t="s">
        <v>98</v>
      </c>
      <c r="B90" s="49"/>
      <c r="C90" s="97" t="str">
        <f t="shared" si="3"/>
        <v>$49,357</v>
      </c>
      <c r="D90" s="94">
        <f t="shared" si="4"/>
        <v>3.7539148825340929E-2</v>
      </c>
      <c r="E90" s="95">
        <f t="shared" si="5"/>
        <v>3.7539148825340929E-2</v>
      </c>
      <c r="F90" s="94">
        <f t="shared" si="6"/>
        <v>0.1089821825780215</v>
      </c>
      <c r="G90" s="95">
        <f t="shared" si="7"/>
        <v>0.1089821825780215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540</v>
      </c>
      <c r="W90" s="112">
        <v>598</v>
      </c>
      <c r="X90" s="112">
        <v>648</v>
      </c>
      <c r="Y90" s="112">
        <v>681</v>
      </c>
      <c r="Z90" s="112">
        <v>682</v>
      </c>
    </row>
    <row r="91" spans="1:30" ht="15" customHeight="1" x14ac:dyDescent="0.25">
      <c r="A91" s="49" t="s">
        <v>7</v>
      </c>
      <c r="B91" s="49"/>
      <c r="C91" s="97" t="str">
        <f t="shared" si="3"/>
        <v>$1,844.2 mil</v>
      </c>
      <c r="D91" s="94">
        <f t="shared" si="4"/>
        <v>6.5196383252611678E-2</v>
      </c>
      <c r="E91" s="95">
        <f t="shared" si="5"/>
        <v>6.5196383252611678E-2</v>
      </c>
      <c r="F91" s="94">
        <f t="shared" si="6"/>
        <v>0.16311535838808178</v>
      </c>
      <c r="G91" s="95">
        <f t="shared" si="7"/>
        <v>0.16311535838808178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10589</v>
      </c>
      <c r="W91" s="112">
        <v>10667</v>
      </c>
      <c r="X91" s="112">
        <v>10680</v>
      </c>
      <c r="Y91" s="112">
        <v>10772</v>
      </c>
      <c r="Z91" s="112">
        <v>10751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1067</v>
      </c>
      <c r="W93" s="112">
        <v>1094</v>
      </c>
      <c r="X93" s="112">
        <v>1088</v>
      </c>
      <c r="Y93" s="112">
        <v>1121</v>
      </c>
      <c r="Z93" s="112">
        <v>1174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3616</v>
      </c>
      <c r="W94" s="112">
        <v>3710</v>
      </c>
      <c r="X94" s="112">
        <v>3809</v>
      </c>
      <c r="Y94" s="112">
        <v>3743</v>
      </c>
      <c r="Z94" s="112">
        <v>3808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254</v>
      </c>
      <c r="W95" s="112">
        <v>293</v>
      </c>
      <c r="X95" s="112">
        <v>276</v>
      </c>
      <c r="Y95" s="112">
        <v>306</v>
      </c>
      <c r="Z95" s="112">
        <v>293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1152</v>
      </c>
      <c r="W96" s="112">
        <v>1204</v>
      </c>
      <c r="X96" s="112">
        <v>1216</v>
      </c>
      <c r="Y96" s="112">
        <v>1263</v>
      </c>
      <c r="Z96" s="112">
        <v>1267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1915</v>
      </c>
      <c r="W97" s="112">
        <v>1852</v>
      </c>
      <c r="X97" s="112">
        <v>1878</v>
      </c>
      <c r="Y97" s="112">
        <v>1808</v>
      </c>
      <c r="Z97" s="112">
        <v>1783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910</v>
      </c>
      <c r="W98" s="112">
        <v>894</v>
      </c>
      <c r="X98" s="112">
        <v>874</v>
      </c>
      <c r="Y98" s="112">
        <v>902</v>
      </c>
      <c r="Z98" s="112">
        <v>874</v>
      </c>
    </row>
    <row r="99" spans="1:32" ht="15" customHeight="1" x14ac:dyDescent="0.25">
      <c r="S99" s="115" t="s">
        <v>191</v>
      </c>
      <c r="T99" s="115"/>
      <c r="U99" s="112"/>
      <c r="V99" s="112">
        <v>33</v>
      </c>
      <c r="W99" s="112">
        <v>35</v>
      </c>
      <c r="X99" s="112">
        <v>24</v>
      </c>
      <c r="Y99" s="112">
        <v>33</v>
      </c>
      <c r="Z99" s="112">
        <v>36</v>
      </c>
    </row>
    <row r="100" spans="1:32" ht="15" customHeight="1" x14ac:dyDescent="0.25">
      <c r="S100" s="115" t="s">
        <v>58</v>
      </c>
      <c r="T100" s="115"/>
      <c r="U100" s="112"/>
      <c r="V100" s="112">
        <v>257</v>
      </c>
      <c r="W100" s="112">
        <v>261</v>
      </c>
      <c r="X100" s="112">
        <v>287</v>
      </c>
      <c r="Y100" s="112">
        <v>297</v>
      </c>
      <c r="Z100" s="112">
        <v>309</v>
      </c>
    </row>
    <row r="101" spans="1:32" x14ac:dyDescent="0.25">
      <c r="A101" s="18"/>
      <c r="S101" s="118" t="s">
        <v>53</v>
      </c>
      <c r="T101" s="118"/>
      <c r="U101" s="112"/>
      <c r="V101" s="112">
        <v>11091</v>
      </c>
      <c r="W101" s="112">
        <v>11164</v>
      </c>
      <c r="X101" s="112">
        <v>11285</v>
      </c>
      <c r="Y101" s="112">
        <v>11318</v>
      </c>
      <c r="Z101" s="112">
        <v>11355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21212</v>
      </c>
      <c r="W104" s="112">
        <v>21421</v>
      </c>
      <c r="X104" s="112">
        <v>21905</v>
      </c>
      <c r="Y104" s="112">
        <v>23126</v>
      </c>
      <c r="Z104" s="112">
        <v>23126</v>
      </c>
      <c r="AB104" s="109" t="str">
        <f>TEXT(Z104,"###,###")</f>
        <v>23,126</v>
      </c>
      <c r="AD104" s="130">
        <f>Z104/($Z$4)*100</f>
        <v>71.286335193119825</v>
      </c>
      <c r="AF104" s="109"/>
    </row>
    <row r="105" spans="1:32" x14ac:dyDescent="0.25">
      <c r="S105" s="115" t="s">
        <v>17</v>
      </c>
      <c r="T105" s="115"/>
      <c r="U105" s="112"/>
      <c r="V105" s="112">
        <v>7091</v>
      </c>
      <c r="W105" s="112">
        <v>7217</v>
      </c>
      <c r="X105" s="112">
        <v>7137</v>
      </c>
      <c r="Y105" s="112">
        <v>6811</v>
      </c>
      <c r="Z105" s="112">
        <v>6650</v>
      </c>
      <c r="AB105" s="109" t="str">
        <f>TEXT(Z105,"###,###")</f>
        <v>6,650</v>
      </c>
      <c r="AD105" s="130">
        <f>Z105/($Z$4)*100</f>
        <v>20.498751579791005</v>
      </c>
      <c r="AF105" s="109"/>
    </row>
    <row r="106" spans="1:32" x14ac:dyDescent="0.25">
      <c r="S106" s="118" t="s">
        <v>53</v>
      </c>
      <c r="T106" s="118"/>
      <c r="U106" s="120"/>
      <c r="V106" s="120">
        <v>28303</v>
      </c>
      <c r="W106" s="120">
        <v>28638</v>
      </c>
      <c r="X106" s="120">
        <v>29042</v>
      </c>
      <c r="Y106" s="120">
        <v>29937</v>
      </c>
      <c r="Z106" s="120">
        <v>29776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4589</v>
      </c>
      <c r="W108" s="112">
        <v>5225</v>
      </c>
      <c r="X108" s="112">
        <v>4707</v>
      </c>
      <c r="Y108" s="112">
        <v>4835</v>
      </c>
      <c r="Z108" s="112">
        <v>4857</v>
      </c>
      <c r="AB108" s="109" t="str">
        <f>TEXT(Z108,"###,###")</f>
        <v>4,857</v>
      </c>
      <c r="AD108" s="130">
        <f>Z108/($Z$4)*100</f>
        <v>14.971794950833822</v>
      </c>
      <c r="AF108" s="109"/>
    </row>
    <row r="109" spans="1:32" x14ac:dyDescent="0.25">
      <c r="S109" s="115" t="s">
        <v>20</v>
      </c>
      <c r="T109" s="115"/>
      <c r="U109" s="112"/>
      <c r="V109" s="112">
        <v>4364</v>
      </c>
      <c r="W109" s="112">
        <v>4190</v>
      </c>
      <c r="X109" s="112">
        <v>4089</v>
      </c>
      <c r="Y109" s="112">
        <v>3983</v>
      </c>
      <c r="Z109" s="112">
        <v>4612</v>
      </c>
      <c r="AB109" s="109" t="str">
        <f>TEXT(Z109,"###,###")</f>
        <v>4,612</v>
      </c>
      <c r="AD109" s="130">
        <f>Z109/($Z$4)*100</f>
        <v>14.216577787367838</v>
      </c>
      <c r="AF109" s="109"/>
    </row>
    <row r="110" spans="1:32" x14ac:dyDescent="0.25">
      <c r="S110" s="115" t="s">
        <v>21</v>
      </c>
      <c r="T110" s="115"/>
      <c r="U110" s="112"/>
      <c r="V110" s="112">
        <v>6477</v>
      </c>
      <c r="W110" s="112">
        <v>6363</v>
      </c>
      <c r="X110" s="112">
        <v>6809</v>
      </c>
      <c r="Y110" s="112">
        <v>6495</v>
      </c>
      <c r="Z110" s="112">
        <v>6854</v>
      </c>
      <c r="AB110" s="109" t="str">
        <f>TEXT(Z110,"###,###")</f>
        <v>6,854</v>
      </c>
      <c r="AD110" s="130">
        <f>Z110/($Z$4)*100</f>
        <v>21.127585462840234</v>
      </c>
      <c r="AF110" s="109"/>
    </row>
    <row r="111" spans="1:32" x14ac:dyDescent="0.25">
      <c r="S111" s="115" t="s">
        <v>22</v>
      </c>
      <c r="T111" s="115"/>
      <c r="U111" s="112"/>
      <c r="V111" s="112">
        <v>13053</v>
      </c>
      <c r="W111" s="112">
        <v>12894</v>
      </c>
      <c r="X111" s="112">
        <v>13495</v>
      </c>
      <c r="Y111" s="112">
        <v>13519</v>
      </c>
      <c r="Z111" s="112">
        <v>13893</v>
      </c>
      <c r="AB111" s="109" t="str">
        <f>TEXT(Z111,"###,###")</f>
        <v>13,893</v>
      </c>
      <c r="AD111" s="130">
        <f>Z111/($Z$4)*100</f>
        <v>42.82543694707315</v>
      </c>
      <c r="AF111" s="109"/>
    </row>
    <row r="112" spans="1:32" x14ac:dyDescent="0.25">
      <c r="S112" s="118" t="s">
        <v>53</v>
      </c>
      <c r="T112" s="118"/>
      <c r="U112" s="112"/>
      <c r="V112" s="112">
        <v>30891</v>
      </c>
      <c r="W112" s="112">
        <v>31241</v>
      </c>
      <c r="X112" s="112">
        <v>31607</v>
      </c>
      <c r="Y112" s="112">
        <v>31283</v>
      </c>
      <c r="Z112" s="112">
        <v>32441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42.44</v>
      </c>
      <c r="W118" s="131">
        <v>42.45</v>
      </c>
      <c r="X118" s="131">
        <v>42.44</v>
      </c>
      <c r="Y118" s="131">
        <v>42.5</v>
      </c>
      <c r="Z118" s="131">
        <v>42.27</v>
      </c>
      <c r="AB118" s="109" t="str">
        <f>TEXT(Z118,"##.0")</f>
        <v>42.3</v>
      </c>
    </row>
    <row r="120" spans="19:32" x14ac:dyDescent="0.25">
      <c r="S120" s="101" t="s">
        <v>100</v>
      </c>
      <c r="T120" s="112"/>
      <c r="U120" s="112"/>
      <c r="V120" s="112">
        <v>17930</v>
      </c>
      <c r="W120" s="112">
        <v>18020</v>
      </c>
      <c r="X120" s="112">
        <v>18009</v>
      </c>
      <c r="Y120" s="112">
        <v>18104</v>
      </c>
      <c r="Z120" s="112">
        <v>18153</v>
      </c>
      <c r="AB120" s="109" t="str">
        <f>TEXT(Z120,"###,###")</f>
        <v>18,153</v>
      </c>
    </row>
    <row r="121" spans="19:32" x14ac:dyDescent="0.25">
      <c r="S121" s="101" t="s">
        <v>101</v>
      </c>
      <c r="T121" s="112"/>
      <c r="U121" s="112"/>
      <c r="V121" s="112">
        <v>1841</v>
      </c>
      <c r="W121" s="112">
        <v>1815</v>
      </c>
      <c r="X121" s="112">
        <v>1853</v>
      </c>
      <c r="Y121" s="112">
        <v>1884</v>
      </c>
      <c r="Z121" s="112">
        <v>1768</v>
      </c>
      <c r="AB121" s="109" t="str">
        <f>TEXT(Z121,"###,###")</f>
        <v>1,768</v>
      </c>
    </row>
    <row r="122" spans="19:32" x14ac:dyDescent="0.25">
      <c r="S122" s="101" t="s">
        <v>102</v>
      </c>
      <c r="T122" s="112"/>
      <c r="U122" s="112"/>
      <c r="V122" s="112">
        <v>1908</v>
      </c>
      <c r="W122" s="112">
        <v>1992</v>
      </c>
      <c r="X122" s="112">
        <v>2105</v>
      </c>
      <c r="Y122" s="112">
        <v>2101</v>
      </c>
      <c r="Z122" s="112">
        <v>2203</v>
      </c>
      <c r="AB122" s="109" t="str">
        <f>TEXT(Z122,"###,###")</f>
        <v>2,203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19838</v>
      </c>
      <c r="W124" s="112">
        <v>20012</v>
      </c>
      <c r="X124" s="112">
        <v>20114</v>
      </c>
      <c r="Y124" s="112">
        <v>20205</v>
      </c>
      <c r="Z124" s="112">
        <v>20356</v>
      </c>
      <c r="AB124" s="109" t="str">
        <f>TEXT(Z124,"###,###")</f>
        <v>20,356</v>
      </c>
      <c r="AD124" s="127">
        <f>Z124/$Z$7*100</f>
        <v>92.021156367252829</v>
      </c>
    </row>
    <row r="125" spans="19:32" x14ac:dyDescent="0.25">
      <c r="S125" s="101" t="s">
        <v>104</v>
      </c>
      <c r="T125" s="112"/>
      <c r="U125" s="112"/>
      <c r="V125" s="112">
        <v>3749</v>
      </c>
      <c r="W125" s="112">
        <v>3807</v>
      </c>
      <c r="X125" s="112">
        <v>3958</v>
      </c>
      <c r="Y125" s="112">
        <v>3985</v>
      </c>
      <c r="Z125" s="112">
        <v>3971</v>
      </c>
      <c r="AB125" s="109" t="str">
        <f>TEXT(Z125,"###,###")</f>
        <v>3,971</v>
      </c>
      <c r="AD125" s="127">
        <f>Z125/$Z$7*100</f>
        <v>17.951268025857782</v>
      </c>
    </row>
    <row r="127" spans="19:32" x14ac:dyDescent="0.25">
      <c r="S127" s="101" t="s">
        <v>105</v>
      </c>
      <c r="T127" s="112"/>
      <c r="U127" s="112"/>
      <c r="V127" s="112">
        <v>10590</v>
      </c>
      <c r="W127" s="112">
        <v>10673</v>
      </c>
      <c r="X127" s="112">
        <v>10680</v>
      </c>
      <c r="Y127" s="112">
        <v>10769</v>
      </c>
      <c r="Z127" s="112">
        <v>10752</v>
      </c>
      <c r="AB127" s="109" t="str">
        <f>TEXT(Z127,"###,###")</f>
        <v>10,752</v>
      </c>
      <c r="AD127" s="127">
        <f>Z127/$Z$7*100</f>
        <v>48.605397586004251</v>
      </c>
    </row>
    <row r="128" spans="19:32" x14ac:dyDescent="0.25">
      <c r="S128" s="101" t="s">
        <v>106</v>
      </c>
      <c r="T128" s="112"/>
      <c r="U128" s="112"/>
      <c r="V128" s="112">
        <v>11089</v>
      </c>
      <c r="W128" s="112">
        <v>11159</v>
      </c>
      <c r="X128" s="112">
        <v>11284</v>
      </c>
      <c r="Y128" s="112">
        <v>11317</v>
      </c>
      <c r="Z128" s="112">
        <v>11361</v>
      </c>
      <c r="AB128" s="109" t="str">
        <f>TEXT(Z128,"###,###")</f>
        <v>11,361</v>
      </c>
      <c r="AD128" s="127">
        <f>Z128/$Z$7*100</f>
        <v>51.358437683649015</v>
      </c>
    </row>
    <row r="130" spans="19:20" x14ac:dyDescent="0.25">
      <c r="S130" s="101" t="s">
        <v>264</v>
      </c>
      <c r="T130" s="127">
        <v>82.062293748022242</v>
      </c>
    </row>
    <row r="131" spans="19:20" x14ac:dyDescent="0.25">
      <c r="S131" s="101" t="s">
        <v>265</v>
      </c>
      <c r="T131" s="127">
        <v>7.9924054066271868</v>
      </c>
    </row>
    <row r="132" spans="19:20" x14ac:dyDescent="0.25">
      <c r="S132" s="101" t="s">
        <v>266</v>
      </c>
      <c r="T132" s="127">
        <v>9.9588626192305956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778BA7-E08B-4EAD-8745-B8FFE195C4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D46715-B6B0-4BA5-ACA4-B4F612433A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1EE797-5310-40EE-B588-73FAA7662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79CD1A0-C855-40F4-A5B7-BC94E1269D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97C-6CD5-48E7-BE3B-D6C90EA42D99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10.62 Victor Harbor,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7870</v>
      </c>
      <c r="W4" s="108">
        <v>8160</v>
      </c>
      <c r="X4" s="108">
        <v>8364</v>
      </c>
      <c r="Y4" s="108">
        <v>8456</v>
      </c>
      <c r="Z4" s="108">
        <v>9018</v>
      </c>
      <c r="AB4" s="109" t="str">
        <f>TEXT(Z4,"###,###")</f>
        <v>9,018</v>
      </c>
      <c r="AD4" s="110">
        <f>Z4/Y4-1</f>
        <v>6.6461684011352995E-2</v>
      </c>
      <c r="AF4" s="110">
        <f>Z4/V4-1</f>
        <v>0.14587039390088941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3962</v>
      </c>
      <c r="W5" s="108">
        <v>4028</v>
      </c>
      <c r="X5" s="108">
        <v>4106</v>
      </c>
      <c r="Y5" s="108">
        <v>4094</v>
      </c>
      <c r="Z5" s="108">
        <v>4336</v>
      </c>
      <c r="AB5" s="109" t="str">
        <f>TEXT(Z5,"###,###")</f>
        <v>4,336</v>
      </c>
      <c r="AD5" s="110">
        <f t="shared" ref="AD5:AD9" si="0">Z5/Y5-1</f>
        <v>5.9110893991206614E-2</v>
      </c>
      <c r="AF5" s="110">
        <f t="shared" ref="AF5:AF9" si="1">Z5/V5-1</f>
        <v>9.4396769308429995E-2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3911</v>
      </c>
      <c r="W6" s="108">
        <v>4133</v>
      </c>
      <c r="X6" s="108">
        <v>4262</v>
      </c>
      <c r="Y6" s="108">
        <v>4363</v>
      </c>
      <c r="Z6" s="108">
        <v>4664</v>
      </c>
      <c r="AB6" s="109" t="str">
        <f>TEXT(Z6,"###,###")</f>
        <v>4,664</v>
      </c>
      <c r="AD6" s="110">
        <f t="shared" si="0"/>
        <v>6.8989227595690927E-2</v>
      </c>
      <c r="AF6" s="110">
        <f t="shared" si="1"/>
        <v>0.19253387880337502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5898</v>
      </c>
      <c r="W7" s="108">
        <v>6082</v>
      </c>
      <c r="X7" s="108">
        <v>6154</v>
      </c>
      <c r="Y7" s="108">
        <v>6386</v>
      </c>
      <c r="Z7" s="108">
        <v>6527</v>
      </c>
      <c r="AB7" s="109" t="str">
        <f>TEXT(Z7,"###,###")</f>
        <v>6,527</v>
      </c>
      <c r="AD7" s="110">
        <f t="shared" si="0"/>
        <v>2.207954901346687E-2</v>
      </c>
      <c r="AF7" s="110">
        <f t="shared" si="1"/>
        <v>0.10664632078670744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9,018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6,527</v>
      </c>
      <c r="P8" s="65"/>
      <c r="S8" s="107" t="s">
        <v>84</v>
      </c>
      <c r="T8" s="108"/>
      <c r="U8" s="108"/>
      <c r="V8" s="108">
        <v>31434.78</v>
      </c>
      <c r="W8" s="108">
        <v>33271</v>
      </c>
      <c r="X8" s="108">
        <v>32718</v>
      </c>
      <c r="Y8" s="108">
        <v>33958.980000000003</v>
      </c>
      <c r="Z8" s="108">
        <v>35474</v>
      </c>
      <c r="AB8" s="109" t="str">
        <f>TEXT(Z8,"$###,###")</f>
        <v>$35,474</v>
      </c>
      <c r="AD8" s="110">
        <f t="shared" si="0"/>
        <v>4.461323632217451E-2</v>
      </c>
      <c r="AF8" s="110">
        <f t="shared" si="1"/>
        <v>0.12849525271053275</v>
      </c>
    </row>
    <row r="9" spans="1:32" x14ac:dyDescent="0.25">
      <c r="A9" s="30" t="s">
        <v>14</v>
      </c>
      <c r="B9" s="69"/>
      <c r="C9" s="70"/>
      <c r="D9" s="71">
        <f>AD104</f>
        <v>72.887558216899535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49.011797150298761</v>
      </c>
      <c r="P9" s="72" t="s">
        <v>85</v>
      </c>
      <c r="S9" s="107" t="s">
        <v>7</v>
      </c>
      <c r="T9" s="108"/>
      <c r="U9" s="108"/>
      <c r="V9" s="108">
        <v>239477910</v>
      </c>
      <c r="W9" s="108">
        <v>254704157</v>
      </c>
      <c r="X9" s="108">
        <v>267141568</v>
      </c>
      <c r="Y9" s="108">
        <v>284778740</v>
      </c>
      <c r="Z9" s="108">
        <v>312227142</v>
      </c>
      <c r="AB9" s="109" t="str">
        <f>TEXT(Z9/1000000,"$#,###.0")&amp;" mil"</f>
        <v>$312.2 mil</v>
      </c>
      <c r="AD9" s="110">
        <f t="shared" si="0"/>
        <v>9.6385011044012536E-2</v>
      </c>
      <c r="AF9" s="110">
        <f t="shared" si="1"/>
        <v>0.30378264116302001</v>
      </c>
    </row>
    <row r="10" spans="1:32" x14ac:dyDescent="0.25">
      <c r="A10" s="30" t="s">
        <v>17</v>
      </c>
      <c r="B10" s="69"/>
      <c r="C10" s="70"/>
      <c r="D10" s="71">
        <f>AD105</f>
        <v>13.960966954978932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50.773709207905625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75.379194116745822</v>
      </c>
      <c r="P11" s="72" t="s">
        <v>85</v>
      </c>
      <c r="S11" s="107" t="s">
        <v>29</v>
      </c>
      <c r="T11" s="112"/>
      <c r="U11" s="112"/>
      <c r="V11" s="112">
        <v>6494</v>
      </c>
      <c r="W11" s="112">
        <v>6737</v>
      </c>
      <c r="X11" s="112">
        <v>6913</v>
      </c>
      <c r="Y11" s="112">
        <v>6896</v>
      </c>
      <c r="Z11" s="112">
        <v>7413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15.474184158112456</v>
      </c>
      <c r="P12" s="72" t="s">
        <v>85</v>
      </c>
      <c r="S12" s="107" t="s">
        <v>30</v>
      </c>
      <c r="T12" s="112"/>
      <c r="U12" s="112"/>
      <c r="V12" s="112">
        <v>1377</v>
      </c>
      <c r="W12" s="112">
        <v>1426</v>
      </c>
      <c r="X12" s="112">
        <v>1452</v>
      </c>
      <c r="Y12" s="112">
        <v>1566</v>
      </c>
      <c r="Z12" s="112">
        <v>1605</v>
      </c>
    </row>
    <row r="13" spans="1:32" ht="15" customHeight="1" x14ac:dyDescent="0.25">
      <c r="A13" s="30" t="s">
        <v>19</v>
      </c>
      <c r="B13" s="70"/>
      <c r="C13" s="70"/>
      <c r="D13" s="71">
        <f>AD108</f>
        <v>17.575959192725659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9.1159797763137735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16.589044133954314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17.631403858948769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14.353553921568626</v>
      </c>
      <c r="P15" s="72" t="s">
        <v>85</v>
      </c>
      <c r="S15" s="115" t="s">
        <v>61</v>
      </c>
      <c r="T15" s="115"/>
      <c r="U15" s="116"/>
      <c r="V15" s="116">
        <v>284</v>
      </c>
      <c r="W15" s="116">
        <v>244</v>
      </c>
      <c r="X15" s="116">
        <v>267</v>
      </c>
      <c r="Y15" s="112">
        <v>258</v>
      </c>
      <c r="Z15" s="112">
        <v>315</v>
      </c>
      <c r="AB15" s="117">
        <f t="shared" ref="AB15:AB34" si="2">IF(Z15="np",0,Z15/$Z$34)</f>
        <v>3.4930139720558882E-2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36.637835440230646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85.646446078431367</v>
      </c>
      <c r="P16" s="37" t="s">
        <v>85</v>
      </c>
      <c r="S16" s="115" t="s">
        <v>62</v>
      </c>
      <c r="T16" s="115"/>
      <c r="U16" s="116"/>
      <c r="V16" s="116">
        <v>95</v>
      </c>
      <c r="W16" s="116">
        <v>102</v>
      </c>
      <c r="X16" s="116">
        <v>103</v>
      </c>
      <c r="Y16" s="112">
        <v>118</v>
      </c>
      <c r="Z16" s="112">
        <v>107</v>
      </c>
      <c r="AB16" s="117">
        <f t="shared" si="2"/>
        <v>1.1865158571745398E-2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310</v>
      </c>
      <c r="W17" s="116">
        <v>312</v>
      </c>
      <c r="X17" s="116">
        <v>325</v>
      </c>
      <c r="Y17" s="112">
        <v>309</v>
      </c>
      <c r="Z17" s="112">
        <v>382</v>
      </c>
      <c r="AB17" s="117">
        <f t="shared" si="2"/>
        <v>4.2359724994455533E-2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82</v>
      </c>
      <c r="W18" s="116">
        <v>79</v>
      </c>
      <c r="X18" s="116">
        <v>76</v>
      </c>
      <c r="Y18" s="112">
        <v>59</v>
      </c>
      <c r="Z18" s="112">
        <v>79</v>
      </c>
      <c r="AB18" s="117">
        <f t="shared" si="2"/>
        <v>8.7602572632512754E-3</v>
      </c>
    </row>
    <row r="19" spans="1:28" x14ac:dyDescent="0.25">
      <c r="A19" s="61" t="str">
        <f>$S$1&amp;" ("&amp;$V$2&amp;" to "&amp;$Z$2&amp;")"</f>
        <v>Victor Harbor (2016-17 to 2020-21)</v>
      </c>
      <c r="B19" s="61"/>
      <c r="C19" s="61"/>
      <c r="D19" s="61"/>
      <c r="E19" s="61"/>
      <c r="F19" s="61"/>
      <c r="G19" s="61" t="str">
        <f>$S$1&amp;" ("&amp;$V$2&amp;" to "&amp;$Z$2&amp;")"</f>
        <v>Victor Harbor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540</v>
      </c>
      <c r="W19" s="116">
        <v>614</v>
      </c>
      <c r="X19" s="116">
        <v>640</v>
      </c>
      <c r="Y19" s="112">
        <v>642</v>
      </c>
      <c r="Z19" s="112">
        <v>688</v>
      </c>
      <c r="AB19" s="117">
        <f t="shared" si="2"/>
        <v>7.6291860722998442E-2</v>
      </c>
    </row>
    <row r="20" spans="1:28" x14ac:dyDescent="0.25">
      <c r="S20" s="115" t="s">
        <v>66</v>
      </c>
      <c r="T20" s="115"/>
      <c r="U20" s="116"/>
      <c r="V20" s="116">
        <v>135</v>
      </c>
      <c r="W20" s="116">
        <v>131</v>
      </c>
      <c r="X20" s="116">
        <v>149</v>
      </c>
      <c r="Y20" s="112">
        <v>156</v>
      </c>
      <c r="Z20" s="112">
        <v>149</v>
      </c>
      <c r="AB20" s="117">
        <f t="shared" si="2"/>
        <v>1.6522510534486581E-2</v>
      </c>
    </row>
    <row r="21" spans="1:28" x14ac:dyDescent="0.25">
      <c r="S21" s="115" t="s">
        <v>67</v>
      </c>
      <c r="T21" s="115"/>
      <c r="U21" s="116"/>
      <c r="V21" s="116">
        <v>795</v>
      </c>
      <c r="W21" s="116">
        <v>858</v>
      </c>
      <c r="X21" s="116">
        <v>864</v>
      </c>
      <c r="Y21" s="112">
        <v>921</v>
      </c>
      <c r="Z21" s="112">
        <v>1022</v>
      </c>
      <c r="AB21" s="117">
        <f t="shared" si="2"/>
        <v>0.11332889776003549</v>
      </c>
    </row>
    <row r="22" spans="1:28" x14ac:dyDescent="0.25">
      <c r="S22" s="115" t="s">
        <v>68</v>
      </c>
      <c r="T22" s="115"/>
      <c r="U22" s="116"/>
      <c r="V22" s="116">
        <v>824</v>
      </c>
      <c r="W22" s="116">
        <v>905</v>
      </c>
      <c r="X22" s="116">
        <v>940</v>
      </c>
      <c r="Y22" s="112">
        <v>859</v>
      </c>
      <c r="Z22" s="112">
        <v>1030</v>
      </c>
      <c r="AB22" s="117">
        <f t="shared" si="2"/>
        <v>0.11421601241960523</v>
      </c>
    </row>
    <row r="23" spans="1:28" x14ac:dyDescent="0.25">
      <c r="S23" s="115" t="s">
        <v>69</v>
      </c>
      <c r="T23" s="115"/>
      <c r="U23" s="116"/>
      <c r="V23" s="116">
        <v>154</v>
      </c>
      <c r="W23" s="116">
        <v>191</v>
      </c>
      <c r="X23" s="116">
        <v>177</v>
      </c>
      <c r="Y23" s="112">
        <v>217</v>
      </c>
      <c r="Z23" s="112">
        <v>227</v>
      </c>
      <c r="AB23" s="117">
        <f t="shared" si="2"/>
        <v>2.517187846529164E-2</v>
      </c>
    </row>
    <row r="24" spans="1:28" x14ac:dyDescent="0.25">
      <c r="S24" s="115" t="s">
        <v>70</v>
      </c>
      <c r="T24" s="115"/>
      <c r="U24" s="116"/>
      <c r="V24" s="116">
        <v>58</v>
      </c>
      <c r="W24" s="116">
        <v>58</v>
      </c>
      <c r="X24" s="116">
        <v>48</v>
      </c>
      <c r="Y24" s="112">
        <v>68</v>
      </c>
      <c r="Z24" s="112">
        <v>72</v>
      </c>
      <c r="AB24" s="117">
        <f t="shared" si="2"/>
        <v>7.9840319361277438E-3</v>
      </c>
    </row>
    <row r="25" spans="1:28" x14ac:dyDescent="0.25">
      <c r="S25" s="115" t="s">
        <v>71</v>
      </c>
      <c r="T25" s="115"/>
      <c r="U25" s="116"/>
      <c r="V25" s="116">
        <v>261</v>
      </c>
      <c r="W25" s="116">
        <v>278</v>
      </c>
      <c r="X25" s="116">
        <v>265</v>
      </c>
      <c r="Y25" s="112">
        <v>279</v>
      </c>
      <c r="Z25" s="112">
        <v>290</v>
      </c>
      <c r="AB25" s="117">
        <f t="shared" si="2"/>
        <v>3.2157906409403414E-2</v>
      </c>
    </row>
    <row r="26" spans="1:28" x14ac:dyDescent="0.25">
      <c r="S26" s="115" t="s">
        <v>72</v>
      </c>
      <c r="T26" s="115"/>
      <c r="U26" s="116"/>
      <c r="V26" s="116">
        <v>122</v>
      </c>
      <c r="W26" s="116">
        <v>149</v>
      </c>
      <c r="X26" s="116">
        <v>147</v>
      </c>
      <c r="Y26" s="112">
        <v>125</v>
      </c>
      <c r="Z26" s="112">
        <v>121</v>
      </c>
      <c r="AB26" s="117">
        <f t="shared" si="2"/>
        <v>1.341760922599246E-2</v>
      </c>
    </row>
    <row r="27" spans="1:28" x14ac:dyDescent="0.25">
      <c r="S27" s="115" t="s">
        <v>73</v>
      </c>
      <c r="T27" s="115"/>
      <c r="U27" s="116"/>
      <c r="V27" s="116">
        <v>285</v>
      </c>
      <c r="W27" s="116">
        <v>337</v>
      </c>
      <c r="X27" s="116">
        <v>374</v>
      </c>
      <c r="Y27" s="112">
        <v>418</v>
      </c>
      <c r="Z27" s="112">
        <v>432</v>
      </c>
      <c r="AB27" s="117">
        <f t="shared" si="2"/>
        <v>4.790419161676647E-2</v>
      </c>
    </row>
    <row r="28" spans="1:28" x14ac:dyDescent="0.25">
      <c r="S28" s="115" t="s">
        <v>74</v>
      </c>
      <c r="T28" s="115"/>
      <c r="U28" s="116"/>
      <c r="V28" s="116">
        <v>475</v>
      </c>
      <c r="W28" s="116">
        <v>597</v>
      </c>
      <c r="X28" s="116">
        <v>610</v>
      </c>
      <c r="Y28" s="112">
        <v>651</v>
      </c>
      <c r="Z28" s="112">
        <v>675</v>
      </c>
      <c r="AB28" s="117">
        <f t="shared" si="2"/>
        <v>7.4850299401197598E-2</v>
      </c>
    </row>
    <row r="29" spans="1:28" x14ac:dyDescent="0.25">
      <c r="S29" s="115" t="s">
        <v>75</v>
      </c>
      <c r="T29" s="115"/>
      <c r="U29" s="116"/>
      <c r="V29" s="116">
        <v>376</v>
      </c>
      <c r="W29" s="116">
        <v>378</v>
      </c>
      <c r="X29" s="116">
        <v>437</v>
      </c>
      <c r="Y29" s="112">
        <v>359</v>
      </c>
      <c r="Z29" s="112">
        <v>355</v>
      </c>
      <c r="AB29" s="117">
        <f t="shared" si="2"/>
        <v>3.9365713018407626E-2</v>
      </c>
    </row>
    <row r="30" spans="1:28" x14ac:dyDescent="0.25">
      <c r="S30" s="115" t="s">
        <v>76</v>
      </c>
      <c r="T30" s="115"/>
      <c r="U30" s="116"/>
      <c r="V30" s="116">
        <v>619</v>
      </c>
      <c r="W30" s="116">
        <v>636</v>
      </c>
      <c r="X30" s="116">
        <v>637</v>
      </c>
      <c r="Y30" s="112">
        <v>647</v>
      </c>
      <c r="Z30" s="112">
        <v>634</v>
      </c>
      <c r="AB30" s="117">
        <f t="shared" si="2"/>
        <v>7.0303836770902642E-2</v>
      </c>
    </row>
    <row r="31" spans="1:28" x14ac:dyDescent="0.25">
      <c r="S31" s="115" t="s">
        <v>77</v>
      </c>
      <c r="T31" s="115"/>
      <c r="U31" s="116"/>
      <c r="V31" s="116">
        <v>1082</v>
      </c>
      <c r="W31" s="116">
        <v>1192</v>
      </c>
      <c r="X31" s="116">
        <v>1236</v>
      </c>
      <c r="Y31" s="112">
        <v>1370</v>
      </c>
      <c r="Z31" s="112">
        <v>1414</v>
      </c>
      <c r="AB31" s="117">
        <f t="shared" si="2"/>
        <v>0.1567975160789532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75</v>
      </c>
      <c r="W32" s="116">
        <v>113</v>
      </c>
      <c r="X32" s="116">
        <v>114</v>
      </c>
      <c r="Y32" s="112">
        <v>128</v>
      </c>
      <c r="Z32" s="112">
        <v>142</v>
      </c>
      <c r="AB32" s="117">
        <f t="shared" si="2"/>
        <v>1.5746285207363053E-2</v>
      </c>
    </row>
    <row r="33" spans="19:32" x14ac:dyDescent="0.25">
      <c r="S33" s="115" t="s">
        <v>79</v>
      </c>
      <c r="T33" s="115"/>
      <c r="U33" s="116"/>
      <c r="V33" s="116">
        <v>269</v>
      </c>
      <c r="W33" s="116">
        <v>307</v>
      </c>
      <c r="X33" s="116">
        <v>345</v>
      </c>
      <c r="Y33" s="112">
        <v>335</v>
      </c>
      <c r="Z33" s="112">
        <v>375</v>
      </c>
      <c r="AB33" s="117">
        <f t="shared" si="2"/>
        <v>4.1583499667332005E-2</v>
      </c>
    </row>
    <row r="34" spans="19:32" x14ac:dyDescent="0.25">
      <c r="S34" s="118" t="s">
        <v>53</v>
      </c>
      <c r="T34" s="118"/>
      <c r="U34" s="119"/>
      <c r="V34" s="119">
        <v>7872</v>
      </c>
      <c r="W34" s="119">
        <v>8163</v>
      </c>
      <c r="X34" s="119">
        <v>8368</v>
      </c>
      <c r="Y34" s="120">
        <v>8453</v>
      </c>
      <c r="Z34" s="120">
        <v>9018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5095</v>
      </c>
      <c r="W37" s="112">
        <v>5287</v>
      </c>
      <c r="X37" s="112">
        <v>5254</v>
      </c>
      <c r="Y37" s="112">
        <v>5505</v>
      </c>
      <c r="Z37" s="112">
        <v>5591</v>
      </c>
      <c r="AB37" s="132">
        <f>Z37/Z40*100</f>
        <v>85.646446078431367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799</v>
      </c>
      <c r="W38" s="112">
        <v>797</v>
      </c>
      <c r="X38" s="112">
        <v>899</v>
      </c>
      <c r="Y38" s="112">
        <v>883</v>
      </c>
      <c r="Z38" s="112">
        <v>937</v>
      </c>
      <c r="AB38" s="132">
        <f>Z38/Z40*100</f>
        <v>14.353553921568626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5894</v>
      </c>
      <c r="W40" s="112">
        <v>6084</v>
      </c>
      <c r="X40" s="112">
        <v>6153</v>
      </c>
      <c r="Y40" s="112">
        <v>6388</v>
      </c>
      <c r="Z40" s="112">
        <v>6528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5</v>
      </c>
      <c r="X44" s="112">
        <v>0</v>
      </c>
      <c r="Y44" s="112">
        <v>8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113</v>
      </c>
      <c r="W45" s="112">
        <v>113</v>
      </c>
      <c r="X45" s="112">
        <v>98</v>
      </c>
      <c r="Y45" s="112">
        <v>116</v>
      </c>
      <c r="Z45" s="112">
        <v>154</v>
      </c>
    </row>
    <row r="46" spans="19:32" x14ac:dyDescent="0.25">
      <c r="S46" s="115" t="s">
        <v>38</v>
      </c>
      <c r="T46" s="115"/>
      <c r="U46" s="112"/>
      <c r="V46" s="112">
        <v>238</v>
      </c>
      <c r="W46" s="112">
        <v>223</v>
      </c>
      <c r="X46" s="112">
        <v>266</v>
      </c>
      <c r="Y46" s="112">
        <v>214</v>
      </c>
      <c r="Z46" s="112">
        <v>273</v>
      </c>
    </row>
    <row r="47" spans="19:32" x14ac:dyDescent="0.25">
      <c r="S47" s="115" t="s">
        <v>39</v>
      </c>
      <c r="T47" s="115"/>
      <c r="U47" s="112"/>
      <c r="V47" s="112">
        <v>315</v>
      </c>
      <c r="W47" s="112">
        <v>320</v>
      </c>
      <c r="X47" s="112">
        <v>286</v>
      </c>
      <c r="Y47" s="112">
        <v>284</v>
      </c>
      <c r="Z47" s="112">
        <v>324</v>
      </c>
    </row>
    <row r="48" spans="19:32" x14ac:dyDescent="0.25">
      <c r="S48" s="115" t="s">
        <v>40</v>
      </c>
      <c r="T48" s="115"/>
      <c r="U48" s="112"/>
      <c r="V48" s="112">
        <v>349</v>
      </c>
      <c r="W48" s="112">
        <v>370</v>
      </c>
      <c r="X48" s="112">
        <v>364</v>
      </c>
      <c r="Y48" s="112">
        <v>340</v>
      </c>
      <c r="Z48" s="112">
        <v>378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348</v>
      </c>
      <c r="W49" s="112">
        <v>321</v>
      </c>
      <c r="X49" s="112">
        <v>317</v>
      </c>
      <c r="Y49" s="112">
        <v>300</v>
      </c>
      <c r="Z49" s="112">
        <v>330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Victor Harbor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308</v>
      </c>
      <c r="W50" s="112">
        <v>298</v>
      </c>
      <c r="X50" s="112">
        <v>361</v>
      </c>
      <c r="Y50" s="112">
        <v>316</v>
      </c>
      <c r="Z50" s="112">
        <v>349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334</v>
      </c>
      <c r="W51" s="112">
        <v>357</v>
      </c>
      <c r="X51" s="112">
        <v>353</v>
      </c>
      <c r="Y51" s="112">
        <v>385</v>
      </c>
      <c r="Z51" s="112">
        <v>381</v>
      </c>
    </row>
    <row r="52" spans="1:26" ht="15" customHeight="1" x14ac:dyDescent="0.25">
      <c r="S52" s="115" t="s">
        <v>44</v>
      </c>
      <c r="T52" s="115"/>
      <c r="U52" s="112"/>
      <c r="V52" s="112">
        <v>375</v>
      </c>
      <c r="W52" s="112">
        <v>391</v>
      </c>
      <c r="X52" s="112">
        <v>391</v>
      </c>
      <c r="Y52" s="112">
        <v>399</v>
      </c>
      <c r="Z52" s="112">
        <v>390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342</v>
      </c>
      <c r="W53" s="112">
        <v>345</v>
      </c>
      <c r="X53" s="112">
        <v>359</v>
      </c>
      <c r="Y53" s="112">
        <v>366</v>
      </c>
      <c r="Z53" s="112">
        <v>368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403</v>
      </c>
      <c r="W54" s="112">
        <v>406</v>
      </c>
      <c r="X54" s="112">
        <v>426</v>
      </c>
      <c r="Y54" s="112">
        <v>414</v>
      </c>
      <c r="Z54" s="112">
        <v>421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358</v>
      </c>
      <c r="W55" s="112">
        <v>386</v>
      </c>
      <c r="X55" s="112">
        <v>384</v>
      </c>
      <c r="Y55" s="112">
        <v>389</v>
      </c>
      <c r="Z55" s="112">
        <v>421</v>
      </c>
    </row>
    <row r="56" spans="1:26" ht="15" customHeight="1" x14ac:dyDescent="0.25">
      <c r="S56" s="115" t="s">
        <v>48</v>
      </c>
      <c r="T56" s="115"/>
      <c r="U56" s="112"/>
      <c r="V56" s="112">
        <v>264</v>
      </c>
      <c r="W56" s="112">
        <v>249</v>
      </c>
      <c r="X56" s="112">
        <v>266</v>
      </c>
      <c r="Y56" s="112">
        <v>313</v>
      </c>
      <c r="Z56" s="112">
        <v>284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125</v>
      </c>
      <c r="W57" s="112">
        <v>141</v>
      </c>
      <c r="X57" s="112">
        <v>145</v>
      </c>
      <c r="Y57" s="112">
        <v>144</v>
      </c>
      <c r="Z57" s="112">
        <v>149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53</v>
      </c>
      <c r="W58" s="112">
        <v>55</v>
      </c>
      <c r="X58" s="112">
        <v>47</v>
      </c>
      <c r="Y58" s="112">
        <v>63</v>
      </c>
      <c r="Z58" s="112">
        <v>65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26</v>
      </c>
      <c r="W59" s="112">
        <v>30</v>
      </c>
      <c r="X59" s="112">
        <v>33</v>
      </c>
      <c r="Y59" s="112">
        <v>29</v>
      </c>
      <c r="Z59" s="112">
        <v>22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11</v>
      </c>
      <c r="W60" s="112">
        <v>12</v>
      </c>
      <c r="X60" s="112">
        <v>7</v>
      </c>
      <c r="Y60" s="112">
        <v>17</v>
      </c>
      <c r="Z60" s="112">
        <v>14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3960</v>
      </c>
      <c r="W61" s="112">
        <v>4032</v>
      </c>
      <c r="X61" s="112">
        <v>4106</v>
      </c>
      <c r="Y61" s="112">
        <v>4095</v>
      </c>
      <c r="Z61" s="112">
        <v>4336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10</v>
      </c>
      <c r="X63" s="112">
        <v>9</v>
      </c>
      <c r="Y63" s="112">
        <v>12</v>
      </c>
      <c r="Z63" s="112">
        <v>11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127</v>
      </c>
      <c r="W64" s="112">
        <v>120</v>
      </c>
      <c r="X64" s="112">
        <v>143</v>
      </c>
      <c r="Y64" s="112">
        <v>141</v>
      </c>
      <c r="Z64" s="112">
        <v>190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Victor Harbor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215</v>
      </c>
      <c r="W65" s="112">
        <v>266</v>
      </c>
      <c r="X65" s="112">
        <v>280</v>
      </c>
      <c r="Y65" s="112">
        <v>266</v>
      </c>
      <c r="Z65" s="112">
        <v>328</v>
      </c>
    </row>
    <row r="66" spans="1:26" x14ac:dyDescent="0.25">
      <c r="S66" s="115" t="s">
        <v>39</v>
      </c>
      <c r="T66" s="115"/>
      <c r="U66" s="112"/>
      <c r="V66" s="112">
        <v>241</v>
      </c>
      <c r="W66" s="112">
        <v>270</v>
      </c>
      <c r="X66" s="112">
        <v>271</v>
      </c>
      <c r="Y66" s="112">
        <v>301</v>
      </c>
      <c r="Z66" s="112">
        <v>337</v>
      </c>
    </row>
    <row r="67" spans="1:26" x14ac:dyDescent="0.25">
      <c r="S67" s="115" t="s">
        <v>40</v>
      </c>
      <c r="T67" s="115"/>
      <c r="U67" s="112"/>
      <c r="V67" s="112">
        <v>262</v>
      </c>
      <c r="W67" s="112">
        <v>266</v>
      </c>
      <c r="X67" s="112">
        <v>304</v>
      </c>
      <c r="Y67" s="112">
        <v>278</v>
      </c>
      <c r="Z67" s="112">
        <v>311</v>
      </c>
    </row>
    <row r="68" spans="1:26" x14ac:dyDescent="0.25">
      <c r="S68" s="115" t="s">
        <v>41</v>
      </c>
      <c r="T68" s="115"/>
      <c r="U68" s="112"/>
      <c r="V68" s="112">
        <v>294</v>
      </c>
      <c r="W68" s="112">
        <v>302</v>
      </c>
      <c r="X68" s="112">
        <v>289</v>
      </c>
      <c r="Y68" s="112">
        <v>303</v>
      </c>
      <c r="Z68" s="112">
        <v>345</v>
      </c>
    </row>
    <row r="69" spans="1:26" x14ac:dyDescent="0.25">
      <c r="S69" s="115" t="s">
        <v>42</v>
      </c>
      <c r="T69" s="115"/>
      <c r="U69" s="112"/>
      <c r="V69" s="112">
        <v>310</v>
      </c>
      <c r="W69" s="112">
        <v>295</v>
      </c>
      <c r="X69" s="112">
        <v>321</v>
      </c>
      <c r="Y69" s="112">
        <v>367</v>
      </c>
      <c r="Z69" s="112">
        <v>363</v>
      </c>
    </row>
    <row r="70" spans="1:26" x14ac:dyDescent="0.25">
      <c r="S70" s="115" t="s">
        <v>43</v>
      </c>
      <c r="T70" s="115"/>
      <c r="U70" s="112"/>
      <c r="V70" s="112">
        <v>331</v>
      </c>
      <c r="W70" s="112">
        <v>363</v>
      </c>
      <c r="X70" s="112">
        <v>388</v>
      </c>
      <c r="Y70" s="112">
        <v>384</v>
      </c>
      <c r="Z70" s="112">
        <v>384</v>
      </c>
    </row>
    <row r="71" spans="1:26" x14ac:dyDescent="0.25">
      <c r="S71" s="115" t="s">
        <v>44</v>
      </c>
      <c r="T71" s="115"/>
      <c r="U71" s="112"/>
      <c r="V71" s="112">
        <v>440</v>
      </c>
      <c r="W71" s="112">
        <v>492</v>
      </c>
      <c r="X71" s="112">
        <v>447</v>
      </c>
      <c r="Y71" s="112">
        <v>448</v>
      </c>
      <c r="Z71" s="112">
        <v>472</v>
      </c>
    </row>
    <row r="72" spans="1:26" x14ac:dyDescent="0.25">
      <c r="S72" s="115" t="s">
        <v>45</v>
      </c>
      <c r="T72" s="115"/>
      <c r="U72" s="112"/>
      <c r="V72" s="112">
        <v>418</v>
      </c>
      <c r="W72" s="112">
        <v>430</v>
      </c>
      <c r="X72" s="112">
        <v>464</v>
      </c>
      <c r="Y72" s="112">
        <v>451</v>
      </c>
      <c r="Z72" s="112">
        <v>474</v>
      </c>
    </row>
    <row r="73" spans="1:26" x14ac:dyDescent="0.25">
      <c r="S73" s="115" t="s">
        <v>46</v>
      </c>
      <c r="T73" s="115"/>
      <c r="U73" s="112"/>
      <c r="V73" s="112">
        <v>507</v>
      </c>
      <c r="W73" s="112">
        <v>510</v>
      </c>
      <c r="X73" s="112">
        <v>540</v>
      </c>
      <c r="Y73" s="112">
        <v>544</v>
      </c>
      <c r="Z73" s="112">
        <v>532</v>
      </c>
    </row>
    <row r="74" spans="1:26" x14ac:dyDescent="0.25">
      <c r="S74" s="115" t="s">
        <v>47</v>
      </c>
      <c r="T74" s="115"/>
      <c r="U74" s="112"/>
      <c r="V74" s="112">
        <v>359</v>
      </c>
      <c r="W74" s="112">
        <v>419</v>
      </c>
      <c r="X74" s="112">
        <v>393</v>
      </c>
      <c r="Y74" s="112">
        <v>401</v>
      </c>
      <c r="Z74" s="112">
        <v>458</v>
      </c>
    </row>
    <row r="75" spans="1:26" x14ac:dyDescent="0.25">
      <c r="S75" s="115" t="s">
        <v>48</v>
      </c>
      <c r="T75" s="115"/>
      <c r="U75" s="112"/>
      <c r="V75" s="112">
        <v>198</v>
      </c>
      <c r="W75" s="112">
        <v>185</v>
      </c>
      <c r="X75" s="112">
        <v>214</v>
      </c>
      <c r="Y75" s="112">
        <v>251</v>
      </c>
      <c r="Z75" s="112">
        <v>252</v>
      </c>
    </row>
    <row r="76" spans="1:26" x14ac:dyDescent="0.25">
      <c r="S76" s="115" t="s">
        <v>49</v>
      </c>
      <c r="T76" s="115"/>
      <c r="U76" s="112"/>
      <c r="V76" s="112">
        <v>86</v>
      </c>
      <c r="W76" s="112">
        <v>89</v>
      </c>
      <c r="X76" s="112">
        <v>88</v>
      </c>
      <c r="Y76" s="112">
        <v>99</v>
      </c>
      <c r="Z76" s="112">
        <v>114</v>
      </c>
    </row>
    <row r="77" spans="1:26" x14ac:dyDescent="0.25">
      <c r="S77" s="115" t="s">
        <v>50</v>
      </c>
      <c r="T77" s="115"/>
      <c r="U77" s="112"/>
      <c r="V77" s="112">
        <v>67</v>
      </c>
      <c r="W77" s="112">
        <v>62</v>
      </c>
      <c r="X77" s="112">
        <v>60</v>
      </c>
      <c r="Y77" s="112">
        <v>54</v>
      </c>
      <c r="Z77" s="112">
        <v>38</v>
      </c>
    </row>
    <row r="78" spans="1:26" x14ac:dyDescent="0.25">
      <c r="S78" s="115" t="s">
        <v>51</v>
      </c>
      <c r="T78" s="115"/>
      <c r="U78" s="112"/>
      <c r="V78" s="112">
        <v>37</v>
      </c>
      <c r="W78" s="112">
        <v>42</v>
      </c>
      <c r="X78" s="112">
        <v>37</v>
      </c>
      <c r="Y78" s="112">
        <v>42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24</v>
      </c>
      <c r="X79" s="112">
        <v>21</v>
      </c>
      <c r="Y79" s="112">
        <v>23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3908</v>
      </c>
      <c r="W80" s="112">
        <v>4133</v>
      </c>
      <c r="X80" s="112">
        <v>4264</v>
      </c>
      <c r="Y80" s="112">
        <v>4364</v>
      </c>
      <c r="Z80" s="112">
        <v>4664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Victor Harbor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268</v>
      </c>
      <c r="W83" s="112">
        <v>285</v>
      </c>
      <c r="X83" s="112">
        <v>299</v>
      </c>
      <c r="Y83" s="112">
        <v>309</v>
      </c>
      <c r="Z83" s="112">
        <v>311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276</v>
      </c>
      <c r="W84" s="112">
        <v>295</v>
      </c>
      <c r="X84" s="112">
        <v>317</v>
      </c>
      <c r="Y84" s="112">
        <v>320</v>
      </c>
      <c r="Z84" s="112">
        <v>323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428</v>
      </c>
      <c r="W85" s="112">
        <v>445</v>
      </c>
      <c r="X85" s="112">
        <v>435</v>
      </c>
      <c r="Y85" s="112">
        <v>459</v>
      </c>
      <c r="Z85" s="112">
        <v>472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9,018</v>
      </c>
      <c r="D86" s="94">
        <f t="shared" ref="D86:D91" si="4">AD4</f>
        <v>6.6461684011352995E-2</v>
      </c>
      <c r="E86" s="95">
        <f t="shared" ref="E86:E91" si="5">AD4</f>
        <v>6.6461684011352995E-2</v>
      </c>
      <c r="F86" s="94">
        <f t="shared" ref="F86:F91" si="6">AF4</f>
        <v>0.14587039390088941</v>
      </c>
      <c r="G86" s="95">
        <f t="shared" ref="G86:G91" si="7">AF4</f>
        <v>0.14587039390088941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203</v>
      </c>
      <c r="W86" s="112">
        <v>215</v>
      </c>
      <c r="X86" s="112">
        <v>245</v>
      </c>
      <c r="Y86" s="112">
        <v>249</v>
      </c>
      <c r="Z86" s="112">
        <v>267</v>
      </c>
    </row>
    <row r="87" spans="1:30" ht="15" customHeight="1" x14ac:dyDescent="0.25">
      <c r="A87" s="96" t="s">
        <v>4</v>
      </c>
      <c r="B87" s="49"/>
      <c r="C87" s="97" t="str">
        <f t="shared" si="3"/>
        <v>4,336</v>
      </c>
      <c r="D87" s="94">
        <f t="shared" si="4"/>
        <v>5.9110893991206614E-2</v>
      </c>
      <c r="E87" s="95">
        <f t="shared" si="5"/>
        <v>5.9110893991206614E-2</v>
      </c>
      <c r="F87" s="94">
        <f t="shared" si="6"/>
        <v>9.4396769308429995E-2</v>
      </c>
      <c r="G87" s="95">
        <f t="shared" si="7"/>
        <v>9.4396769308429995E-2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89</v>
      </c>
      <c r="W87" s="112">
        <v>75</v>
      </c>
      <c r="X87" s="112">
        <v>84</v>
      </c>
      <c r="Y87" s="112">
        <v>81</v>
      </c>
      <c r="Z87" s="112">
        <v>81</v>
      </c>
    </row>
    <row r="88" spans="1:30" ht="15" customHeight="1" x14ac:dyDescent="0.25">
      <c r="A88" s="96" t="s">
        <v>5</v>
      </c>
      <c r="B88" s="49"/>
      <c r="C88" s="97" t="str">
        <f t="shared" si="3"/>
        <v>4,664</v>
      </c>
      <c r="D88" s="94">
        <f t="shared" si="4"/>
        <v>6.8989227595690927E-2</v>
      </c>
      <c r="E88" s="95">
        <f t="shared" si="5"/>
        <v>6.8989227595690927E-2</v>
      </c>
      <c r="F88" s="94">
        <f t="shared" si="6"/>
        <v>0.19253387880337502</v>
      </c>
      <c r="G88" s="95">
        <f t="shared" si="7"/>
        <v>0.19253387880337502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199</v>
      </c>
      <c r="W88" s="112">
        <v>188</v>
      </c>
      <c r="X88" s="112">
        <v>198</v>
      </c>
      <c r="Y88" s="112">
        <v>196</v>
      </c>
      <c r="Z88" s="112">
        <v>207</v>
      </c>
    </row>
    <row r="89" spans="1:30" ht="15" customHeight="1" x14ac:dyDescent="0.25">
      <c r="A89" s="49" t="s">
        <v>6</v>
      </c>
      <c r="B89" s="49"/>
      <c r="C89" s="97" t="str">
        <f t="shared" si="3"/>
        <v>6,527</v>
      </c>
      <c r="D89" s="94">
        <f t="shared" si="4"/>
        <v>2.207954901346687E-2</v>
      </c>
      <c r="E89" s="95">
        <f t="shared" si="5"/>
        <v>2.207954901346687E-2</v>
      </c>
      <c r="F89" s="94">
        <f t="shared" si="6"/>
        <v>0.10664632078670744</v>
      </c>
      <c r="G89" s="95">
        <f t="shared" si="7"/>
        <v>0.10664632078670744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243</v>
      </c>
      <c r="W89" s="112">
        <v>251</v>
      </c>
      <c r="X89" s="112">
        <v>256</v>
      </c>
      <c r="Y89" s="112">
        <v>254</v>
      </c>
      <c r="Z89" s="112">
        <v>241</v>
      </c>
    </row>
    <row r="90" spans="1:30" ht="15" customHeight="1" x14ac:dyDescent="0.25">
      <c r="A90" s="49" t="s">
        <v>98</v>
      </c>
      <c r="B90" s="49"/>
      <c r="C90" s="97" t="str">
        <f t="shared" si="3"/>
        <v>$35,474</v>
      </c>
      <c r="D90" s="94">
        <f t="shared" si="4"/>
        <v>4.461323632217451E-2</v>
      </c>
      <c r="E90" s="95">
        <f t="shared" si="5"/>
        <v>4.461323632217451E-2</v>
      </c>
      <c r="F90" s="94">
        <f t="shared" si="6"/>
        <v>0.12849525271053275</v>
      </c>
      <c r="G90" s="95">
        <f t="shared" si="7"/>
        <v>0.12849525271053275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360</v>
      </c>
      <c r="W90" s="112">
        <v>350</v>
      </c>
      <c r="X90" s="112">
        <v>370</v>
      </c>
      <c r="Y90" s="112">
        <v>352</v>
      </c>
      <c r="Z90" s="112">
        <v>366</v>
      </c>
    </row>
    <row r="91" spans="1:30" ht="15" customHeight="1" x14ac:dyDescent="0.25">
      <c r="A91" s="49" t="s">
        <v>7</v>
      </c>
      <c r="B91" s="49"/>
      <c r="C91" s="97" t="str">
        <f t="shared" si="3"/>
        <v>$312.2 mil</v>
      </c>
      <c r="D91" s="94">
        <f t="shared" si="4"/>
        <v>9.6385011044012536E-2</v>
      </c>
      <c r="E91" s="95">
        <f t="shared" si="5"/>
        <v>9.6385011044012536E-2</v>
      </c>
      <c r="F91" s="94">
        <f t="shared" si="6"/>
        <v>0.30378264116302001</v>
      </c>
      <c r="G91" s="95">
        <f t="shared" si="7"/>
        <v>0.30378264116302001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2977</v>
      </c>
      <c r="W91" s="112">
        <v>3041</v>
      </c>
      <c r="X91" s="112">
        <v>3064</v>
      </c>
      <c r="Y91" s="112">
        <v>3148</v>
      </c>
      <c r="Z91" s="112">
        <v>3199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175</v>
      </c>
      <c r="W93" s="112">
        <v>199</v>
      </c>
      <c r="X93" s="112">
        <v>188</v>
      </c>
      <c r="Y93" s="112">
        <v>196</v>
      </c>
      <c r="Z93" s="112">
        <v>190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466</v>
      </c>
      <c r="W94" s="112">
        <v>506</v>
      </c>
      <c r="X94" s="112">
        <v>510</v>
      </c>
      <c r="Y94" s="112">
        <v>511</v>
      </c>
      <c r="Z94" s="112">
        <v>535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79</v>
      </c>
      <c r="W95" s="112">
        <v>80</v>
      </c>
      <c r="X95" s="112">
        <v>81</v>
      </c>
      <c r="Y95" s="112">
        <v>103</v>
      </c>
      <c r="Z95" s="112">
        <v>98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528</v>
      </c>
      <c r="W96" s="112">
        <v>604</v>
      </c>
      <c r="X96" s="112">
        <v>644</v>
      </c>
      <c r="Y96" s="112">
        <v>643</v>
      </c>
      <c r="Z96" s="112">
        <v>650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433</v>
      </c>
      <c r="W97" s="112">
        <v>412</v>
      </c>
      <c r="X97" s="112">
        <v>451</v>
      </c>
      <c r="Y97" s="112">
        <v>441</v>
      </c>
      <c r="Z97" s="112">
        <v>439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350</v>
      </c>
      <c r="W98" s="112">
        <v>362</v>
      </c>
      <c r="X98" s="112">
        <v>370</v>
      </c>
      <c r="Y98" s="112">
        <v>386</v>
      </c>
      <c r="Z98" s="112">
        <v>424</v>
      </c>
    </row>
    <row r="99" spans="1:32" ht="15" customHeight="1" x14ac:dyDescent="0.25">
      <c r="S99" s="115" t="s">
        <v>191</v>
      </c>
      <c r="T99" s="115"/>
      <c r="U99" s="112"/>
      <c r="V99" s="112">
        <v>11</v>
      </c>
      <c r="W99" s="112">
        <v>9</v>
      </c>
      <c r="X99" s="112">
        <v>12</v>
      </c>
      <c r="Y99" s="112">
        <v>14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158</v>
      </c>
      <c r="W100" s="112">
        <v>159</v>
      </c>
      <c r="X100" s="112">
        <v>193</v>
      </c>
      <c r="Y100" s="112">
        <v>211</v>
      </c>
      <c r="Z100" s="112">
        <v>235</v>
      </c>
    </row>
    <row r="101" spans="1:32" x14ac:dyDescent="0.25">
      <c r="A101" s="18"/>
      <c r="S101" s="118" t="s">
        <v>53</v>
      </c>
      <c r="T101" s="118"/>
      <c r="U101" s="112"/>
      <c r="V101" s="112">
        <v>2918</v>
      </c>
      <c r="W101" s="112">
        <v>3037</v>
      </c>
      <c r="X101" s="112">
        <v>3087</v>
      </c>
      <c r="Y101" s="112">
        <v>3238</v>
      </c>
      <c r="Z101" s="112">
        <v>3313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5733</v>
      </c>
      <c r="W104" s="112">
        <v>5990</v>
      </c>
      <c r="X104" s="112">
        <v>6080</v>
      </c>
      <c r="Y104" s="112">
        <v>6573</v>
      </c>
      <c r="Z104" s="112">
        <v>6573</v>
      </c>
      <c r="AB104" s="109" t="str">
        <f>TEXT(Z104,"###,###")</f>
        <v>6,573</v>
      </c>
      <c r="AD104" s="130">
        <f>Z104/($Z$4)*100</f>
        <v>72.887558216899535</v>
      </c>
      <c r="AF104" s="109"/>
    </row>
    <row r="105" spans="1:32" x14ac:dyDescent="0.25">
      <c r="S105" s="115" t="s">
        <v>17</v>
      </c>
      <c r="T105" s="115"/>
      <c r="U105" s="112"/>
      <c r="V105" s="112">
        <v>1227</v>
      </c>
      <c r="W105" s="112">
        <v>1235</v>
      </c>
      <c r="X105" s="112">
        <v>1272</v>
      </c>
      <c r="Y105" s="112">
        <v>1268</v>
      </c>
      <c r="Z105" s="112">
        <v>1259</v>
      </c>
      <c r="AB105" s="109" t="str">
        <f>TEXT(Z105,"###,###")</f>
        <v>1,259</v>
      </c>
      <c r="AD105" s="130">
        <f>Z105/($Z$4)*100</f>
        <v>13.960966954978932</v>
      </c>
      <c r="AF105" s="109"/>
    </row>
    <row r="106" spans="1:32" x14ac:dyDescent="0.25">
      <c r="S106" s="118" t="s">
        <v>53</v>
      </c>
      <c r="T106" s="118"/>
      <c r="U106" s="120"/>
      <c r="V106" s="120">
        <v>6960</v>
      </c>
      <c r="W106" s="120">
        <v>7225</v>
      </c>
      <c r="X106" s="120">
        <v>7352</v>
      </c>
      <c r="Y106" s="120">
        <v>7841</v>
      </c>
      <c r="Z106" s="120">
        <v>7832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1357</v>
      </c>
      <c r="W108" s="112">
        <v>1571</v>
      </c>
      <c r="X108" s="112">
        <v>1457</v>
      </c>
      <c r="Y108" s="112">
        <v>1453</v>
      </c>
      <c r="Z108" s="112">
        <v>1585</v>
      </c>
      <c r="AB108" s="109" t="str">
        <f>TEXT(Z108,"###,###")</f>
        <v>1,585</v>
      </c>
      <c r="AD108" s="130">
        <f>Z108/($Z$4)*100</f>
        <v>17.575959192725659</v>
      </c>
      <c r="AF108" s="109"/>
    </row>
    <row r="109" spans="1:32" x14ac:dyDescent="0.25">
      <c r="S109" s="115" t="s">
        <v>20</v>
      </c>
      <c r="T109" s="115"/>
      <c r="U109" s="112"/>
      <c r="V109" s="112">
        <v>1278</v>
      </c>
      <c r="W109" s="112">
        <v>1244</v>
      </c>
      <c r="X109" s="112">
        <v>1336</v>
      </c>
      <c r="Y109" s="112">
        <v>1293</v>
      </c>
      <c r="Z109" s="112">
        <v>1496</v>
      </c>
      <c r="AB109" s="109" t="str">
        <f>TEXT(Z109,"###,###")</f>
        <v>1,496</v>
      </c>
      <c r="AD109" s="130">
        <f>Z109/($Z$4)*100</f>
        <v>16.589044133954314</v>
      </c>
      <c r="AF109" s="109"/>
    </row>
    <row r="110" spans="1:32" x14ac:dyDescent="0.25">
      <c r="S110" s="115" t="s">
        <v>21</v>
      </c>
      <c r="T110" s="115"/>
      <c r="U110" s="112"/>
      <c r="V110" s="112">
        <v>1403</v>
      </c>
      <c r="W110" s="112">
        <v>1404</v>
      </c>
      <c r="X110" s="112">
        <v>1570</v>
      </c>
      <c r="Y110" s="112">
        <v>1557</v>
      </c>
      <c r="Z110" s="112">
        <v>1590</v>
      </c>
      <c r="AB110" s="109" t="str">
        <f>TEXT(Z110,"###,###")</f>
        <v>1,590</v>
      </c>
      <c r="AD110" s="130">
        <f>Z110/($Z$4)*100</f>
        <v>17.631403858948769</v>
      </c>
      <c r="AF110" s="109"/>
    </row>
    <row r="111" spans="1:32" x14ac:dyDescent="0.25">
      <c r="S111" s="115" t="s">
        <v>22</v>
      </c>
      <c r="T111" s="115"/>
      <c r="U111" s="112"/>
      <c r="V111" s="112">
        <v>2829</v>
      </c>
      <c r="W111" s="112">
        <v>2902</v>
      </c>
      <c r="X111" s="112">
        <v>2986</v>
      </c>
      <c r="Y111" s="112">
        <v>3132</v>
      </c>
      <c r="Z111" s="112">
        <v>3304</v>
      </c>
      <c r="AB111" s="109" t="str">
        <f>TEXT(Z111,"###,###")</f>
        <v>3,304</v>
      </c>
      <c r="AD111" s="130">
        <f>Z111/($Z$4)*100</f>
        <v>36.637835440230646</v>
      </c>
      <c r="AF111" s="109"/>
    </row>
    <row r="112" spans="1:32" x14ac:dyDescent="0.25">
      <c r="S112" s="118" t="s">
        <v>53</v>
      </c>
      <c r="T112" s="118"/>
      <c r="U112" s="112"/>
      <c r="V112" s="112">
        <v>7867</v>
      </c>
      <c r="W112" s="112">
        <v>8163</v>
      </c>
      <c r="X112" s="112">
        <v>8366</v>
      </c>
      <c r="Y112" s="112">
        <v>8459</v>
      </c>
      <c r="Z112" s="112">
        <v>9018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45.61</v>
      </c>
      <c r="W118" s="131">
        <v>45.8</v>
      </c>
      <c r="X118" s="131">
        <v>45.66</v>
      </c>
      <c r="Y118" s="131">
        <v>46.03</v>
      </c>
      <c r="Z118" s="131">
        <v>45.42</v>
      </c>
      <c r="AB118" s="109" t="str">
        <f>TEXT(Z118,"##.0")</f>
        <v>45.4</v>
      </c>
    </row>
    <row r="120" spans="19:32" x14ac:dyDescent="0.25">
      <c r="S120" s="101" t="s">
        <v>100</v>
      </c>
      <c r="T120" s="112"/>
      <c r="U120" s="112"/>
      <c r="V120" s="112">
        <v>4526</v>
      </c>
      <c r="W120" s="112">
        <v>4658</v>
      </c>
      <c r="X120" s="112">
        <v>4697</v>
      </c>
      <c r="Y120" s="112">
        <v>4826</v>
      </c>
      <c r="Z120" s="112">
        <v>4920</v>
      </c>
      <c r="AB120" s="109" t="str">
        <f>TEXT(Z120,"###,###")</f>
        <v>4,920</v>
      </c>
    </row>
    <row r="121" spans="19:32" x14ac:dyDescent="0.25">
      <c r="S121" s="101" t="s">
        <v>101</v>
      </c>
      <c r="T121" s="112"/>
      <c r="U121" s="112"/>
      <c r="V121" s="112">
        <v>915</v>
      </c>
      <c r="W121" s="112">
        <v>945</v>
      </c>
      <c r="X121" s="112">
        <v>911</v>
      </c>
      <c r="Y121" s="112">
        <v>999</v>
      </c>
      <c r="Z121" s="112">
        <v>1010</v>
      </c>
      <c r="AB121" s="109" t="str">
        <f>TEXT(Z121,"###,###")</f>
        <v>1,010</v>
      </c>
    </row>
    <row r="122" spans="19:32" x14ac:dyDescent="0.25">
      <c r="S122" s="101" t="s">
        <v>102</v>
      </c>
      <c r="T122" s="112"/>
      <c r="U122" s="112"/>
      <c r="V122" s="112">
        <v>459</v>
      </c>
      <c r="W122" s="112">
        <v>481</v>
      </c>
      <c r="X122" s="112">
        <v>547</v>
      </c>
      <c r="Y122" s="112">
        <v>562</v>
      </c>
      <c r="Z122" s="112">
        <v>595</v>
      </c>
      <c r="AB122" s="109" t="str">
        <f>TEXT(Z122,"###,###")</f>
        <v>595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4985</v>
      </c>
      <c r="W124" s="112">
        <v>5139</v>
      </c>
      <c r="X124" s="112">
        <v>5244</v>
      </c>
      <c r="Y124" s="112">
        <v>5388</v>
      </c>
      <c r="Z124" s="112">
        <v>5515</v>
      </c>
      <c r="AB124" s="109" t="str">
        <f>TEXT(Z124,"###,###")</f>
        <v>5,515</v>
      </c>
      <c r="AD124" s="127">
        <f>Z124/$Z$7*100</f>
        <v>84.495173893059601</v>
      </c>
    </row>
    <row r="125" spans="19:32" x14ac:dyDescent="0.25">
      <c r="S125" s="101" t="s">
        <v>104</v>
      </c>
      <c r="T125" s="112"/>
      <c r="U125" s="112"/>
      <c r="V125" s="112">
        <v>1374</v>
      </c>
      <c r="W125" s="112">
        <v>1426</v>
      </c>
      <c r="X125" s="112">
        <v>1458</v>
      </c>
      <c r="Y125" s="112">
        <v>1561</v>
      </c>
      <c r="Z125" s="112">
        <v>1605</v>
      </c>
      <c r="AB125" s="109" t="str">
        <f>TEXT(Z125,"###,###")</f>
        <v>1,605</v>
      </c>
      <c r="AD125" s="127">
        <f>Z125/$Z$7*100</f>
        <v>24.590163934426229</v>
      </c>
    </row>
    <row r="127" spans="19:32" x14ac:dyDescent="0.25">
      <c r="S127" s="101" t="s">
        <v>105</v>
      </c>
      <c r="T127" s="112"/>
      <c r="U127" s="112"/>
      <c r="V127" s="112">
        <v>2979</v>
      </c>
      <c r="W127" s="112">
        <v>3042</v>
      </c>
      <c r="X127" s="112">
        <v>3062</v>
      </c>
      <c r="Y127" s="112">
        <v>3151</v>
      </c>
      <c r="Z127" s="112">
        <v>3199</v>
      </c>
      <c r="AB127" s="109" t="str">
        <f>TEXT(Z127,"###,###")</f>
        <v>3,199</v>
      </c>
      <c r="AD127" s="127">
        <f>Z127/$Z$7*100</f>
        <v>49.011797150298761</v>
      </c>
    </row>
    <row r="128" spans="19:32" x14ac:dyDescent="0.25">
      <c r="S128" s="101" t="s">
        <v>106</v>
      </c>
      <c r="T128" s="112"/>
      <c r="U128" s="112"/>
      <c r="V128" s="112">
        <v>2918</v>
      </c>
      <c r="W128" s="112">
        <v>3041</v>
      </c>
      <c r="X128" s="112">
        <v>3092</v>
      </c>
      <c r="Y128" s="112">
        <v>3243</v>
      </c>
      <c r="Z128" s="112">
        <v>3314</v>
      </c>
      <c r="AB128" s="109" t="str">
        <f>TEXT(Z128,"###,###")</f>
        <v>3,314</v>
      </c>
      <c r="AD128" s="127">
        <f>Z128/$Z$7*100</f>
        <v>50.773709207905625</v>
      </c>
    </row>
    <row r="130" spans="19:20" x14ac:dyDescent="0.25">
      <c r="S130" s="101" t="s">
        <v>264</v>
      </c>
      <c r="T130" s="127">
        <v>75.379194116745822</v>
      </c>
    </row>
    <row r="131" spans="19:20" x14ac:dyDescent="0.25">
      <c r="S131" s="101" t="s">
        <v>265</v>
      </c>
      <c r="T131" s="127">
        <v>15.474184158112456</v>
      </c>
    </row>
    <row r="132" spans="19:20" x14ac:dyDescent="0.25">
      <c r="S132" s="101" t="s">
        <v>266</v>
      </c>
      <c r="T132" s="127">
        <v>9.1159797763137735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3F9AF81-C194-44F0-9F17-88D41A1059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28BC9FA-DD01-42DE-862A-CC0F2F67F9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60AEB1B-F6C4-4EA9-9202-FD5E2D1013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0D95876-F0A1-4ECA-ABF9-BA94E46637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EE75B-7C9B-4EF8-98FA-27C665651A99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10.63 Wakefield,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4452</v>
      </c>
      <c r="W4" s="108">
        <v>4905</v>
      </c>
      <c r="X4" s="108">
        <v>4576</v>
      </c>
      <c r="Y4" s="108">
        <v>4787</v>
      </c>
      <c r="Z4" s="108">
        <v>5023</v>
      </c>
      <c r="AB4" s="109" t="str">
        <f>TEXT(Z4,"###,###")</f>
        <v>5,023</v>
      </c>
      <c r="AD4" s="110">
        <f>Z4/Y4-1</f>
        <v>4.930018800919167E-2</v>
      </c>
      <c r="AF4" s="110">
        <f>Z4/V4-1</f>
        <v>0.12825696316262358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2445</v>
      </c>
      <c r="W5" s="108">
        <v>2702</v>
      </c>
      <c r="X5" s="108">
        <v>2446</v>
      </c>
      <c r="Y5" s="108">
        <v>2564</v>
      </c>
      <c r="Z5" s="108">
        <v>2666</v>
      </c>
      <c r="AB5" s="109" t="str">
        <f>TEXT(Z5,"###,###")</f>
        <v>2,666</v>
      </c>
      <c r="AD5" s="110">
        <f t="shared" ref="AD5:AD9" si="0">Z5/Y5-1</f>
        <v>3.9781591263650551E-2</v>
      </c>
      <c r="AF5" s="110">
        <f t="shared" ref="AF5:AF9" si="1">Z5/V5-1</f>
        <v>9.038854805725971E-2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2005</v>
      </c>
      <c r="W6" s="108">
        <v>2202</v>
      </c>
      <c r="X6" s="108">
        <v>2131</v>
      </c>
      <c r="Y6" s="108">
        <v>2223</v>
      </c>
      <c r="Z6" s="108">
        <v>2353</v>
      </c>
      <c r="AB6" s="109" t="str">
        <f>TEXT(Z6,"###,###")</f>
        <v>2,353</v>
      </c>
      <c r="AD6" s="110">
        <f t="shared" si="0"/>
        <v>5.8479532163742798E-2</v>
      </c>
      <c r="AF6" s="110">
        <f t="shared" si="1"/>
        <v>0.17356608478802982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3155</v>
      </c>
      <c r="W7" s="108">
        <v>3493</v>
      </c>
      <c r="X7" s="108">
        <v>3290</v>
      </c>
      <c r="Y7" s="108">
        <v>3458</v>
      </c>
      <c r="Z7" s="108">
        <v>3512</v>
      </c>
      <c r="AB7" s="109" t="str">
        <f>TEXT(Z7,"###,###")</f>
        <v>3,512</v>
      </c>
      <c r="AD7" s="110">
        <f t="shared" si="0"/>
        <v>1.5615962984383946E-2</v>
      </c>
      <c r="AF7" s="110">
        <f t="shared" si="1"/>
        <v>0.11315372424722669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5,023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3,512</v>
      </c>
      <c r="P8" s="65"/>
      <c r="S8" s="107" t="s">
        <v>84</v>
      </c>
      <c r="T8" s="108"/>
      <c r="U8" s="108"/>
      <c r="V8" s="108">
        <v>34727.14</v>
      </c>
      <c r="W8" s="108">
        <v>35178.019999999997</v>
      </c>
      <c r="X8" s="108">
        <v>36252.51</v>
      </c>
      <c r="Y8" s="108">
        <v>37728.71</v>
      </c>
      <c r="Z8" s="108">
        <v>39013</v>
      </c>
      <c r="AB8" s="109" t="str">
        <f>TEXT(Z8,"$###,###")</f>
        <v>$39,013</v>
      </c>
      <c r="AD8" s="110">
        <f t="shared" si="0"/>
        <v>3.4040124881025591E-2</v>
      </c>
      <c r="AF8" s="110">
        <f t="shared" si="1"/>
        <v>0.1234152884458668</v>
      </c>
    </row>
    <row r="9" spans="1:32" x14ac:dyDescent="0.25">
      <c r="A9" s="30" t="s">
        <v>14</v>
      </c>
      <c r="B9" s="69"/>
      <c r="C9" s="70"/>
      <c r="D9" s="71">
        <f>AD104</f>
        <v>67.42982281505077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54.043280182232344</v>
      </c>
      <c r="P9" s="72" t="s">
        <v>85</v>
      </c>
      <c r="S9" s="107" t="s">
        <v>7</v>
      </c>
      <c r="T9" s="108"/>
      <c r="U9" s="108"/>
      <c r="V9" s="108">
        <v>149207632</v>
      </c>
      <c r="W9" s="108">
        <v>170849121</v>
      </c>
      <c r="X9" s="108">
        <v>153105047</v>
      </c>
      <c r="Y9" s="108">
        <v>159505887</v>
      </c>
      <c r="Z9" s="108">
        <v>163785571</v>
      </c>
      <c r="AB9" s="109" t="str">
        <f>TEXT(Z9/1000000,"$#,###.0")&amp;" mil"</f>
        <v>$163.8 mil</v>
      </c>
      <c r="AD9" s="110">
        <f t="shared" si="0"/>
        <v>2.6830884304602565E-2</v>
      </c>
      <c r="AF9" s="110">
        <f t="shared" si="1"/>
        <v>9.7702368200575762E-2</v>
      </c>
    </row>
    <row r="10" spans="1:32" x14ac:dyDescent="0.25">
      <c r="A10" s="30" t="s">
        <v>17</v>
      </c>
      <c r="B10" s="69"/>
      <c r="C10" s="70"/>
      <c r="D10" s="71">
        <f>AD105</f>
        <v>13.776627513438184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45.842824601366743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73.149202733485197</v>
      </c>
      <c r="P11" s="72" t="s">
        <v>85</v>
      </c>
      <c r="S11" s="107" t="s">
        <v>29</v>
      </c>
      <c r="T11" s="112"/>
      <c r="U11" s="112"/>
      <c r="V11" s="112">
        <v>3645</v>
      </c>
      <c r="W11" s="112">
        <v>3952</v>
      </c>
      <c r="X11" s="112">
        <v>3740</v>
      </c>
      <c r="Y11" s="112">
        <v>3846</v>
      </c>
      <c r="Z11" s="112">
        <v>4085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16.23006833712984</v>
      </c>
      <c r="P12" s="72" t="s">
        <v>85</v>
      </c>
      <c r="S12" s="107" t="s">
        <v>30</v>
      </c>
      <c r="T12" s="112"/>
      <c r="U12" s="112"/>
      <c r="V12" s="112">
        <v>813</v>
      </c>
      <c r="W12" s="112">
        <v>957</v>
      </c>
      <c r="X12" s="112">
        <v>835</v>
      </c>
      <c r="Y12" s="112">
        <v>943</v>
      </c>
      <c r="Z12" s="112">
        <v>938</v>
      </c>
    </row>
    <row r="13" spans="1:32" ht="15" customHeight="1" x14ac:dyDescent="0.25">
      <c r="A13" s="30" t="s">
        <v>19</v>
      </c>
      <c r="B13" s="70"/>
      <c r="C13" s="70"/>
      <c r="D13" s="71">
        <f>AD108</f>
        <v>15.966553852279514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10.4498861047836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16.981883336651403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44.2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25.124427632888711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16.034236804564909</v>
      </c>
      <c r="P15" s="72" t="s">
        <v>85</v>
      </c>
      <c r="S15" s="115" t="s">
        <v>61</v>
      </c>
      <c r="T15" s="115"/>
      <c r="U15" s="116"/>
      <c r="V15" s="116">
        <v>586</v>
      </c>
      <c r="W15" s="116">
        <v>666</v>
      </c>
      <c r="X15" s="116">
        <v>654</v>
      </c>
      <c r="Y15" s="112">
        <v>720</v>
      </c>
      <c r="Z15" s="112">
        <v>742</v>
      </c>
      <c r="AB15" s="117">
        <f t="shared" ref="AB15:AB34" si="2">IF(Z15="np",0,Z15/$Z$34)</f>
        <v>0.1477204857654788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25.960581325900854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83.965763195435102</v>
      </c>
      <c r="P16" s="37" t="s">
        <v>85</v>
      </c>
      <c r="S16" s="115" t="s">
        <v>62</v>
      </c>
      <c r="T16" s="115"/>
      <c r="U16" s="116"/>
      <c r="V16" s="116">
        <v>47</v>
      </c>
      <c r="W16" s="116">
        <v>43</v>
      </c>
      <c r="X16" s="116">
        <v>45</v>
      </c>
      <c r="Y16" s="112">
        <v>48</v>
      </c>
      <c r="Z16" s="112">
        <v>53</v>
      </c>
      <c r="AB16" s="117">
        <f t="shared" si="2"/>
        <v>1.0551463268962771E-2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407</v>
      </c>
      <c r="W17" s="116">
        <v>485</v>
      </c>
      <c r="X17" s="116">
        <v>383</v>
      </c>
      <c r="Y17" s="112">
        <v>365</v>
      </c>
      <c r="Z17" s="112">
        <v>379</v>
      </c>
      <c r="AB17" s="117">
        <f t="shared" si="2"/>
        <v>7.5452916583714905E-2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10</v>
      </c>
      <c r="W18" s="116">
        <v>16</v>
      </c>
      <c r="X18" s="116">
        <v>12</v>
      </c>
      <c r="Y18" s="112">
        <v>13</v>
      </c>
      <c r="Z18" s="112">
        <v>19</v>
      </c>
      <c r="AB18" s="117">
        <f t="shared" si="2"/>
        <v>3.7826000398168426E-3</v>
      </c>
    </row>
    <row r="19" spans="1:28" x14ac:dyDescent="0.25">
      <c r="A19" s="61" t="str">
        <f>$S$1&amp;" ("&amp;$V$2&amp;" to "&amp;$Z$2&amp;")"</f>
        <v>Wakefield (2016-17 to 2020-21)</v>
      </c>
      <c r="B19" s="61"/>
      <c r="C19" s="61"/>
      <c r="D19" s="61"/>
      <c r="E19" s="61"/>
      <c r="F19" s="61"/>
      <c r="G19" s="61" t="str">
        <f>$S$1&amp;" ("&amp;$V$2&amp;" to "&amp;$Z$2&amp;")"</f>
        <v>Wakefield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156</v>
      </c>
      <c r="W19" s="116">
        <v>219</v>
      </c>
      <c r="X19" s="116">
        <v>213</v>
      </c>
      <c r="Y19" s="112">
        <v>230</v>
      </c>
      <c r="Z19" s="112">
        <v>253</v>
      </c>
      <c r="AB19" s="117">
        <f t="shared" si="2"/>
        <v>5.0368305793350589E-2</v>
      </c>
    </row>
    <row r="20" spans="1:28" x14ac:dyDescent="0.25">
      <c r="S20" s="115" t="s">
        <v>66</v>
      </c>
      <c r="T20" s="115"/>
      <c r="U20" s="116"/>
      <c r="V20" s="116">
        <v>167</v>
      </c>
      <c r="W20" s="116">
        <v>160</v>
      </c>
      <c r="X20" s="116">
        <v>147</v>
      </c>
      <c r="Y20" s="112">
        <v>201</v>
      </c>
      <c r="Z20" s="112">
        <v>197</v>
      </c>
      <c r="AB20" s="117">
        <f t="shared" si="2"/>
        <v>3.9219589886522001E-2</v>
      </c>
    </row>
    <row r="21" spans="1:28" x14ac:dyDescent="0.25">
      <c r="S21" s="115" t="s">
        <v>67</v>
      </c>
      <c r="T21" s="115"/>
      <c r="U21" s="116"/>
      <c r="V21" s="116">
        <v>313</v>
      </c>
      <c r="W21" s="116">
        <v>338</v>
      </c>
      <c r="X21" s="116">
        <v>336</v>
      </c>
      <c r="Y21" s="112">
        <v>369</v>
      </c>
      <c r="Z21" s="112">
        <v>402</v>
      </c>
      <c r="AB21" s="117">
        <f t="shared" si="2"/>
        <v>8.0031853474019504E-2</v>
      </c>
    </row>
    <row r="22" spans="1:28" x14ac:dyDescent="0.25">
      <c r="S22" s="115" t="s">
        <v>68</v>
      </c>
      <c r="T22" s="115"/>
      <c r="U22" s="116"/>
      <c r="V22" s="116">
        <v>126</v>
      </c>
      <c r="W22" s="116">
        <v>150</v>
      </c>
      <c r="X22" s="116">
        <v>166</v>
      </c>
      <c r="Y22" s="112">
        <v>170</v>
      </c>
      <c r="Z22" s="112">
        <v>224</v>
      </c>
      <c r="AB22" s="117">
        <f t="shared" si="2"/>
        <v>4.4594863627314352E-2</v>
      </c>
    </row>
    <row r="23" spans="1:28" x14ac:dyDescent="0.25">
      <c r="S23" s="115" t="s">
        <v>69</v>
      </c>
      <c r="T23" s="115"/>
      <c r="U23" s="116"/>
      <c r="V23" s="116">
        <v>336</v>
      </c>
      <c r="W23" s="116">
        <v>338</v>
      </c>
      <c r="X23" s="116">
        <v>322</v>
      </c>
      <c r="Y23" s="112">
        <v>310</v>
      </c>
      <c r="Z23" s="112">
        <v>327</v>
      </c>
      <c r="AB23" s="117">
        <f t="shared" si="2"/>
        <v>6.5100537527374075E-2</v>
      </c>
    </row>
    <row r="24" spans="1:28" x14ac:dyDescent="0.25">
      <c r="S24" s="115" t="s">
        <v>70</v>
      </c>
      <c r="T24" s="115"/>
      <c r="U24" s="116"/>
      <c r="V24" s="116">
        <v>7</v>
      </c>
      <c r="W24" s="116">
        <v>4</v>
      </c>
      <c r="X24" s="116">
        <v>10</v>
      </c>
      <c r="Y24" s="112">
        <v>3</v>
      </c>
      <c r="Z24" s="112">
        <v>8</v>
      </c>
      <c r="AB24" s="117">
        <f t="shared" si="2"/>
        <v>1.5926737009755126E-3</v>
      </c>
    </row>
    <row r="25" spans="1:28" x14ac:dyDescent="0.25">
      <c r="S25" s="115" t="s">
        <v>71</v>
      </c>
      <c r="T25" s="115"/>
      <c r="U25" s="116"/>
      <c r="V25" s="116">
        <v>122</v>
      </c>
      <c r="W25" s="116">
        <v>112</v>
      </c>
      <c r="X25" s="116">
        <v>107</v>
      </c>
      <c r="Y25" s="112">
        <v>121</v>
      </c>
      <c r="Z25" s="112">
        <v>120</v>
      </c>
      <c r="AB25" s="117">
        <f t="shared" si="2"/>
        <v>2.3890105514632689E-2</v>
      </c>
    </row>
    <row r="26" spans="1:28" x14ac:dyDescent="0.25">
      <c r="S26" s="115" t="s">
        <v>72</v>
      </c>
      <c r="T26" s="115"/>
      <c r="U26" s="116"/>
      <c r="V26" s="116">
        <v>63</v>
      </c>
      <c r="W26" s="116">
        <v>64</v>
      </c>
      <c r="X26" s="116">
        <v>70</v>
      </c>
      <c r="Y26" s="112">
        <v>65</v>
      </c>
      <c r="Z26" s="112">
        <v>62</v>
      </c>
      <c r="AB26" s="117">
        <f t="shared" si="2"/>
        <v>1.2343221182560224E-2</v>
      </c>
    </row>
    <row r="27" spans="1:28" x14ac:dyDescent="0.25">
      <c r="S27" s="115" t="s">
        <v>73</v>
      </c>
      <c r="T27" s="115"/>
      <c r="U27" s="116"/>
      <c r="V27" s="116">
        <v>135</v>
      </c>
      <c r="W27" s="116">
        <v>153</v>
      </c>
      <c r="X27" s="116">
        <v>122</v>
      </c>
      <c r="Y27" s="112">
        <v>137</v>
      </c>
      <c r="Z27" s="112">
        <v>146</v>
      </c>
      <c r="AB27" s="117">
        <f t="shared" si="2"/>
        <v>2.9066295042803107E-2</v>
      </c>
    </row>
    <row r="28" spans="1:28" x14ac:dyDescent="0.25">
      <c r="S28" s="115" t="s">
        <v>74</v>
      </c>
      <c r="T28" s="115"/>
      <c r="U28" s="116"/>
      <c r="V28" s="116">
        <v>313</v>
      </c>
      <c r="W28" s="116">
        <v>370</v>
      </c>
      <c r="X28" s="116">
        <v>296</v>
      </c>
      <c r="Y28" s="112">
        <v>290</v>
      </c>
      <c r="Z28" s="112">
        <v>316</v>
      </c>
      <c r="AB28" s="117">
        <f t="shared" si="2"/>
        <v>6.291061118853275E-2</v>
      </c>
    </row>
    <row r="29" spans="1:28" x14ac:dyDescent="0.25">
      <c r="S29" s="115" t="s">
        <v>75</v>
      </c>
      <c r="T29" s="115"/>
      <c r="U29" s="116"/>
      <c r="V29" s="116">
        <v>182</v>
      </c>
      <c r="W29" s="116">
        <v>182</v>
      </c>
      <c r="X29" s="116">
        <v>205</v>
      </c>
      <c r="Y29" s="112">
        <v>179</v>
      </c>
      <c r="Z29" s="112">
        <v>170</v>
      </c>
      <c r="AB29" s="117">
        <f t="shared" si="2"/>
        <v>3.3844316145729643E-2</v>
      </c>
    </row>
    <row r="30" spans="1:28" x14ac:dyDescent="0.25">
      <c r="S30" s="115" t="s">
        <v>76</v>
      </c>
      <c r="T30" s="115"/>
      <c r="U30" s="116"/>
      <c r="V30" s="116">
        <v>322</v>
      </c>
      <c r="W30" s="116">
        <v>370</v>
      </c>
      <c r="X30" s="116">
        <v>364</v>
      </c>
      <c r="Y30" s="112">
        <v>391</v>
      </c>
      <c r="Z30" s="112">
        <v>394</v>
      </c>
      <c r="AB30" s="117">
        <f t="shared" si="2"/>
        <v>7.8439179773044002E-2</v>
      </c>
    </row>
    <row r="31" spans="1:28" x14ac:dyDescent="0.25">
      <c r="S31" s="115" t="s">
        <v>77</v>
      </c>
      <c r="T31" s="115"/>
      <c r="U31" s="116"/>
      <c r="V31" s="116">
        <v>315</v>
      </c>
      <c r="W31" s="116">
        <v>352</v>
      </c>
      <c r="X31" s="116">
        <v>356</v>
      </c>
      <c r="Y31" s="112">
        <v>385</v>
      </c>
      <c r="Z31" s="112">
        <v>442</v>
      </c>
      <c r="AB31" s="117">
        <f t="shared" si="2"/>
        <v>8.7995221978897073E-2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53</v>
      </c>
      <c r="W32" s="116">
        <v>52</v>
      </c>
      <c r="X32" s="116">
        <v>57</v>
      </c>
      <c r="Y32" s="112">
        <v>55</v>
      </c>
      <c r="Z32" s="112">
        <v>59</v>
      </c>
      <c r="AB32" s="117">
        <f t="shared" si="2"/>
        <v>1.1745968544694405E-2</v>
      </c>
    </row>
    <row r="33" spans="19:32" x14ac:dyDescent="0.25">
      <c r="S33" s="115" t="s">
        <v>79</v>
      </c>
      <c r="T33" s="115"/>
      <c r="U33" s="116"/>
      <c r="V33" s="116">
        <v>124</v>
      </c>
      <c r="W33" s="116">
        <v>139</v>
      </c>
      <c r="X33" s="116">
        <v>140</v>
      </c>
      <c r="Y33" s="112">
        <v>149</v>
      </c>
      <c r="Z33" s="112">
        <v>160</v>
      </c>
      <c r="AB33" s="117">
        <f t="shared" si="2"/>
        <v>3.1853474019510254E-2</v>
      </c>
    </row>
    <row r="34" spans="19:32" x14ac:dyDescent="0.25">
      <c r="S34" s="118" t="s">
        <v>53</v>
      </c>
      <c r="T34" s="118"/>
      <c r="U34" s="119"/>
      <c r="V34" s="119">
        <v>4456</v>
      </c>
      <c r="W34" s="119">
        <v>4904</v>
      </c>
      <c r="X34" s="119">
        <v>4578</v>
      </c>
      <c r="Y34" s="120">
        <v>4787</v>
      </c>
      <c r="Z34" s="120">
        <v>5023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2709</v>
      </c>
      <c r="W37" s="112">
        <v>2950</v>
      </c>
      <c r="X37" s="112">
        <v>2796</v>
      </c>
      <c r="Y37" s="112">
        <v>2944</v>
      </c>
      <c r="Z37" s="112">
        <v>2943</v>
      </c>
      <c r="AB37" s="132">
        <f>Z37/Z40*100</f>
        <v>83.965763195435102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444</v>
      </c>
      <c r="W38" s="112">
        <v>545</v>
      </c>
      <c r="X38" s="112">
        <v>494</v>
      </c>
      <c r="Y38" s="112">
        <v>515</v>
      </c>
      <c r="Z38" s="112">
        <v>562</v>
      </c>
      <c r="AB38" s="132">
        <f>Z38/Z40*100</f>
        <v>16.034236804564909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3153</v>
      </c>
      <c r="W40" s="112">
        <v>3495</v>
      </c>
      <c r="X40" s="112">
        <v>3290</v>
      </c>
      <c r="Y40" s="112">
        <v>3459</v>
      </c>
      <c r="Z40" s="112">
        <v>3505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0</v>
      </c>
      <c r="Y44" s="112">
        <v>6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35</v>
      </c>
      <c r="W45" s="112">
        <v>59</v>
      </c>
      <c r="X45" s="112">
        <v>54</v>
      </c>
      <c r="Y45" s="112">
        <v>59</v>
      </c>
      <c r="Z45" s="112">
        <v>56</v>
      </c>
    </row>
    <row r="46" spans="19:32" x14ac:dyDescent="0.25">
      <c r="S46" s="115" t="s">
        <v>38</v>
      </c>
      <c r="T46" s="115"/>
      <c r="U46" s="112"/>
      <c r="V46" s="112">
        <v>175</v>
      </c>
      <c r="W46" s="112">
        <v>186</v>
      </c>
      <c r="X46" s="112">
        <v>180</v>
      </c>
      <c r="Y46" s="112">
        <v>188</v>
      </c>
      <c r="Z46" s="112">
        <v>197</v>
      </c>
    </row>
    <row r="47" spans="19:32" x14ac:dyDescent="0.25">
      <c r="S47" s="115" t="s">
        <v>39</v>
      </c>
      <c r="T47" s="115"/>
      <c r="U47" s="112"/>
      <c r="V47" s="112">
        <v>228</v>
      </c>
      <c r="W47" s="112">
        <v>246</v>
      </c>
      <c r="X47" s="112">
        <v>201</v>
      </c>
      <c r="Y47" s="112">
        <v>218</v>
      </c>
      <c r="Z47" s="112">
        <v>221</v>
      </c>
    </row>
    <row r="48" spans="19:32" x14ac:dyDescent="0.25">
      <c r="S48" s="115" t="s">
        <v>40</v>
      </c>
      <c r="T48" s="115"/>
      <c r="U48" s="112"/>
      <c r="V48" s="112">
        <v>224</v>
      </c>
      <c r="W48" s="112">
        <v>234</v>
      </c>
      <c r="X48" s="112">
        <v>217</v>
      </c>
      <c r="Y48" s="112">
        <v>247</v>
      </c>
      <c r="Z48" s="112">
        <v>263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242</v>
      </c>
      <c r="W49" s="112">
        <v>257</v>
      </c>
      <c r="X49" s="112">
        <v>230</v>
      </c>
      <c r="Y49" s="112">
        <v>239</v>
      </c>
      <c r="Z49" s="112">
        <v>242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Wakefield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219</v>
      </c>
      <c r="W50" s="112">
        <v>246</v>
      </c>
      <c r="X50" s="112">
        <v>215</v>
      </c>
      <c r="Y50" s="112">
        <v>234</v>
      </c>
      <c r="Z50" s="112">
        <v>259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205</v>
      </c>
      <c r="W51" s="112">
        <v>200</v>
      </c>
      <c r="X51" s="112">
        <v>198</v>
      </c>
      <c r="Y51" s="112">
        <v>202</v>
      </c>
      <c r="Z51" s="112">
        <v>213</v>
      </c>
    </row>
    <row r="52" spans="1:26" ht="15" customHeight="1" x14ac:dyDescent="0.25">
      <c r="S52" s="115" t="s">
        <v>44</v>
      </c>
      <c r="T52" s="115"/>
      <c r="U52" s="112"/>
      <c r="V52" s="112">
        <v>227</v>
      </c>
      <c r="W52" s="112">
        <v>270</v>
      </c>
      <c r="X52" s="112">
        <v>248</v>
      </c>
      <c r="Y52" s="112">
        <v>235</v>
      </c>
      <c r="Z52" s="112">
        <v>243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235</v>
      </c>
      <c r="W53" s="112">
        <v>261</v>
      </c>
      <c r="X53" s="112">
        <v>219</v>
      </c>
      <c r="Y53" s="112">
        <v>220</v>
      </c>
      <c r="Z53" s="112">
        <v>228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228</v>
      </c>
      <c r="W54" s="112">
        <v>240</v>
      </c>
      <c r="X54" s="112">
        <v>237</v>
      </c>
      <c r="Y54" s="112">
        <v>234</v>
      </c>
      <c r="Z54" s="112">
        <v>237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218</v>
      </c>
      <c r="W55" s="112">
        <v>226</v>
      </c>
      <c r="X55" s="112">
        <v>215</v>
      </c>
      <c r="Y55" s="112">
        <v>203</v>
      </c>
      <c r="Z55" s="112">
        <v>204</v>
      </c>
    </row>
    <row r="56" spans="1:26" ht="15" customHeight="1" x14ac:dyDescent="0.25">
      <c r="S56" s="115" t="s">
        <v>48</v>
      </c>
      <c r="T56" s="115"/>
      <c r="U56" s="112"/>
      <c r="V56" s="112">
        <v>99</v>
      </c>
      <c r="W56" s="112">
        <v>132</v>
      </c>
      <c r="X56" s="112">
        <v>137</v>
      </c>
      <c r="Y56" s="112">
        <v>160</v>
      </c>
      <c r="Z56" s="112">
        <v>162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59</v>
      </c>
      <c r="W57" s="112">
        <v>76</v>
      </c>
      <c r="X57" s="112">
        <v>47</v>
      </c>
      <c r="Y57" s="112">
        <v>66</v>
      </c>
      <c r="Z57" s="112">
        <v>79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15</v>
      </c>
      <c r="W58" s="112">
        <v>22</v>
      </c>
      <c r="X58" s="112">
        <v>24</v>
      </c>
      <c r="Y58" s="112">
        <v>35</v>
      </c>
      <c r="Z58" s="112">
        <v>36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26</v>
      </c>
      <c r="W59" s="112">
        <v>19</v>
      </c>
      <c r="X59" s="112">
        <v>6</v>
      </c>
      <c r="Y59" s="112">
        <v>15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19</v>
      </c>
      <c r="X60" s="112">
        <v>13</v>
      </c>
      <c r="Y60" s="112">
        <v>13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2450</v>
      </c>
      <c r="W61" s="112">
        <v>2698</v>
      </c>
      <c r="X61" s="112">
        <v>2445</v>
      </c>
      <c r="Y61" s="112">
        <v>2561</v>
      </c>
      <c r="Z61" s="112">
        <v>2666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0</v>
      </c>
      <c r="X63" s="112">
        <v>0</v>
      </c>
      <c r="Y63" s="112">
        <v>0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43</v>
      </c>
      <c r="W64" s="112">
        <v>55</v>
      </c>
      <c r="X64" s="112">
        <v>59</v>
      </c>
      <c r="Y64" s="112">
        <v>58</v>
      </c>
      <c r="Z64" s="112">
        <v>61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Wakefield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145</v>
      </c>
      <c r="W65" s="112">
        <v>168</v>
      </c>
      <c r="X65" s="112">
        <v>141</v>
      </c>
      <c r="Y65" s="112">
        <v>133</v>
      </c>
      <c r="Z65" s="112">
        <v>158</v>
      </c>
    </row>
    <row r="66" spans="1:26" x14ac:dyDescent="0.25">
      <c r="S66" s="115" t="s">
        <v>39</v>
      </c>
      <c r="T66" s="115"/>
      <c r="U66" s="112"/>
      <c r="V66" s="112">
        <v>177</v>
      </c>
      <c r="W66" s="112">
        <v>181</v>
      </c>
      <c r="X66" s="112">
        <v>157</v>
      </c>
      <c r="Y66" s="112">
        <v>180</v>
      </c>
      <c r="Z66" s="112">
        <v>201</v>
      </c>
    </row>
    <row r="67" spans="1:26" x14ac:dyDescent="0.25">
      <c r="S67" s="115" t="s">
        <v>40</v>
      </c>
      <c r="T67" s="115"/>
      <c r="U67" s="112"/>
      <c r="V67" s="112">
        <v>166</v>
      </c>
      <c r="W67" s="112">
        <v>193</v>
      </c>
      <c r="X67" s="112">
        <v>187</v>
      </c>
      <c r="Y67" s="112">
        <v>200</v>
      </c>
      <c r="Z67" s="112">
        <v>219</v>
      </c>
    </row>
    <row r="68" spans="1:26" x14ac:dyDescent="0.25">
      <c r="S68" s="115" t="s">
        <v>41</v>
      </c>
      <c r="T68" s="115"/>
      <c r="U68" s="112"/>
      <c r="V68" s="112">
        <v>200</v>
      </c>
      <c r="W68" s="112">
        <v>178</v>
      </c>
      <c r="X68" s="112">
        <v>199</v>
      </c>
      <c r="Y68" s="112">
        <v>178</v>
      </c>
      <c r="Z68" s="112">
        <v>171</v>
      </c>
    </row>
    <row r="69" spans="1:26" x14ac:dyDescent="0.25">
      <c r="S69" s="115" t="s">
        <v>42</v>
      </c>
      <c r="T69" s="115"/>
      <c r="U69" s="112"/>
      <c r="V69" s="112">
        <v>180</v>
      </c>
      <c r="W69" s="112">
        <v>206</v>
      </c>
      <c r="X69" s="112">
        <v>224</v>
      </c>
      <c r="Y69" s="112">
        <v>220</v>
      </c>
      <c r="Z69" s="112">
        <v>245</v>
      </c>
    </row>
    <row r="70" spans="1:26" x14ac:dyDescent="0.25">
      <c r="S70" s="115" t="s">
        <v>43</v>
      </c>
      <c r="T70" s="115"/>
      <c r="U70" s="112"/>
      <c r="V70" s="112">
        <v>172</v>
      </c>
      <c r="W70" s="112">
        <v>181</v>
      </c>
      <c r="X70" s="112">
        <v>177</v>
      </c>
      <c r="Y70" s="112">
        <v>176</v>
      </c>
      <c r="Z70" s="112">
        <v>214</v>
      </c>
    </row>
    <row r="71" spans="1:26" x14ac:dyDescent="0.25">
      <c r="S71" s="115" t="s">
        <v>44</v>
      </c>
      <c r="T71" s="115"/>
      <c r="U71" s="112"/>
      <c r="V71" s="112">
        <v>232</v>
      </c>
      <c r="W71" s="112">
        <v>244</v>
      </c>
      <c r="X71" s="112">
        <v>206</v>
      </c>
      <c r="Y71" s="112">
        <v>215</v>
      </c>
      <c r="Z71" s="112">
        <v>206</v>
      </c>
    </row>
    <row r="72" spans="1:26" x14ac:dyDescent="0.25">
      <c r="S72" s="115" t="s">
        <v>45</v>
      </c>
      <c r="T72" s="115"/>
      <c r="U72" s="112"/>
      <c r="V72" s="112">
        <v>184</v>
      </c>
      <c r="W72" s="112">
        <v>219</v>
      </c>
      <c r="X72" s="112">
        <v>227</v>
      </c>
      <c r="Y72" s="112">
        <v>254</v>
      </c>
      <c r="Z72" s="112">
        <v>268</v>
      </c>
    </row>
    <row r="73" spans="1:26" x14ac:dyDescent="0.25">
      <c r="S73" s="115" t="s">
        <v>46</v>
      </c>
      <c r="T73" s="115"/>
      <c r="U73" s="112"/>
      <c r="V73" s="112">
        <v>190</v>
      </c>
      <c r="W73" s="112">
        <v>236</v>
      </c>
      <c r="X73" s="112">
        <v>218</v>
      </c>
      <c r="Y73" s="112">
        <v>241</v>
      </c>
      <c r="Z73" s="112">
        <v>239</v>
      </c>
    </row>
    <row r="74" spans="1:26" x14ac:dyDescent="0.25">
      <c r="S74" s="115" t="s">
        <v>47</v>
      </c>
      <c r="T74" s="115"/>
      <c r="U74" s="112"/>
      <c r="V74" s="112">
        <v>170</v>
      </c>
      <c r="W74" s="112">
        <v>170</v>
      </c>
      <c r="X74" s="112">
        <v>166</v>
      </c>
      <c r="Y74" s="112">
        <v>189</v>
      </c>
      <c r="Z74" s="112">
        <v>177</v>
      </c>
    </row>
    <row r="75" spans="1:26" x14ac:dyDescent="0.25">
      <c r="S75" s="115" t="s">
        <v>48</v>
      </c>
      <c r="T75" s="115"/>
      <c r="U75" s="112"/>
      <c r="V75" s="112">
        <v>65</v>
      </c>
      <c r="W75" s="112">
        <v>85</v>
      </c>
      <c r="X75" s="112">
        <v>96</v>
      </c>
      <c r="Y75" s="112">
        <v>102</v>
      </c>
      <c r="Z75" s="112">
        <v>105</v>
      </c>
    </row>
    <row r="76" spans="1:26" x14ac:dyDescent="0.25">
      <c r="S76" s="115" t="s">
        <v>49</v>
      </c>
      <c r="T76" s="115"/>
      <c r="U76" s="112"/>
      <c r="V76" s="112">
        <v>45</v>
      </c>
      <c r="W76" s="112">
        <v>49</v>
      </c>
      <c r="X76" s="112">
        <v>32</v>
      </c>
      <c r="Y76" s="112">
        <v>37</v>
      </c>
      <c r="Z76" s="112">
        <v>42</v>
      </c>
    </row>
    <row r="77" spans="1:26" x14ac:dyDescent="0.25">
      <c r="S77" s="115" t="s">
        <v>50</v>
      </c>
      <c r="T77" s="115"/>
      <c r="U77" s="112"/>
      <c r="V77" s="112">
        <v>11</v>
      </c>
      <c r="W77" s="112">
        <v>26</v>
      </c>
      <c r="X77" s="112">
        <v>20</v>
      </c>
      <c r="Y77" s="112">
        <v>23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9</v>
      </c>
      <c r="W78" s="112">
        <v>7</v>
      </c>
      <c r="X78" s="112">
        <v>4</v>
      </c>
      <c r="Y78" s="112">
        <v>9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17</v>
      </c>
      <c r="X79" s="112">
        <v>11</v>
      </c>
      <c r="Y79" s="112">
        <v>14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2009</v>
      </c>
      <c r="W80" s="112">
        <v>2207</v>
      </c>
      <c r="X80" s="112">
        <v>2129</v>
      </c>
      <c r="Y80" s="112">
        <v>2225</v>
      </c>
      <c r="Z80" s="112">
        <v>2353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Wakefield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138</v>
      </c>
      <c r="W83" s="112">
        <v>155</v>
      </c>
      <c r="X83" s="112">
        <v>137</v>
      </c>
      <c r="Y83" s="112">
        <v>157</v>
      </c>
      <c r="Z83" s="112">
        <v>166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86</v>
      </c>
      <c r="W84" s="112">
        <v>84</v>
      </c>
      <c r="X84" s="112">
        <v>79</v>
      </c>
      <c r="Y84" s="112">
        <v>74</v>
      </c>
      <c r="Z84" s="112">
        <v>72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226</v>
      </c>
      <c r="W85" s="112">
        <v>254</v>
      </c>
      <c r="X85" s="112">
        <v>249</v>
      </c>
      <c r="Y85" s="112">
        <v>241</v>
      </c>
      <c r="Z85" s="112">
        <v>253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5,023</v>
      </c>
      <c r="D86" s="94">
        <f t="shared" ref="D86:D91" si="4">AD4</f>
        <v>4.930018800919167E-2</v>
      </c>
      <c r="E86" s="95">
        <f t="shared" ref="E86:E91" si="5">AD4</f>
        <v>4.930018800919167E-2</v>
      </c>
      <c r="F86" s="94">
        <f t="shared" ref="F86:F91" si="6">AF4</f>
        <v>0.12825696316262358</v>
      </c>
      <c r="G86" s="95">
        <f t="shared" ref="G86:G91" si="7">AF4</f>
        <v>0.12825696316262358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41</v>
      </c>
      <c r="W86" s="112">
        <v>41</v>
      </c>
      <c r="X86" s="112">
        <v>38</v>
      </c>
      <c r="Y86" s="112">
        <v>46</v>
      </c>
      <c r="Z86" s="112">
        <v>49</v>
      </c>
    </row>
    <row r="87" spans="1:30" ht="15" customHeight="1" x14ac:dyDescent="0.25">
      <c r="A87" s="96" t="s">
        <v>4</v>
      </c>
      <c r="B87" s="49"/>
      <c r="C87" s="97" t="str">
        <f t="shared" si="3"/>
        <v>2,666</v>
      </c>
      <c r="D87" s="94">
        <f t="shared" si="4"/>
        <v>3.9781591263650551E-2</v>
      </c>
      <c r="E87" s="95">
        <f t="shared" si="5"/>
        <v>3.9781591263650551E-2</v>
      </c>
      <c r="F87" s="94">
        <f t="shared" si="6"/>
        <v>9.038854805725971E-2</v>
      </c>
      <c r="G87" s="95">
        <f t="shared" si="7"/>
        <v>9.038854805725971E-2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38</v>
      </c>
      <c r="W87" s="112">
        <v>44</v>
      </c>
      <c r="X87" s="112">
        <v>37</v>
      </c>
      <c r="Y87" s="112">
        <v>32</v>
      </c>
      <c r="Z87" s="112">
        <v>36</v>
      </c>
    </row>
    <row r="88" spans="1:30" ht="15" customHeight="1" x14ac:dyDescent="0.25">
      <c r="A88" s="96" t="s">
        <v>5</v>
      </c>
      <c r="B88" s="49"/>
      <c r="C88" s="97" t="str">
        <f t="shared" si="3"/>
        <v>2,353</v>
      </c>
      <c r="D88" s="94">
        <f t="shared" si="4"/>
        <v>5.8479532163742798E-2</v>
      </c>
      <c r="E88" s="95">
        <f t="shared" si="5"/>
        <v>5.8479532163742798E-2</v>
      </c>
      <c r="F88" s="94">
        <f t="shared" si="6"/>
        <v>0.17356608478802982</v>
      </c>
      <c r="G88" s="95">
        <f t="shared" si="7"/>
        <v>0.17356608478802982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32</v>
      </c>
      <c r="W88" s="112">
        <v>37</v>
      </c>
      <c r="X88" s="112">
        <v>36</v>
      </c>
      <c r="Y88" s="112">
        <v>43</v>
      </c>
      <c r="Z88" s="112">
        <v>49</v>
      </c>
    </row>
    <row r="89" spans="1:30" ht="15" customHeight="1" x14ac:dyDescent="0.25">
      <c r="A89" s="49" t="s">
        <v>6</v>
      </c>
      <c r="B89" s="49"/>
      <c r="C89" s="97" t="str">
        <f t="shared" si="3"/>
        <v>3,512</v>
      </c>
      <c r="D89" s="94">
        <f t="shared" si="4"/>
        <v>1.5615962984383946E-2</v>
      </c>
      <c r="E89" s="95">
        <f t="shared" si="5"/>
        <v>1.5615962984383946E-2</v>
      </c>
      <c r="F89" s="94">
        <f t="shared" si="6"/>
        <v>0.11315372424722669</v>
      </c>
      <c r="G89" s="95">
        <f t="shared" si="7"/>
        <v>0.11315372424722669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277</v>
      </c>
      <c r="W89" s="112">
        <v>282</v>
      </c>
      <c r="X89" s="112">
        <v>287</v>
      </c>
      <c r="Y89" s="112">
        <v>290</v>
      </c>
      <c r="Z89" s="112">
        <v>309</v>
      </c>
    </row>
    <row r="90" spans="1:30" ht="15" customHeight="1" x14ac:dyDescent="0.25">
      <c r="A90" s="49" t="s">
        <v>98</v>
      </c>
      <c r="B90" s="49"/>
      <c r="C90" s="97" t="str">
        <f t="shared" si="3"/>
        <v>$39,013</v>
      </c>
      <c r="D90" s="94">
        <f t="shared" si="4"/>
        <v>3.4040124881025591E-2</v>
      </c>
      <c r="E90" s="95">
        <f t="shared" si="5"/>
        <v>3.4040124881025591E-2</v>
      </c>
      <c r="F90" s="94">
        <f t="shared" si="6"/>
        <v>0.1234152884458668</v>
      </c>
      <c r="G90" s="95">
        <f t="shared" si="7"/>
        <v>0.1234152884458668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435</v>
      </c>
      <c r="W90" s="112">
        <v>503</v>
      </c>
      <c r="X90" s="112">
        <v>463</v>
      </c>
      <c r="Y90" s="112">
        <v>446</v>
      </c>
      <c r="Z90" s="112">
        <v>470</v>
      </c>
    </row>
    <row r="91" spans="1:30" ht="15" customHeight="1" x14ac:dyDescent="0.25">
      <c r="A91" s="49" t="s">
        <v>7</v>
      </c>
      <c r="B91" s="49"/>
      <c r="C91" s="97" t="str">
        <f t="shared" si="3"/>
        <v>$163.8 mil</v>
      </c>
      <c r="D91" s="94">
        <f t="shared" si="4"/>
        <v>2.6830884304602565E-2</v>
      </c>
      <c r="E91" s="95">
        <f t="shared" si="5"/>
        <v>2.6830884304602565E-2</v>
      </c>
      <c r="F91" s="94">
        <f t="shared" si="6"/>
        <v>9.7702368200575762E-2</v>
      </c>
      <c r="G91" s="95">
        <f t="shared" si="7"/>
        <v>9.7702368200575762E-2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1736</v>
      </c>
      <c r="W91" s="112">
        <v>1922</v>
      </c>
      <c r="X91" s="112">
        <v>1775</v>
      </c>
      <c r="Y91" s="112">
        <v>1876</v>
      </c>
      <c r="Z91" s="112">
        <v>1900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73</v>
      </c>
      <c r="W93" s="112">
        <v>73</v>
      </c>
      <c r="X93" s="112">
        <v>73</v>
      </c>
      <c r="Y93" s="112">
        <v>79</v>
      </c>
      <c r="Z93" s="112">
        <v>88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183</v>
      </c>
      <c r="W94" s="112">
        <v>215</v>
      </c>
      <c r="X94" s="112">
        <v>215</v>
      </c>
      <c r="Y94" s="112">
        <v>219</v>
      </c>
      <c r="Z94" s="112">
        <v>219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54</v>
      </c>
      <c r="W95" s="112">
        <v>51</v>
      </c>
      <c r="X95" s="112">
        <v>59</v>
      </c>
      <c r="Y95" s="112">
        <v>52</v>
      </c>
      <c r="Z95" s="112">
        <v>46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247</v>
      </c>
      <c r="W96" s="112">
        <v>263</v>
      </c>
      <c r="X96" s="112">
        <v>263</v>
      </c>
      <c r="Y96" s="112">
        <v>288</v>
      </c>
      <c r="Z96" s="112">
        <v>292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210</v>
      </c>
      <c r="W97" s="112">
        <v>226</v>
      </c>
      <c r="X97" s="112">
        <v>212</v>
      </c>
      <c r="Y97" s="112">
        <v>198</v>
      </c>
      <c r="Z97" s="112">
        <v>212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114</v>
      </c>
      <c r="W98" s="112">
        <v>134</v>
      </c>
      <c r="X98" s="112">
        <v>132</v>
      </c>
      <c r="Y98" s="112">
        <v>118</v>
      </c>
      <c r="Z98" s="112">
        <v>140</v>
      </c>
    </row>
    <row r="99" spans="1:32" ht="15" customHeight="1" x14ac:dyDescent="0.25">
      <c r="S99" s="115" t="s">
        <v>191</v>
      </c>
      <c r="T99" s="115"/>
      <c r="U99" s="112"/>
      <c r="V99" s="112">
        <v>26</v>
      </c>
      <c r="W99" s="112">
        <v>25</v>
      </c>
      <c r="X99" s="112">
        <v>25</v>
      </c>
      <c r="Y99" s="112">
        <v>28</v>
      </c>
      <c r="Z99" s="112">
        <v>36</v>
      </c>
    </row>
    <row r="100" spans="1:32" ht="15" customHeight="1" x14ac:dyDescent="0.25">
      <c r="S100" s="115" t="s">
        <v>58</v>
      </c>
      <c r="T100" s="115"/>
      <c r="U100" s="112"/>
      <c r="V100" s="112">
        <v>204</v>
      </c>
      <c r="W100" s="112">
        <v>223</v>
      </c>
      <c r="X100" s="112">
        <v>232</v>
      </c>
      <c r="Y100" s="112">
        <v>231</v>
      </c>
      <c r="Z100" s="112">
        <v>245</v>
      </c>
    </row>
    <row r="101" spans="1:32" x14ac:dyDescent="0.25">
      <c r="A101" s="18"/>
      <c r="S101" s="118" t="s">
        <v>53</v>
      </c>
      <c r="T101" s="118"/>
      <c r="U101" s="112"/>
      <c r="V101" s="112">
        <v>1419</v>
      </c>
      <c r="W101" s="112">
        <v>1568</v>
      </c>
      <c r="X101" s="112">
        <v>1516</v>
      </c>
      <c r="Y101" s="112">
        <v>1583</v>
      </c>
      <c r="Z101" s="112">
        <v>1606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3141</v>
      </c>
      <c r="W104" s="112">
        <v>3242</v>
      </c>
      <c r="X104" s="112">
        <v>3173</v>
      </c>
      <c r="Y104" s="112">
        <v>3387</v>
      </c>
      <c r="Z104" s="112">
        <v>3387</v>
      </c>
      <c r="AB104" s="109" t="str">
        <f>TEXT(Z104,"###,###")</f>
        <v>3,387</v>
      </c>
      <c r="AD104" s="130">
        <f>Z104/($Z$4)*100</f>
        <v>67.42982281505077</v>
      </c>
      <c r="AF104" s="109"/>
    </row>
    <row r="105" spans="1:32" x14ac:dyDescent="0.25">
      <c r="S105" s="115" t="s">
        <v>17</v>
      </c>
      <c r="T105" s="115"/>
      <c r="U105" s="112"/>
      <c r="V105" s="112">
        <v>665</v>
      </c>
      <c r="W105" s="112">
        <v>699</v>
      </c>
      <c r="X105" s="112">
        <v>693</v>
      </c>
      <c r="Y105" s="112">
        <v>682</v>
      </c>
      <c r="Z105" s="112">
        <v>692</v>
      </c>
      <c r="AB105" s="109" t="str">
        <f>TEXT(Z105,"###,###")</f>
        <v>692</v>
      </c>
      <c r="AD105" s="130">
        <f>Z105/($Z$4)*100</f>
        <v>13.776627513438184</v>
      </c>
      <c r="AF105" s="109"/>
    </row>
    <row r="106" spans="1:32" x14ac:dyDescent="0.25">
      <c r="S106" s="118" t="s">
        <v>53</v>
      </c>
      <c r="T106" s="118"/>
      <c r="U106" s="120"/>
      <c r="V106" s="120">
        <v>3806</v>
      </c>
      <c r="W106" s="120">
        <v>3941</v>
      </c>
      <c r="X106" s="120">
        <v>3866</v>
      </c>
      <c r="Y106" s="120">
        <v>4069</v>
      </c>
      <c r="Z106" s="120">
        <v>4079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834</v>
      </c>
      <c r="W108" s="112">
        <v>995</v>
      </c>
      <c r="X108" s="112">
        <v>690</v>
      </c>
      <c r="Y108" s="112">
        <v>781</v>
      </c>
      <c r="Z108" s="112">
        <v>802</v>
      </c>
      <c r="AB108" s="109" t="str">
        <f>TEXT(Z108,"###,###")</f>
        <v>802</v>
      </c>
      <c r="AD108" s="130">
        <f>Z108/($Z$4)*100</f>
        <v>15.966553852279514</v>
      </c>
      <c r="AF108" s="109"/>
    </row>
    <row r="109" spans="1:32" x14ac:dyDescent="0.25">
      <c r="S109" s="115" t="s">
        <v>20</v>
      </c>
      <c r="T109" s="115"/>
      <c r="U109" s="112"/>
      <c r="V109" s="112">
        <v>701</v>
      </c>
      <c r="W109" s="112">
        <v>725</v>
      </c>
      <c r="X109" s="112">
        <v>745</v>
      </c>
      <c r="Y109" s="112">
        <v>794</v>
      </c>
      <c r="Z109" s="112">
        <v>853</v>
      </c>
      <c r="AB109" s="109" t="str">
        <f>TEXT(Z109,"###,###")</f>
        <v>853</v>
      </c>
      <c r="AD109" s="130">
        <f>Z109/($Z$4)*100</f>
        <v>16.981883336651403</v>
      </c>
      <c r="AF109" s="109"/>
    </row>
    <row r="110" spans="1:32" x14ac:dyDescent="0.25">
      <c r="S110" s="115" t="s">
        <v>21</v>
      </c>
      <c r="T110" s="115"/>
      <c r="U110" s="112"/>
      <c r="V110" s="112">
        <v>1043</v>
      </c>
      <c r="W110" s="112">
        <v>1036</v>
      </c>
      <c r="X110" s="112">
        <v>1135</v>
      </c>
      <c r="Y110" s="112">
        <v>1130</v>
      </c>
      <c r="Z110" s="112">
        <v>1262</v>
      </c>
      <c r="AB110" s="109" t="str">
        <f>TEXT(Z110,"###,###")</f>
        <v>1,262</v>
      </c>
      <c r="AD110" s="130">
        <f>Z110/($Z$4)*100</f>
        <v>25.124427632888711</v>
      </c>
      <c r="AF110" s="109"/>
    </row>
    <row r="111" spans="1:32" x14ac:dyDescent="0.25">
      <c r="S111" s="115" t="s">
        <v>22</v>
      </c>
      <c r="T111" s="115"/>
      <c r="U111" s="112"/>
      <c r="V111" s="112">
        <v>1208</v>
      </c>
      <c r="W111" s="112">
        <v>1242</v>
      </c>
      <c r="X111" s="112">
        <v>1238</v>
      </c>
      <c r="Y111" s="112">
        <v>1239</v>
      </c>
      <c r="Z111" s="112">
        <v>1304</v>
      </c>
      <c r="AB111" s="109" t="str">
        <f>TEXT(Z111,"###,###")</f>
        <v>1,304</v>
      </c>
      <c r="AD111" s="130">
        <f>Z111/($Z$4)*100</f>
        <v>25.960581325900854</v>
      </c>
      <c r="AF111" s="109"/>
    </row>
    <row r="112" spans="1:32" x14ac:dyDescent="0.25">
      <c r="S112" s="118" t="s">
        <v>53</v>
      </c>
      <c r="T112" s="118"/>
      <c r="U112" s="112"/>
      <c r="V112" s="112">
        <v>4458</v>
      </c>
      <c r="W112" s="112">
        <v>4905</v>
      </c>
      <c r="X112" s="112">
        <v>4576</v>
      </c>
      <c r="Y112" s="112">
        <v>4786</v>
      </c>
      <c r="Z112" s="112">
        <v>5023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43.54</v>
      </c>
      <c r="W118" s="131">
        <v>44.07</v>
      </c>
      <c r="X118" s="131">
        <v>43.72</v>
      </c>
      <c r="Y118" s="131">
        <v>44.33</v>
      </c>
      <c r="Z118" s="131">
        <v>44.16</v>
      </c>
      <c r="AB118" s="109" t="str">
        <f>TEXT(Z118,"##.0")</f>
        <v>44.2</v>
      </c>
    </row>
    <row r="120" spans="19:32" x14ac:dyDescent="0.25">
      <c r="S120" s="101" t="s">
        <v>100</v>
      </c>
      <c r="T120" s="112"/>
      <c r="U120" s="112"/>
      <c r="V120" s="112">
        <v>2343</v>
      </c>
      <c r="W120" s="112">
        <v>2532</v>
      </c>
      <c r="X120" s="112">
        <v>2458</v>
      </c>
      <c r="Y120" s="112">
        <v>2520</v>
      </c>
      <c r="Z120" s="112">
        <v>2569</v>
      </c>
      <c r="AB120" s="109" t="str">
        <f>TEXT(Z120,"###,###")</f>
        <v>2,569</v>
      </c>
    </row>
    <row r="121" spans="19:32" x14ac:dyDescent="0.25">
      <c r="S121" s="101" t="s">
        <v>101</v>
      </c>
      <c r="T121" s="112"/>
      <c r="U121" s="112"/>
      <c r="V121" s="112">
        <v>473</v>
      </c>
      <c r="W121" s="112">
        <v>585</v>
      </c>
      <c r="X121" s="112">
        <v>494</v>
      </c>
      <c r="Y121" s="112">
        <v>592</v>
      </c>
      <c r="Z121" s="112">
        <v>570</v>
      </c>
      <c r="AB121" s="109" t="str">
        <f>TEXT(Z121,"###,###")</f>
        <v>570</v>
      </c>
    </row>
    <row r="122" spans="19:32" x14ac:dyDescent="0.25">
      <c r="S122" s="101" t="s">
        <v>102</v>
      </c>
      <c r="T122" s="112"/>
      <c r="U122" s="112"/>
      <c r="V122" s="112">
        <v>333</v>
      </c>
      <c r="W122" s="112">
        <v>367</v>
      </c>
      <c r="X122" s="112">
        <v>338</v>
      </c>
      <c r="Y122" s="112">
        <v>348</v>
      </c>
      <c r="Z122" s="112">
        <v>367</v>
      </c>
      <c r="AB122" s="109" t="str">
        <f>TEXT(Z122,"###,###")</f>
        <v>367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2676</v>
      </c>
      <c r="W124" s="112">
        <v>2899</v>
      </c>
      <c r="X124" s="112">
        <v>2796</v>
      </c>
      <c r="Y124" s="112">
        <v>2868</v>
      </c>
      <c r="Z124" s="112">
        <v>2936</v>
      </c>
      <c r="AB124" s="109" t="str">
        <f>TEXT(Z124,"###,###")</f>
        <v>2,936</v>
      </c>
      <c r="AD124" s="127">
        <f>Z124/$Z$7*100</f>
        <v>83.599088838268798</v>
      </c>
    </row>
    <row r="125" spans="19:32" x14ac:dyDescent="0.25">
      <c r="S125" s="101" t="s">
        <v>104</v>
      </c>
      <c r="T125" s="112"/>
      <c r="U125" s="112"/>
      <c r="V125" s="112">
        <v>806</v>
      </c>
      <c r="W125" s="112">
        <v>952</v>
      </c>
      <c r="X125" s="112">
        <v>832</v>
      </c>
      <c r="Y125" s="112">
        <v>940</v>
      </c>
      <c r="Z125" s="112">
        <v>937</v>
      </c>
      <c r="AB125" s="109" t="str">
        <f>TEXT(Z125,"###,###")</f>
        <v>937</v>
      </c>
      <c r="AD125" s="127">
        <f>Z125/$Z$7*100</f>
        <v>26.679954441913438</v>
      </c>
    </row>
    <row r="127" spans="19:32" x14ac:dyDescent="0.25">
      <c r="S127" s="101" t="s">
        <v>105</v>
      </c>
      <c r="T127" s="112"/>
      <c r="U127" s="112"/>
      <c r="V127" s="112">
        <v>1739</v>
      </c>
      <c r="W127" s="112">
        <v>1924</v>
      </c>
      <c r="X127" s="112">
        <v>1775</v>
      </c>
      <c r="Y127" s="112">
        <v>1874</v>
      </c>
      <c r="Z127" s="112">
        <v>1898</v>
      </c>
      <c r="AB127" s="109" t="str">
        <f>TEXT(Z127,"###,###")</f>
        <v>1,898</v>
      </c>
      <c r="AD127" s="127">
        <f>Z127/$Z$7*100</f>
        <v>54.043280182232344</v>
      </c>
    </row>
    <row r="128" spans="19:32" x14ac:dyDescent="0.25">
      <c r="S128" s="101" t="s">
        <v>106</v>
      </c>
      <c r="T128" s="112"/>
      <c r="U128" s="112"/>
      <c r="V128" s="112">
        <v>1417</v>
      </c>
      <c r="W128" s="112">
        <v>1570</v>
      </c>
      <c r="X128" s="112">
        <v>1517</v>
      </c>
      <c r="Y128" s="112">
        <v>1578</v>
      </c>
      <c r="Z128" s="112">
        <v>1610</v>
      </c>
      <c r="AB128" s="109" t="str">
        <f>TEXT(Z128,"###,###")</f>
        <v>1,610</v>
      </c>
      <c r="AD128" s="127">
        <f>Z128/$Z$7*100</f>
        <v>45.842824601366743</v>
      </c>
    </row>
    <row r="130" spans="19:20" x14ac:dyDescent="0.25">
      <c r="S130" s="101" t="s">
        <v>264</v>
      </c>
      <c r="T130" s="127">
        <v>73.149202733485197</v>
      </c>
    </row>
    <row r="131" spans="19:20" x14ac:dyDescent="0.25">
      <c r="S131" s="101" t="s">
        <v>265</v>
      </c>
      <c r="T131" s="127">
        <v>16.23006833712984</v>
      </c>
    </row>
    <row r="132" spans="19:20" x14ac:dyDescent="0.25">
      <c r="S132" s="101" t="s">
        <v>266</v>
      </c>
      <c r="T132" s="127">
        <v>10.4498861047836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DFDE0A-F776-49AD-B4BE-894C4EA0A3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A7808E-A132-471E-BF79-6E167314C2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E35DFD0-04AE-4423-8305-18825CCCEC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40126E-F800-4101-B89B-0B9BC6DAAD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0C89-4B43-461A-8D5E-6F29BDB2ABE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10.64 Walkerville,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5667</v>
      </c>
      <c r="W4" s="108">
        <v>5830</v>
      </c>
      <c r="X4" s="108">
        <v>5960</v>
      </c>
      <c r="Y4" s="108">
        <v>6005</v>
      </c>
      <c r="Z4" s="108">
        <v>6281</v>
      </c>
      <c r="AB4" s="109" t="str">
        <f>TEXT(Z4,"###,###")</f>
        <v>6,281</v>
      </c>
      <c r="AD4" s="110">
        <f>Z4/Y4-1</f>
        <v>4.5961698584512822E-2</v>
      </c>
      <c r="AF4" s="110">
        <f>Z4/V4-1</f>
        <v>0.10834656784895014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2840</v>
      </c>
      <c r="W5" s="108">
        <v>2945</v>
      </c>
      <c r="X5" s="108">
        <v>2938</v>
      </c>
      <c r="Y5" s="108">
        <v>2924</v>
      </c>
      <c r="Z5" s="108">
        <v>3056</v>
      </c>
      <c r="AB5" s="109" t="str">
        <f>TEXT(Z5,"###,###")</f>
        <v>3,056</v>
      </c>
      <c r="AD5" s="110">
        <f t="shared" ref="AD5:AD9" si="0">Z5/Y5-1</f>
        <v>4.5143638850889234E-2</v>
      </c>
      <c r="AF5" s="110">
        <f t="shared" ref="AF5:AF9" si="1">Z5/V5-1</f>
        <v>7.6056338028168913E-2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2828</v>
      </c>
      <c r="W6" s="108">
        <v>2885</v>
      </c>
      <c r="X6" s="108">
        <v>3024</v>
      </c>
      <c r="Y6" s="108">
        <v>3084</v>
      </c>
      <c r="Z6" s="108">
        <v>3220</v>
      </c>
      <c r="AB6" s="109" t="str">
        <f>TEXT(Z6,"###,###")</f>
        <v>3,220</v>
      </c>
      <c r="AD6" s="110">
        <f t="shared" si="0"/>
        <v>4.4098573281452724E-2</v>
      </c>
      <c r="AF6" s="110">
        <f t="shared" si="1"/>
        <v>0.13861386138613851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4023</v>
      </c>
      <c r="W7" s="108">
        <v>4130</v>
      </c>
      <c r="X7" s="108">
        <v>4128</v>
      </c>
      <c r="Y7" s="108">
        <v>4226</v>
      </c>
      <c r="Z7" s="108">
        <v>4299</v>
      </c>
      <c r="AB7" s="109" t="str">
        <f>TEXT(Z7,"###,###")</f>
        <v>4,299</v>
      </c>
      <c r="AD7" s="110">
        <f t="shared" si="0"/>
        <v>1.727401798390904E-2</v>
      </c>
      <c r="AF7" s="110">
        <f t="shared" si="1"/>
        <v>6.8605518269947874E-2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6,281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4,299</v>
      </c>
      <c r="P8" s="65"/>
      <c r="S8" s="107" t="s">
        <v>84</v>
      </c>
      <c r="T8" s="108"/>
      <c r="U8" s="108"/>
      <c r="V8" s="108">
        <v>45492</v>
      </c>
      <c r="W8" s="108">
        <v>47935.66</v>
      </c>
      <c r="X8" s="108">
        <v>46385.11</v>
      </c>
      <c r="Y8" s="108">
        <v>47654.44</v>
      </c>
      <c r="Z8" s="108">
        <v>49399</v>
      </c>
      <c r="AB8" s="109" t="str">
        <f>TEXT(Z8,"$###,###")</f>
        <v>$49,399</v>
      </c>
      <c r="AD8" s="110">
        <f t="shared" si="0"/>
        <v>3.6608551060509642E-2</v>
      </c>
      <c r="AF8" s="110">
        <f t="shared" si="1"/>
        <v>8.5883232216653393E-2</v>
      </c>
    </row>
    <row r="9" spans="1:32" x14ac:dyDescent="0.25">
      <c r="A9" s="30" t="s">
        <v>14</v>
      </c>
      <c r="B9" s="69"/>
      <c r="C9" s="70"/>
      <c r="D9" s="71">
        <f>AD104</f>
        <v>71.708326699570136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49.011397999534779</v>
      </c>
      <c r="P9" s="72" t="s">
        <v>85</v>
      </c>
      <c r="S9" s="107" t="s">
        <v>7</v>
      </c>
      <c r="T9" s="108"/>
      <c r="U9" s="108"/>
      <c r="V9" s="108">
        <v>339568450</v>
      </c>
      <c r="W9" s="108">
        <v>351767456</v>
      </c>
      <c r="X9" s="108">
        <v>360364834</v>
      </c>
      <c r="Y9" s="108">
        <v>370771699</v>
      </c>
      <c r="Z9" s="108">
        <v>412153166</v>
      </c>
      <c r="AB9" s="109" t="str">
        <f>TEXT(Z9/1000000,"$#,###.0")&amp;" mil"</f>
        <v>$412.2 mil</v>
      </c>
      <c r="AD9" s="110">
        <f t="shared" si="0"/>
        <v>0.1116090227803499</v>
      </c>
      <c r="AF9" s="110">
        <f t="shared" si="1"/>
        <v>0.21375577147994762</v>
      </c>
    </row>
    <row r="10" spans="1:32" x14ac:dyDescent="0.25">
      <c r="A10" s="30" t="s">
        <v>17</v>
      </c>
      <c r="B10" s="69"/>
      <c r="C10" s="70"/>
      <c r="D10" s="71">
        <f>AD105</f>
        <v>20.410762617417607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50.82577343568272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80.04187020237265</v>
      </c>
      <c r="P11" s="72" t="s">
        <v>85</v>
      </c>
      <c r="S11" s="107" t="s">
        <v>29</v>
      </c>
      <c r="T11" s="112"/>
      <c r="U11" s="112"/>
      <c r="V11" s="112">
        <v>4921</v>
      </c>
      <c r="W11" s="112">
        <v>5057</v>
      </c>
      <c r="X11" s="112">
        <v>5171</v>
      </c>
      <c r="Y11" s="112">
        <v>5178</v>
      </c>
      <c r="Z11" s="112">
        <v>5424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9.5603628750872289</v>
      </c>
      <c r="P12" s="72" t="s">
        <v>85</v>
      </c>
      <c r="S12" s="107" t="s">
        <v>30</v>
      </c>
      <c r="T12" s="112"/>
      <c r="U12" s="112"/>
      <c r="V12" s="112">
        <v>749</v>
      </c>
      <c r="W12" s="112">
        <v>773</v>
      </c>
      <c r="X12" s="112">
        <v>785</v>
      </c>
      <c r="Y12" s="112">
        <v>821</v>
      </c>
      <c r="Z12" s="112">
        <v>857</v>
      </c>
    </row>
    <row r="13" spans="1:32" ht="15" customHeight="1" x14ac:dyDescent="0.25">
      <c r="A13" s="30" t="s">
        <v>19</v>
      </c>
      <c r="B13" s="70"/>
      <c r="C13" s="70"/>
      <c r="D13" s="71">
        <f>AD108</f>
        <v>17.465371756089795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10.35124447545941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14.1060340710078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43.1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20.060499920394843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18.521961422263537</v>
      </c>
      <c r="P15" s="72" t="s">
        <v>85</v>
      </c>
      <c r="S15" s="115" t="s">
        <v>61</v>
      </c>
      <c r="T15" s="115"/>
      <c r="U15" s="116"/>
      <c r="V15" s="116">
        <v>57</v>
      </c>
      <c r="W15" s="116">
        <v>44</v>
      </c>
      <c r="X15" s="116">
        <v>53</v>
      </c>
      <c r="Y15" s="112">
        <v>68</v>
      </c>
      <c r="Z15" s="112">
        <v>66</v>
      </c>
      <c r="AB15" s="117">
        <f t="shared" ref="AB15:AB34" si="2">IF(Z15="np",0,Z15/$Z$34)</f>
        <v>1.0507880910683012E-2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41.028498646712308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81.47803857773647</v>
      </c>
      <c r="P16" s="37" t="s">
        <v>85</v>
      </c>
      <c r="S16" s="115" t="s">
        <v>62</v>
      </c>
      <c r="T16" s="115"/>
      <c r="U16" s="116"/>
      <c r="V16" s="116">
        <v>38</v>
      </c>
      <c r="W16" s="116">
        <v>34</v>
      </c>
      <c r="X16" s="116">
        <v>38</v>
      </c>
      <c r="Y16" s="112">
        <v>39</v>
      </c>
      <c r="Z16" s="112">
        <v>35</v>
      </c>
      <c r="AB16" s="117">
        <f t="shared" si="2"/>
        <v>5.5723610889985668E-3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249</v>
      </c>
      <c r="W17" s="116">
        <v>259</v>
      </c>
      <c r="X17" s="116">
        <v>276</v>
      </c>
      <c r="Y17" s="112">
        <v>278</v>
      </c>
      <c r="Z17" s="112">
        <v>261</v>
      </c>
      <c r="AB17" s="117">
        <f t="shared" si="2"/>
        <v>4.1553892692246457E-2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34</v>
      </c>
      <c r="W18" s="116">
        <v>38</v>
      </c>
      <c r="X18" s="116">
        <v>35</v>
      </c>
      <c r="Y18" s="112">
        <v>29</v>
      </c>
      <c r="Z18" s="112">
        <v>43</v>
      </c>
      <c r="AB18" s="117">
        <f t="shared" si="2"/>
        <v>6.8460436236268112E-3</v>
      </c>
    </row>
    <row r="19" spans="1:28" x14ac:dyDescent="0.25">
      <c r="A19" s="61" t="str">
        <f>$S$1&amp;" ("&amp;$V$2&amp;" to "&amp;$Z$2&amp;")"</f>
        <v>Walkerville (2016-17 to 2020-21)</v>
      </c>
      <c r="B19" s="61"/>
      <c r="C19" s="61"/>
      <c r="D19" s="61"/>
      <c r="E19" s="61"/>
      <c r="F19" s="61"/>
      <c r="G19" s="61" t="str">
        <f>$S$1&amp;" ("&amp;$V$2&amp;" to "&amp;$Z$2&amp;")"</f>
        <v>Walkerville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170</v>
      </c>
      <c r="W19" s="116">
        <v>199</v>
      </c>
      <c r="X19" s="116">
        <v>195</v>
      </c>
      <c r="Y19" s="112">
        <v>202</v>
      </c>
      <c r="Z19" s="112">
        <v>225</v>
      </c>
      <c r="AB19" s="117">
        <f t="shared" si="2"/>
        <v>3.5822321286419358E-2</v>
      </c>
    </row>
    <row r="20" spans="1:28" x14ac:dyDescent="0.25">
      <c r="S20" s="115" t="s">
        <v>66</v>
      </c>
      <c r="T20" s="115"/>
      <c r="U20" s="116"/>
      <c r="V20" s="116">
        <v>185</v>
      </c>
      <c r="W20" s="116">
        <v>189</v>
      </c>
      <c r="X20" s="116">
        <v>216</v>
      </c>
      <c r="Y20" s="112">
        <v>201</v>
      </c>
      <c r="Z20" s="112">
        <v>210</v>
      </c>
      <c r="AB20" s="117">
        <f t="shared" si="2"/>
        <v>3.3434166533991401E-2</v>
      </c>
    </row>
    <row r="21" spans="1:28" x14ac:dyDescent="0.25">
      <c r="S21" s="115" t="s">
        <v>67</v>
      </c>
      <c r="T21" s="115"/>
      <c r="U21" s="116"/>
      <c r="V21" s="116">
        <v>396</v>
      </c>
      <c r="W21" s="116">
        <v>400</v>
      </c>
      <c r="X21" s="116">
        <v>406</v>
      </c>
      <c r="Y21" s="112">
        <v>451</v>
      </c>
      <c r="Z21" s="112">
        <v>495</v>
      </c>
      <c r="AB21" s="117">
        <f t="shared" si="2"/>
        <v>7.8809106830122586E-2</v>
      </c>
    </row>
    <row r="22" spans="1:28" x14ac:dyDescent="0.25">
      <c r="S22" s="115" t="s">
        <v>68</v>
      </c>
      <c r="T22" s="115"/>
      <c r="U22" s="116"/>
      <c r="V22" s="116">
        <v>401</v>
      </c>
      <c r="W22" s="116">
        <v>404</v>
      </c>
      <c r="X22" s="116">
        <v>393</v>
      </c>
      <c r="Y22" s="112">
        <v>398</v>
      </c>
      <c r="Z22" s="112">
        <v>475</v>
      </c>
      <c r="AB22" s="117">
        <f t="shared" si="2"/>
        <v>7.5624900493551986E-2</v>
      </c>
    </row>
    <row r="23" spans="1:28" x14ac:dyDescent="0.25">
      <c r="S23" s="115" t="s">
        <v>69</v>
      </c>
      <c r="T23" s="115"/>
      <c r="U23" s="116"/>
      <c r="V23" s="116">
        <v>85</v>
      </c>
      <c r="W23" s="116">
        <v>108</v>
      </c>
      <c r="X23" s="116">
        <v>100</v>
      </c>
      <c r="Y23" s="112">
        <v>102</v>
      </c>
      <c r="Z23" s="112">
        <v>117</v>
      </c>
      <c r="AB23" s="117">
        <f t="shared" si="2"/>
        <v>1.8627607068938068E-2</v>
      </c>
    </row>
    <row r="24" spans="1:28" x14ac:dyDescent="0.25">
      <c r="S24" s="115" t="s">
        <v>70</v>
      </c>
      <c r="T24" s="115"/>
      <c r="U24" s="116"/>
      <c r="V24" s="116">
        <v>92</v>
      </c>
      <c r="W24" s="116">
        <v>101</v>
      </c>
      <c r="X24" s="116">
        <v>127</v>
      </c>
      <c r="Y24" s="112">
        <v>112</v>
      </c>
      <c r="Z24" s="112">
        <v>77</v>
      </c>
      <c r="AB24" s="117">
        <f t="shared" si="2"/>
        <v>1.2259194395796848E-2</v>
      </c>
    </row>
    <row r="25" spans="1:28" x14ac:dyDescent="0.25">
      <c r="S25" s="115" t="s">
        <v>71</v>
      </c>
      <c r="T25" s="115"/>
      <c r="U25" s="116"/>
      <c r="V25" s="116">
        <v>225</v>
      </c>
      <c r="W25" s="116">
        <v>221</v>
      </c>
      <c r="X25" s="116">
        <v>219</v>
      </c>
      <c r="Y25" s="112">
        <v>251</v>
      </c>
      <c r="Z25" s="112">
        <v>289</v>
      </c>
      <c r="AB25" s="117">
        <f t="shared" si="2"/>
        <v>4.6011781563445313E-2</v>
      </c>
    </row>
    <row r="26" spans="1:28" x14ac:dyDescent="0.25">
      <c r="S26" s="115" t="s">
        <v>72</v>
      </c>
      <c r="T26" s="115"/>
      <c r="U26" s="116"/>
      <c r="V26" s="116">
        <v>141</v>
      </c>
      <c r="W26" s="116">
        <v>154</v>
      </c>
      <c r="X26" s="116">
        <v>136</v>
      </c>
      <c r="Y26" s="112">
        <v>133</v>
      </c>
      <c r="Z26" s="112">
        <v>153</v>
      </c>
      <c r="AB26" s="117">
        <f t="shared" si="2"/>
        <v>2.4359178474765163E-2</v>
      </c>
    </row>
    <row r="27" spans="1:28" x14ac:dyDescent="0.25">
      <c r="S27" s="115" t="s">
        <v>73</v>
      </c>
      <c r="T27" s="115"/>
      <c r="U27" s="116"/>
      <c r="V27" s="116">
        <v>528</v>
      </c>
      <c r="W27" s="116">
        <v>617</v>
      </c>
      <c r="X27" s="116">
        <v>636</v>
      </c>
      <c r="Y27" s="112">
        <v>624</v>
      </c>
      <c r="Z27" s="112">
        <v>698</v>
      </c>
      <c r="AB27" s="117">
        <f t="shared" si="2"/>
        <v>0.11112880114631428</v>
      </c>
    </row>
    <row r="28" spans="1:28" x14ac:dyDescent="0.25">
      <c r="S28" s="115" t="s">
        <v>74</v>
      </c>
      <c r="T28" s="115"/>
      <c r="U28" s="116"/>
      <c r="V28" s="116">
        <v>320</v>
      </c>
      <c r="W28" s="116">
        <v>338</v>
      </c>
      <c r="X28" s="116">
        <v>391</v>
      </c>
      <c r="Y28" s="112">
        <v>406</v>
      </c>
      <c r="Z28" s="112">
        <v>439</v>
      </c>
      <c r="AB28" s="117">
        <f t="shared" si="2"/>
        <v>6.9893329087724887E-2</v>
      </c>
    </row>
    <row r="29" spans="1:28" x14ac:dyDescent="0.25">
      <c r="S29" s="115" t="s">
        <v>75</v>
      </c>
      <c r="T29" s="115"/>
      <c r="U29" s="116"/>
      <c r="V29" s="116">
        <v>380</v>
      </c>
      <c r="W29" s="116">
        <v>378</v>
      </c>
      <c r="X29" s="116">
        <v>405</v>
      </c>
      <c r="Y29" s="112">
        <v>348</v>
      </c>
      <c r="Z29" s="112">
        <v>328</v>
      </c>
      <c r="AB29" s="117">
        <f t="shared" si="2"/>
        <v>5.2220983919757998E-2</v>
      </c>
    </row>
    <row r="30" spans="1:28" x14ac:dyDescent="0.25">
      <c r="S30" s="115" t="s">
        <v>76</v>
      </c>
      <c r="T30" s="115"/>
      <c r="U30" s="116"/>
      <c r="V30" s="116">
        <v>594</v>
      </c>
      <c r="W30" s="116">
        <v>617</v>
      </c>
      <c r="X30" s="116">
        <v>634</v>
      </c>
      <c r="Y30" s="112">
        <v>653</v>
      </c>
      <c r="Z30" s="112">
        <v>627</v>
      </c>
      <c r="AB30" s="117">
        <f t="shared" si="2"/>
        <v>9.982486865148861E-2</v>
      </c>
    </row>
    <row r="31" spans="1:28" x14ac:dyDescent="0.25">
      <c r="S31" s="115" t="s">
        <v>77</v>
      </c>
      <c r="T31" s="115"/>
      <c r="U31" s="116"/>
      <c r="V31" s="116">
        <v>1002</v>
      </c>
      <c r="W31" s="116">
        <v>1103</v>
      </c>
      <c r="X31" s="116">
        <v>1146</v>
      </c>
      <c r="Y31" s="112">
        <v>1185</v>
      </c>
      <c r="Z31" s="112">
        <v>1223</v>
      </c>
      <c r="AB31" s="117">
        <f t="shared" si="2"/>
        <v>0.19471421748129278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107</v>
      </c>
      <c r="W32" s="116">
        <v>133</v>
      </c>
      <c r="X32" s="116">
        <v>140</v>
      </c>
      <c r="Y32" s="112">
        <v>124</v>
      </c>
      <c r="Z32" s="112">
        <v>141</v>
      </c>
      <c r="AB32" s="117">
        <f t="shared" si="2"/>
        <v>2.2448654672822799E-2</v>
      </c>
    </row>
    <row r="33" spans="19:32" x14ac:dyDescent="0.25">
      <c r="S33" s="115" t="s">
        <v>79</v>
      </c>
      <c r="T33" s="115"/>
      <c r="U33" s="116"/>
      <c r="V33" s="116">
        <v>137</v>
      </c>
      <c r="W33" s="116">
        <v>151</v>
      </c>
      <c r="X33" s="116">
        <v>154</v>
      </c>
      <c r="Y33" s="112">
        <v>161</v>
      </c>
      <c r="Z33" s="112">
        <v>173</v>
      </c>
      <c r="AB33" s="117">
        <f t="shared" si="2"/>
        <v>2.7543384811335773E-2</v>
      </c>
    </row>
    <row r="34" spans="19:32" x14ac:dyDescent="0.25">
      <c r="S34" s="118" t="s">
        <v>53</v>
      </c>
      <c r="T34" s="118"/>
      <c r="U34" s="119"/>
      <c r="V34" s="119">
        <v>5666</v>
      </c>
      <c r="W34" s="119">
        <v>5825</v>
      </c>
      <c r="X34" s="119">
        <v>5962</v>
      </c>
      <c r="Y34" s="120">
        <v>6005</v>
      </c>
      <c r="Z34" s="120">
        <v>6281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3368</v>
      </c>
      <c r="W37" s="112">
        <v>3471</v>
      </c>
      <c r="X37" s="112">
        <v>3406</v>
      </c>
      <c r="Y37" s="112">
        <v>3491</v>
      </c>
      <c r="Z37" s="112">
        <v>3506</v>
      </c>
      <c r="AB37" s="132">
        <f>Z37/Z40*100</f>
        <v>81.47803857773647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655</v>
      </c>
      <c r="W38" s="112">
        <v>659</v>
      </c>
      <c r="X38" s="112">
        <v>720</v>
      </c>
      <c r="Y38" s="112">
        <v>736</v>
      </c>
      <c r="Z38" s="112">
        <v>797</v>
      </c>
      <c r="AB38" s="132">
        <f>Z38/Z40*100</f>
        <v>18.521961422263537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4023</v>
      </c>
      <c r="W40" s="112">
        <v>4130</v>
      </c>
      <c r="X40" s="112">
        <v>4126</v>
      </c>
      <c r="Y40" s="112">
        <v>4227</v>
      </c>
      <c r="Z40" s="112">
        <v>4303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31</v>
      </c>
      <c r="W45" s="112">
        <v>34</v>
      </c>
      <c r="X45" s="112">
        <v>40</v>
      </c>
      <c r="Y45" s="112">
        <v>50</v>
      </c>
      <c r="Z45" s="112">
        <v>45</v>
      </c>
    </row>
    <row r="46" spans="19:32" x14ac:dyDescent="0.25">
      <c r="S46" s="115" t="s">
        <v>38</v>
      </c>
      <c r="T46" s="115"/>
      <c r="U46" s="112"/>
      <c r="V46" s="112">
        <v>125</v>
      </c>
      <c r="W46" s="112">
        <v>153</v>
      </c>
      <c r="X46" s="112">
        <v>116</v>
      </c>
      <c r="Y46" s="112">
        <v>139</v>
      </c>
      <c r="Z46" s="112">
        <v>178</v>
      </c>
    </row>
    <row r="47" spans="19:32" x14ac:dyDescent="0.25">
      <c r="S47" s="115" t="s">
        <v>39</v>
      </c>
      <c r="T47" s="115"/>
      <c r="U47" s="112"/>
      <c r="V47" s="112">
        <v>309</v>
      </c>
      <c r="W47" s="112">
        <v>298</v>
      </c>
      <c r="X47" s="112">
        <v>304</v>
      </c>
      <c r="Y47" s="112">
        <v>228</v>
      </c>
      <c r="Z47" s="112">
        <v>258</v>
      </c>
    </row>
    <row r="48" spans="19:32" x14ac:dyDescent="0.25">
      <c r="S48" s="115" t="s">
        <v>40</v>
      </c>
      <c r="T48" s="115"/>
      <c r="U48" s="112"/>
      <c r="V48" s="112">
        <v>337</v>
      </c>
      <c r="W48" s="112">
        <v>340</v>
      </c>
      <c r="X48" s="112">
        <v>322</v>
      </c>
      <c r="Y48" s="112">
        <v>353</v>
      </c>
      <c r="Z48" s="112">
        <v>385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312</v>
      </c>
      <c r="W49" s="112">
        <v>325</v>
      </c>
      <c r="X49" s="112">
        <v>373</v>
      </c>
      <c r="Y49" s="112">
        <v>320</v>
      </c>
      <c r="Z49" s="112">
        <v>292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Walkerville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243</v>
      </c>
      <c r="W50" s="112">
        <v>266</v>
      </c>
      <c r="X50" s="112">
        <v>275</v>
      </c>
      <c r="Y50" s="112">
        <v>329</v>
      </c>
      <c r="Z50" s="112">
        <v>319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228</v>
      </c>
      <c r="W51" s="112">
        <v>237</v>
      </c>
      <c r="X51" s="112">
        <v>231</v>
      </c>
      <c r="Y51" s="112">
        <v>231</v>
      </c>
      <c r="Z51" s="112">
        <v>237</v>
      </c>
    </row>
    <row r="52" spans="1:26" ht="15" customHeight="1" x14ac:dyDescent="0.25">
      <c r="S52" s="115" t="s">
        <v>44</v>
      </c>
      <c r="T52" s="115"/>
      <c r="U52" s="112"/>
      <c r="V52" s="112">
        <v>287</v>
      </c>
      <c r="W52" s="112">
        <v>299</v>
      </c>
      <c r="X52" s="112">
        <v>303</v>
      </c>
      <c r="Y52" s="112">
        <v>271</v>
      </c>
      <c r="Z52" s="112">
        <v>269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254</v>
      </c>
      <c r="W53" s="112">
        <v>264</v>
      </c>
      <c r="X53" s="112">
        <v>257</v>
      </c>
      <c r="Y53" s="112">
        <v>274</v>
      </c>
      <c r="Z53" s="112">
        <v>318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207</v>
      </c>
      <c r="W54" s="112">
        <v>223</v>
      </c>
      <c r="X54" s="112">
        <v>235</v>
      </c>
      <c r="Y54" s="112">
        <v>240</v>
      </c>
      <c r="Z54" s="112">
        <v>253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218</v>
      </c>
      <c r="W55" s="112">
        <v>215</v>
      </c>
      <c r="X55" s="112">
        <v>204</v>
      </c>
      <c r="Y55" s="112">
        <v>225</v>
      </c>
      <c r="Z55" s="112">
        <v>211</v>
      </c>
    </row>
    <row r="56" spans="1:26" ht="15" customHeight="1" x14ac:dyDescent="0.25">
      <c r="S56" s="115" t="s">
        <v>48</v>
      </c>
      <c r="T56" s="115"/>
      <c r="U56" s="112"/>
      <c r="V56" s="112">
        <v>141</v>
      </c>
      <c r="W56" s="112">
        <v>140</v>
      </c>
      <c r="X56" s="112">
        <v>112</v>
      </c>
      <c r="Y56" s="112">
        <v>115</v>
      </c>
      <c r="Z56" s="112">
        <v>133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88</v>
      </c>
      <c r="W57" s="112">
        <v>93</v>
      </c>
      <c r="X57" s="112">
        <v>82</v>
      </c>
      <c r="Y57" s="112">
        <v>84</v>
      </c>
      <c r="Z57" s="112">
        <v>77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34</v>
      </c>
      <c r="W58" s="112">
        <v>39</v>
      </c>
      <c r="X58" s="112">
        <v>37</v>
      </c>
      <c r="Y58" s="112">
        <v>39</v>
      </c>
      <c r="Z58" s="112">
        <v>42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23</v>
      </c>
      <c r="W59" s="112">
        <v>21</v>
      </c>
      <c r="X59" s="112">
        <v>18</v>
      </c>
      <c r="Y59" s="112">
        <v>13</v>
      </c>
      <c r="Z59" s="112">
        <v>23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14</v>
      </c>
      <c r="X60" s="112">
        <v>15</v>
      </c>
      <c r="Y60" s="112">
        <v>13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2841</v>
      </c>
      <c r="W61" s="112">
        <v>2939</v>
      </c>
      <c r="X61" s="112">
        <v>2940</v>
      </c>
      <c r="Y61" s="112">
        <v>2923</v>
      </c>
      <c r="Z61" s="112">
        <v>3056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6</v>
      </c>
      <c r="X63" s="112">
        <v>0</v>
      </c>
      <c r="Y63" s="112">
        <v>6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39</v>
      </c>
      <c r="W64" s="112">
        <v>48</v>
      </c>
      <c r="X64" s="112">
        <v>48</v>
      </c>
      <c r="Y64" s="112">
        <v>50</v>
      </c>
      <c r="Z64" s="112">
        <v>58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Walkerville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150</v>
      </c>
      <c r="W65" s="112">
        <v>150</v>
      </c>
      <c r="X65" s="112">
        <v>159</v>
      </c>
      <c r="Y65" s="112">
        <v>178</v>
      </c>
      <c r="Z65" s="112">
        <v>212</v>
      </c>
    </row>
    <row r="66" spans="1:26" x14ac:dyDescent="0.25">
      <c r="S66" s="115" t="s">
        <v>39</v>
      </c>
      <c r="T66" s="115"/>
      <c r="U66" s="112"/>
      <c r="V66" s="112">
        <v>310</v>
      </c>
      <c r="W66" s="112">
        <v>286</v>
      </c>
      <c r="X66" s="112">
        <v>301</v>
      </c>
      <c r="Y66" s="112">
        <v>333</v>
      </c>
      <c r="Z66" s="112">
        <v>346</v>
      </c>
    </row>
    <row r="67" spans="1:26" x14ac:dyDescent="0.25">
      <c r="S67" s="115" t="s">
        <v>40</v>
      </c>
      <c r="T67" s="115"/>
      <c r="U67" s="112"/>
      <c r="V67" s="112">
        <v>303</v>
      </c>
      <c r="W67" s="112">
        <v>345</v>
      </c>
      <c r="X67" s="112">
        <v>384</v>
      </c>
      <c r="Y67" s="112">
        <v>354</v>
      </c>
      <c r="Z67" s="112">
        <v>414</v>
      </c>
    </row>
    <row r="68" spans="1:26" x14ac:dyDescent="0.25">
      <c r="S68" s="115" t="s">
        <v>41</v>
      </c>
      <c r="T68" s="115"/>
      <c r="U68" s="112"/>
      <c r="V68" s="112">
        <v>278</v>
      </c>
      <c r="W68" s="112">
        <v>311</v>
      </c>
      <c r="X68" s="112">
        <v>314</v>
      </c>
      <c r="Y68" s="112">
        <v>316</v>
      </c>
      <c r="Z68" s="112">
        <v>353</v>
      </c>
    </row>
    <row r="69" spans="1:26" x14ac:dyDescent="0.25">
      <c r="S69" s="115" t="s">
        <v>42</v>
      </c>
      <c r="T69" s="115"/>
      <c r="U69" s="112"/>
      <c r="V69" s="112">
        <v>239</v>
      </c>
      <c r="W69" s="112">
        <v>247</v>
      </c>
      <c r="X69" s="112">
        <v>294</v>
      </c>
      <c r="Y69" s="112">
        <v>316</v>
      </c>
      <c r="Z69" s="112">
        <v>306</v>
      </c>
    </row>
    <row r="70" spans="1:26" x14ac:dyDescent="0.25">
      <c r="S70" s="115" t="s">
        <v>43</v>
      </c>
      <c r="T70" s="115"/>
      <c r="U70" s="112"/>
      <c r="V70" s="112">
        <v>215</v>
      </c>
      <c r="W70" s="112">
        <v>232</v>
      </c>
      <c r="X70" s="112">
        <v>258</v>
      </c>
      <c r="Y70" s="112">
        <v>251</v>
      </c>
      <c r="Z70" s="112">
        <v>275</v>
      </c>
    </row>
    <row r="71" spans="1:26" x14ac:dyDescent="0.25">
      <c r="S71" s="115" t="s">
        <v>44</v>
      </c>
      <c r="T71" s="115"/>
      <c r="U71" s="112"/>
      <c r="V71" s="112">
        <v>278</v>
      </c>
      <c r="W71" s="112">
        <v>284</v>
      </c>
      <c r="X71" s="112">
        <v>278</v>
      </c>
      <c r="Y71" s="112">
        <v>273</v>
      </c>
      <c r="Z71" s="112">
        <v>253</v>
      </c>
    </row>
    <row r="72" spans="1:26" x14ac:dyDescent="0.25">
      <c r="S72" s="115" t="s">
        <v>45</v>
      </c>
      <c r="T72" s="115"/>
      <c r="U72" s="112"/>
      <c r="V72" s="112">
        <v>281</v>
      </c>
      <c r="W72" s="112">
        <v>262</v>
      </c>
      <c r="X72" s="112">
        <v>270</v>
      </c>
      <c r="Y72" s="112">
        <v>293</v>
      </c>
      <c r="Z72" s="112">
        <v>305</v>
      </c>
    </row>
    <row r="73" spans="1:26" x14ac:dyDescent="0.25">
      <c r="S73" s="115" t="s">
        <v>46</v>
      </c>
      <c r="T73" s="115"/>
      <c r="U73" s="112"/>
      <c r="V73" s="112">
        <v>260</v>
      </c>
      <c r="W73" s="112">
        <v>269</v>
      </c>
      <c r="X73" s="112">
        <v>270</v>
      </c>
      <c r="Y73" s="112">
        <v>265</v>
      </c>
      <c r="Z73" s="112">
        <v>252</v>
      </c>
    </row>
    <row r="74" spans="1:26" x14ac:dyDescent="0.25">
      <c r="S74" s="115" t="s">
        <v>47</v>
      </c>
      <c r="T74" s="115"/>
      <c r="U74" s="112"/>
      <c r="V74" s="112">
        <v>216</v>
      </c>
      <c r="W74" s="112">
        <v>203</v>
      </c>
      <c r="X74" s="112">
        <v>199</v>
      </c>
      <c r="Y74" s="112">
        <v>210</v>
      </c>
      <c r="Z74" s="112">
        <v>207</v>
      </c>
    </row>
    <row r="75" spans="1:26" x14ac:dyDescent="0.25">
      <c r="S75" s="115" t="s">
        <v>48</v>
      </c>
      <c r="T75" s="115"/>
      <c r="U75" s="112"/>
      <c r="V75" s="112">
        <v>130</v>
      </c>
      <c r="W75" s="112">
        <v>124</v>
      </c>
      <c r="X75" s="112">
        <v>128</v>
      </c>
      <c r="Y75" s="112">
        <v>134</v>
      </c>
      <c r="Z75" s="112">
        <v>130</v>
      </c>
    </row>
    <row r="76" spans="1:26" x14ac:dyDescent="0.25">
      <c r="S76" s="115" t="s">
        <v>49</v>
      </c>
      <c r="T76" s="115"/>
      <c r="U76" s="112"/>
      <c r="V76" s="112">
        <v>68</v>
      </c>
      <c r="W76" s="112">
        <v>69</v>
      </c>
      <c r="X76" s="112">
        <v>65</v>
      </c>
      <c r="Y76" s="112">
        <v>57</v>
      </c>
      <c r="Z76" s="112">
        <v>64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16</v>
      </c>
      <c r="X77" s="112">
        <v>23</v>
      </c>
      <c r="Y77" s="112">
        <v>22</v>
      </c>
      <c r="Z77" s="112">
        <v>22</v>
      </c>
    </row>
    <row r="78" spans="1:26" x14ac:dyDescent="0.25">
      <c r="S78" s="115" t="s">
        <v>51</v>
      </c>
      <c r="T78" s="115"/>
      <c r="U78" s="112"/>
      <c r="V78" s="112">
        <v>23</v>
      </c>
      <c r="W78" s="112">
        <v>13</v>
      </c>
      <c r="X78" s="112">
        <v>17</v>
      </c>
      <c r="Y78" s="112">
        <v>10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13</v>
      </c>
      <c r="X79" s="112">
        <v>10</v>
      </c>
      <c r="Y79" s="112">
        <v>8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2826</v>
      </c>
      <c r="W80" s="112">
        <v>2884</v>
      </c>
      <c r="X80" s="112">
        <v>3019</v>
      </c>
      <c r="Y80" s="112">
        <v>3083</v>
      </c>
      <c r="Z80" s="112">
        <v>3220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Walkerville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342</v>
      </c>
      <c r="W83" s="112">
        <v>358</v>
      </c>
      <c r="X83" s="112">
        <v>336</v>
      </c>
      <c r="Y83" s="112">
        <v>325</v>
      </c>
      <c r="Z83" s="112">
        <v>348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607</v>
      </c>
      <c r="W84" s="112">
        <v>603</v>
      </c>
      <c r="X84" s="112">
        <v>606</v>
      </c>
      <c r="Y84" s="112">
        <v>614</v>
      </c>
      <c r="Z84" s="112">
        <v>603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153</v>
      </c>
      <c r="W85" s="112">
        <v>166</v>
      </c>
      <c r="X85" s="112">
        <v>179</v>
      </c>
      <c r="Y85" s="112">
        <v>171</v>
      </c>
      <c r="Z85" s="112">
        <v>161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6,281</v>
      </c>
      <c r="D86" s="94">
        <f t="shared" ref="D86:D91" si="4">AD4</f>
        <v>4.5961698584512822E-2</v>
      </c>
      <c r="E86" s="95">
        <f t="shared" ref="E86:E91" si="5">AD4</f>
        <v>4.5961698584512822E-2</v>
      </c>
      <c r="F86" s="94">
        <f t="shared" ref="F86:F91" si="6">AF4</f>
        <v>0.10834656784895014</v>
      </c>
      <c r="G86" s="95">
        <f t="shared" ref="G86:G91" si="7">AF4</f>
        <v>0.10834656784895014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136</v>
      </c>
      <c r="W86" s="112">
        <v>127</v>
      </c>
      <c r="X86" s="112">
        <v>126</v>
      </c>
      <c r="Y86" s="112">
        <v>123</v>
      </c>
      <c r="Z86" s="112">
        <v>127</v>
      </c>
    </row>
    <row r="87" spans="1:30" ht="15" customHeight="1" x14ac:dyDescent="0.25">
      <c r="A87" s="96" t="s">
        <v>4</v>
      </c>
      <c r="B87" s="49"/>
      <c r="C87" s="97" t="str">
        <f t="shared" si="3"/>
        <v>3,056</v>
      </c>
      <c r="D87" s="94">
        <f t="shared" si="4"/>
        <v>4.5143638850889234E-2</v>
      </c>
      <c r="E87" s="95">
        <f t="shared" si="5"/>
        <v>4.5143638850889234E-2</v>
      </c>
      <c r="F87" s="94">
        <f t="shared" si="6"/>
        <v>7.6056338028168913E-2</v>
      </c>
      <c r="G87" s="95">
        <f t="shared" si="7"/>
        <v>7.6056338028168913E-2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125</v>
      </c>
      <c r="W87" s="112">
        <v>134</v>
      </c>
      <c r="X87" s="112">
        <v>134</v>
      </c>
      <c r="Y87" s="112">
        <v>134</v>
      </c>
      <c r="Z87" s="112">
        <v>129</v>
      </c>
    </row>
    <row r="88" spans="1:30" ht="15" customHeight="1" x14ac:dyDescent="0.25">
      <c r="A88" s="96" t="s">
        <v>5</v>
      </c>
      <c r="B88" s="49"/>
      <c r="C88" s="97" t="str">
        <f t="shared" si="3"/>
        <v>3,220</v>
      </c>
      <c r="D88" s="94">
        <f t="shared" si="4"/>
        <v>4.4098573281452724E-2</v>
      </c>
      <c r="E88" s="95">
        <f t="shared" si="5"/>
        <v>4.4098573281452724E-2</v>
      </c>
      <c r="F88" s="94">
        <f t="shared" si="6"/>
        <v>0.13861386138613851</v>
      </c>
      <c r="G88" s="95">
        <f t="shared" si="7"/>
        <v>0.13861386138613851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97</v>
      </c>
      <c r="W88" s="112">
        <v>110</v>
      </c>
      <c r="X88" s="112">
        <v>117</v>
      </c>
      <c r="Y88" s="112">
        <v>123</v>
      </c>
      <c r="Z88" s="112">
        <v>134</v>
      </c>
    </row>
    <row r="89" spans="1:30" ht="15" customHeight="1" x14ac:dyDescent="0.25">
      <c r="A89" s="49" t="s">
        <v>6</v>
      </c>
      <c r="B89" s="49"/>
      <c r="C89" s="97" t="str">
        <f t="shared" si="3"/>
        <v>4,299</v>
      </c>
      <c r="D89" s="94">
        <f t="shared" si="4"/>
        <v>1.727401798390904E-2</v>
      </c>
      <c r="E89" s="95">
        <f t="shared" si="5"/>
        <v>1.727401798390904E-2</v>
      </c>
      <c r="F89" s="94">
        <f t="shared" si="6"/>
        <v>6.8605518269947874E-2</v>
      </c>
      <c r="G89" s="95">
        <f t="shared" si="7"/>
        <v>6.8605518269947874E-2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46</v>
      </c>
      <c r="W89" s="112">
        <v>39</v>
      </c>
      <c r="X89" s="112">
        <v>41</v>
      </c>
      <c r="Y89" s="112">
        <v>48</v>
      </c>
      <c r="Z89" s="112">
        <v>51</v>
      </c>
    </row>
    <row r="90" spans="1:30" ht="15" customHeight="1" x14ac:dyDescent="0.25">
      <c r="A90" s="49" t="s">
        <v>98</v>
      </c>
      <c r="B90" s="49"/>
      <c r="C90" s="97" t="str">
        <f t="shared" si="3"/>
        <v>$49,399</v>
      </c>
      <c r="D90" s="94">
        <f t="shared" si="4"/>
        <v>3.6608551060509642E-2</v>
      </c>
      <c r="E90" s="95">
        <f t="shared" si="5"/>
        <v>3.6608551060509642E-2</v>
      </c>
      <c r="F90" s="94">
        <f t="shared" si="6"/>
        <v>8.5883232216653393E-2</v>
      </c>
      <c r="G90" s="95">
        <f t="shared" si="7"/>
        <v>8.5883232216653393E-2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101</v>
      </c>
      <c r="W90" s="112">
        <v>108</v>
      </c>
      <c r="X90" s="112">
        <v>104</v>
      </c>
      <c r="Y90" s="112">
        <v>97</v>
      </c>
      <c r="Z90" s="112">
        <v>117</v>
      </c>
    </row>
    <row r="91" spans="1:30" ht="15" customHeight="1" x14ac:dyDescent="0.25">
      <c r="A91" s="49" t="s">
        <v>7</v>
      </c>
      <c r="B91" s="49"/>
      <c r="C91" s="97" t="str">
        <f t="shared" si="3"/>
        <v>$412.2 mil</v>
      </c>
      <c r="D91" s="94">
        <f t="shared" si="4"/>
        <v>0.1116090227803499</v>
      </c>
      <c r="E91" s="95">
        <f t="shared" si="5"/>
        <v>0.1116090227803499</v>
      </c>
      <c r="F91" s="94">
        <f t="shared" si="6"/>
        <v>0.21375577147994762</v>
      </c>
      <c r="G91" s="95">
        <f t="shared" si="7"/>
        <v>0.21375577147994762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2027</v>
      </c>
      <c r="W91" s="112">
        <v>2084</v>
      </c>
      <c r="X91" s="112">
        <v>2043</v>
      </c>
      <c r="Y91" s="112">
        <v>2092</v>
      </c>
      <c r="Z91" s="112">
        <v>2106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199</v>
      </c>
      <c r="W93" s="112">
        <v>201</v>
      </c>
      <c r="X93" s="112">
        <v>206</v>
      </c>
      <c r="Y93" s="112">
        <v>221</v>
      </c>
      <c r="Z93" s="112">
        <v>232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667</v>
      </c>
      <c r="W94" s="112">
        <v>700</v>
      </c>
      <c r="X94" s="112">
        <v>717</v>
      </c>
      <c r="Y94" s="112">
        <v>729</v>
      </c>
      <c r="Z94" s="112">
        <v>743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34</v>
      </c>
      <c r="W95" s="112">
        <v>26</v>
      </c>
      <c r="X95" s="112">
        <v>34</v>
      </c>
      <c r="Y95" s="112">
        <v>34</v>
      </c>
      <c r="Z95" s="112">
        <v>42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183</v>
      </c>
      <c r="W96" s="112">
        <v>193</v>
      </c>
      <c r="X96" s="112">
        <v>196</v>
      </c>
      <c r="Y96" s="112">
        <v>211</v>
      </c>
      <c r="Z96" s="112">
        <v>224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347</v>
      </c>
      <c r="W97" s="112">
        <v>350</v>
      </c>
      <c r="X97" s="112">
        <v>349</v>
      </c>
      <c r="Y97" s="112">
        <v>359</v>
      </c>
      <c r="Z97" s="112">
        <v>339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151</v>
      </c>
      <c r="W98" s="112">
        <v>160</v>
      </c>
      <c r="X98" s="112">
        <v>158</v>
      </c>
      <c r="Y98" s="112">
        <v>168</v>
      </c>
      <c r="Z98" s="112">
        <v>180</v>
      </c>
    </row>
    <row r="99" spans="1:32" ht="15" customHeight="1" x14ac:dyDescent="0.25">
      <c r="S99" s="115" t="s">
        <v>191</v>
      </c>
      <c r="T99" s="115"/>
      <c r="U99" s="112"/>
      <c r="V99" s="112">
        <v>3</v>
      </c>
      <c r="W99" s="112">
        <v>6</v>
      </c>
      <c r="X99" s="112">
        <v>7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40</v>
      </c>
      <c r="W100" s="112">
        <v>47</v>
      </c>
      <c r="X100" s="112">
        <v>57</v>
      </c>
      <c r="Y100" s="112">
        <v>57</v>
      </c>
      <c r="Z100" s="112">
        <v>50</v>
      </c>
    </row>
    <row r="101" spans="1:32" x14ac:dyDescent="0.25">
      <c r="A101" s="18"/>
      <c r="S101" s="118" t="s">
        <v>53</v>
      </c>
      <c r="T101" s="118"/>
      <c r="U101" s="112"/>
      <c r="V101" s="112">
        <v>1994</v>
      </c>
      <c r="W101" s="112">
        <v>2044</v>
      </c>
      <c r="X101" s="112">
        <v>2085</v>
      </c>
      <c r="Y101" s="112">
        <v>2137</v>
      </c>
      <c r="Z101" s="112">
        <v>2189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3911</v>
      </c>
      <c r="W104" s="112">
        <v>4016</v>
      </c>
      <c r="X104" s="112">
        <v>4158</v>
      </c>
      <c r="Y104" s="112">
        <v>4504</v>
      </c>
      <c r="Z104" s="112">
        <v>4504</v>
      </c>
      <c r="AB104" s="109" t="str">
        <f>TEXT(Z104,"###,###")</f>
        <v>4,504</v>
      </c>
      <c r="AD104" s="130">
        <f>Z104/($Z$4)*100</f>
        <v>71.708326699570136</v>
      </c>
      <c r="AF104" s="109"/>
    </row>
    <row r="105" spans="1:32" x14ac:dyDescent="0.25">
      <c r="S105" s="115" t="s">
        <v>17</v>
      </c>
      <c r="T105" s="115"/>
      <c r="U105" s="112"/>
      <c r="V105" s="112">
        <v>1338</v>
      </c>
      <c r="W105" s="112">
        <v>1335</v>
      </c>
      <c r="X105" s="112">
        <v>1365</v>
      </c>
      <c r="Y105" s="112">
        <v>1342</v>
      </c>
      <c r="Z105" s="112">
        <v>1282</v>
      </c>
      <c r="AB105" s="109" t="str">
        <f>TEXT(Z105,"###,###")</f>
        <v>1,282</v>
      </c>
      <c r="AD105" s="130">
        <f>Z105/($Z$4)*100</f>
        <v>20.410762617417607</v>
      </c>
      <c r="AF105" s="109"/>
    </row>
    <row r="106" spans="1:32" x14ac:dyDescent="0.25">
      <c r="S106" s="118" t="s">
        <v>53</v>
      </c>
      <c r="T106" s="118"/>
      <c r="U106" s="120"/>
      <c r="V106" s="120">
        <v>5249</v>
      </c>
      <c r="W106" s="120">
        <v>5351</v>
      </c>
      <c r="X106" s="120">
        <v>5523</v>
      </c>
      <c r="Y106" s="120">
        <v>5846</v>
      </c>
      <c r="Z106" s="120">
        <v>5786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998</v>
      </c>
      <c r="W108" s="112">
        <v>1116</v>
      </c>
      <c r="X108" s="112">
        <v>1036</v>
      </c>
      <c r="Y108" s="112">
        <v>1086</v>
      </c>
      <c r="Z108" s="112">
        <v>1097</v>
      </c>
      <c r="AB108" s="109" t="str">
        <f>TEXT(Z108,"###,###")</f>
        <v>1,097</v>
      </c>
      <c r="AD108" s="130">
        <f>Z108/($Z$4)*100</f>
        <v>17.465371756089795</v>
      </c>
      <c r="AF108" s="109"/>
    </row>
    <row r="109" spans="1:32" x14ac:dyDescent="0.25">
      <c r="S109" s="115" t="s">
        <v>20</v>
      </c>
      <c r="T109" s="115"/>
      <c r="U109" s="112"/>
      <c r="V109" s="112">
        <v>756</v>
      </c>
      <c r="W109" s="112">
        <v>738</v>
      </c>
      <c r="X109" s="112">
        <v>749</v>
      </c>
      <c r="Y109" s="112">
        <v>771</v>
      </c>
      <c r="Z109" s="112">
        <v>886</v>
      </c>
      <c r="AB109" s="109" t="str">
        <f>TEXT(Z109,"###,###")</f>
        <v>886</v>
      </c>
      <c r="AD109" s="130">
        <f>Z109/($Z$4)*100</f>
        <v>14.1060340710078</v>
      </c>
      <c r="AF109" s="109"/>
    </row>
    <row r="110" spans="1:32" x14ac:dyDescent="0.25">
      <c r="S110" s="115" t="s">
        <v>21</v>
      </c>
      <c r="T110" s="115"/>
      <c r="U110" s="112"/>
      <c r="V110" s="112">
        <v>1158</v>
      </c>
      <c r="W110" s="112">
        <v>1219</v>
      </c>
      <c r="X110" s="112">
        <v>1241</v>
      </c>
      <c r="Y110" s="112">
        <v>1199</v>
      </c>
      <c r="Z110" s="112">
        <v>1260</v>
      </c>
      <c r="AB110" s="109" t="str">
        <f>TEXT(Z110,"###,###")</f>
        <v>1,260</v>
      </c>
      <c r="AD110" s="130">
        <f>Z110/($Z$4)*100</f>
        <v>20.060499920394843</v>
      </c>
      <c r="AF110" s="109"/>
    </row>
    <row r="111" spans="1:32" x14ac:dyDescent="0.25">
      <c r="S111" s="115" t="s">
        <v>22</v>
      </c>
      <c r="T111" s="115"/>
      <c r="U111" s="112"/>
      <c r="V111" s="112">
        <v>2261</v>
      </c>
      <c r="W111" s="112">
        <v>2254</v>
      </c>
      <c r="X111" s="112">
        <v>2489</v>
      </c>
      <c r="Y111" s="112">
        <v>2489</v>
      </c>
      <c r="Z111" s="112">
        <v>2577</v>
      </c>
      <c r="AB111" s="109" t="str">
        <f>TEXT(Z111,"###,###")</f>
        <v>2,577</v>
      </c>
      <c r="AD111" s="130">
        <f>Z111/($Z$4)*100</f>
        <v>41.028498646712308</v>
      </c>
      <c r="AF111" s="109"/>
    </row>
    <row r="112" spans="1:32" x14ac:dyDescent="0.25">
      <c r="S112" s="118" t="s">
        <v>53</v>
      </c>
      <c r="T112" s="118"/>
      <c r="U112" s="112"/>
      <c r="V112" s="112">
        <v>5668</v>
      </c>
      <c r="W112" s="112">
        <v>5825</v>
      </c>
      <c r="X112" s="112">
        <v>5962</v>
      </c>
      <c r="Y112" s="112">
        <v>6004</v>
      </c>
      <c r="Z112" s="112">
        <v>6281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43.56</v>
      </c>
      <c r="W118" s="131">
        <v>43.54</v>
      </c>
      <c r="X118" s="131">
        <v>43.34</v>
      </c>
      <c r="Y118" s="131">
        <v>43.05</v>
      </c>
      <c r="Z118" s="131">
        <v>43.05</v>
      </c>
      <c r="AB118" s="109" t="str">
        <f>TEXT(Z118,"##.0")</f>
        <v>43.1</v>
      </c>
    </row>
    <row r="120" spans="19:32" x14ac:dyDescent="0.25">
      <c r="S120" s="101" t="s">
        <v>100</v>
      </c>
      <c r="T120" s="112"/>
      <c r="U120" s="112"/>
      <c r="V120" s="112">
        <v>3273</v>
      </c>
      <c r="W120" s="112">
        <v>3356</v>
      </c>
      <c r="X120" s="112">
        <v>3340</v>
      </c>
      <c r="Y120" s="112">
        <v>3401</v>
      </c>
      <c r="Z120" s="112">
        <v>3441</v>
      </c>
      <c r="AB120" s="109" t="str">
        <f>TEXT(Z120,"###,###")</f>
        <v>3,441</v>
      </c>
    </row>
    <row r="121" spans="19:32" x14ac:dyDescent="0.25">
      <c r="S121" s="101" t="s">
        <v>101</v>
      </c>
      <c r="T121" s="112"/>
      <c r="U121" s="112"/>
      <c r="V121" s="112">
        <v>374</v>
      </c>
      <c r="W121" s="112">
        <v>379</v>
      </c>
      <c r="X121" s="112">
        <v>375</v>
      </c>
      <c r="Y121" s="112">
        <v>397</v>
      </c>
      <c r="Z121" s="112">
        <v>411</v>
      </c>
      <c r="AB121" s="109" t="str">
        <f>TEXT(Z121,"###,###")</f>
        <v>411</v>
      </c>
    </row>
    <row r="122" spans="19:32" x14ac:dyDescent="0.25">
      <c r="S122" s="101" t="s">
        <v>102</v>
      </c>
      <c r="T122" s="112"/>
      <c r="U122" s="112"/>
      <c r="V122" s="112">
        <v>381</v>
      </c>
      <c r="W122" s="112">
        <v>398</v>
      </c>
      <c r="X122" s="112">
        <v>407</v>
      </c>
      <c r="Y122" s="112">
        <v>428</v>
      </c>
      <c r="Z122" s="112">
        <v>445</v>
      </c>
      <c r="AB122" s="109" t="str">
        <f>TEXT(Z122,"###,###")</f>
        <v>445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3654</v>
      </c>
      <c r="W124" s="112">
        <v>3754</v>
      </c>
      <c r="X124" s="112">
        <v>3747</v>
      </c>
      <c r="Y124" s="112">
        <v>3829</v>
      </c>
      <c r="Z124" s="112">
        <v>3886</v>
      </c>
      <c r="AB124" s="109" t="str">
        <f>TEXT(Z124,"###,###")</f>
        <v>3,886</v>
      </c>
      <c r="AD124" s="127">
        <f>Z124/$Z$7*100</f>
        <v>90.39311467783206</v>
      </c>
    </row>
    <row r="125" spans="19:32" x14ac:dyDescent="0.25">
      <c r="S125" s="101" t="s">
        <v>104</v>
      </c>
      <c r="T125" s="112"/>
      <c r="U125" s="112"/>
      <c r="V125" s="112">
        <v>755</v>
      </c>
      <c r="W125" s="112">
        <v>777</v>
      </c>
      <c r="X125" s="112">
        <v>782</v>
      </c>
      <c r="Y125" s="112">
        <v>825</v>
      </c>
      <c r="Z125" s="112">
        <v>856</v>
      </c>
      <c r="AB125" s="109" t="str">
        <f>TEXT(Z125,"###,###")</f>
        <v>856</v>
      </c>
      <c r="AD125" s="127">
        <f>Z125/$Z$7*100</f>
        <v>19.911607350546639</v>
      </c>
    </row>
    <row r="127" spans="19:32" x14ac:dyDescent="0.25">
      <c r="S127" s="101" t="s">
        <v>105</v>
      </c>
      <c r="T127" s="112"/>
      <c r="U127" s="112"/>
      <c r="V127" s="112">
        <v>2027</v>
      </c>
      <c r="W127" s="112">
        <v>2081</v>
      </c>
      <c r="X127" s="112">
        <v>2045</v>
      </c>
      <c r="Y127" s="112">
        <v>2090</v>
      </c>
      <c r="Z127" s="112">
        <v>2107</v>
      </c>
      <c r="AB127" s="109" t="str">
        <f>TEXT(Z127,"###,###")</f>
        <v>2,107</v>
      </c>
      <c r="AD127" s="127">
        <f>Z127/$Z$7*100</f>
        <v>49.011397999534779</v>
      </c>
    </row>
    <row r="128" spans="19:32" x14ac:dyDescent="0.25">
      <c r="S128" s="101" t="s">
        <v>106</v>
      </c>
      <c r="T128" s="112"/>
      <c r="U128" s="112"/>
      <c r="V128" s="112">
        <v>1998</v>
      </c>
      <c r="W128" s="112">
        <v>2044</v>
      </c>
      <c r="X128" s="112">
        <v>2081</v>
      </c>
      <c r="Y128" s="112">
        <v>2136</v>
      </c>
      <c r="Z128" s="112">
        <v>2185</v>
      </c>
      <c r="AB128" s="109" t="str">
        <f>TEXT(Z128,"###,###")</f>
        <v>2,185</v>
      </c>
      <c r="AD128" s="127">
        <f>Z128/$Z$7*100</f>
        <v>50.82577343568272</v>
      </c>
    </row>
    <row r="130" spans="19:20" x14ac:dyDescent="0.25">
      <c r="S130" s="101" t="s">
        <v>264</v>
      </c>
      <c r="T130" s="127">
        <v>80.04187020237265</v>
      </c>
    </row>
    <row r="131" spans="19:20" x14ac:dyDescent="0.25">
      <c r="S131" s="101" t="s">
        <v>265</v>
      </c>
      <c r="T131" s="127">
        <v>9.5603628750872289</v>
      </c>
    </row>
    <row r="132" spans="19:20" x14ac:dyDescent="0.25">
      <c r="S132" s="101" t="s">
        <v>266</v>
      </c>
      <c r="T132" s="127">
        <v>10.35124447545941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B8CAFE-94E5-43E6-ABBD-A369F92436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E0E6F3-4E62-4F7C-99BC-480EC63589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E2CE597-2054-4FFB-81F0-09337D865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6A345CA-F404-43C3-8A72-AB0D9CED75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005B6-F9D2-410D-B4B3-7468A88D0543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10.65 Wattle Range,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8157</v>
      </c>
      <c r="W4" s="108">
        <v>9575</v>
      </c>
      <c r="X4" s="108">
        <v>8869</v>
      </c>
      <c r="Y4" s="108">
        <v>9311</v>
      </c>
      <c r="Z4" s="108">
        <v>9737</v>
      </c>
      <c r="AB4" s="109" t="str">
        <f>TEXT(Z4,"###,###")</f>
        <v>9,737</v>
      </c>
      <c r="AD4" s="110">
        <f>Z4/Y4-1</f>
        <v>4.5752335946729783E-2</v>
      </c>
      <c r="AF4" s="110">
        <f>Z4/V4-1</f>
        <v>0.19369866372440847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4368</v>
      </c>
      <c r="W5" s="108">
        <v>5091</v>
      </c>
      <c r="X5" s="108">
        <v>4687</v>
      </c>
      <c r="Y5" s="108">
        <v>4933</v>
      </c>
      <c r="Z5" s="108">
        <v>5034</v>
      </c>
      <c r="AB5" s="109" t="str">
        <f>TEXT(Z5,"###,###")</f>
        <v>5,034</v>
      </c>
      <c r="AD5" s="110">
        <f t="shared" ref="AD5:AD9" si="0">Z5/Y5-1</f>
        <v>2.0474356375430824E-2</v>
      </c>
      <c r="AF5" s="110">
        <f t="shared" ref="AF5:AF9" si="1">Z5/V5-1</f>
        <v>0.15247252747252737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3792</v>
      </c>
      <c r="W6" s="108">
        <v>4481</v>
      </c>
      <c r="X6" s="108">
        <v>4177</v>
      </c>
      <c r="Y6" s="108">
        <v>4377</v>
      </c>
      <c r="Z6" s="108">
        <v>4696</v>
      </c>
      <c r="AB6" s="109" t="str">
        <f>TEXT(Z6,"###,###")</f>
        <v>4,696</v>
      </c>
      <c r="AD6" s="110">
        <f t="shared" si="0"/>
        <v>7.2880968700022919E-2</v>
      </c>
      <c r="AF6" s="110">
        <f t="shared" si="1"/>
        <v>0.23839662447257393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5404</v>
      </c>
      <c r="W7" s="108">
        <v>6419</v>
      </c>
      <c r="X7" s="108">
        <v>5923</v>
      </c>
      <c r="Y7" s="108">
        <v>6494</v>
      </c>
      <c r="Z7" s="108">
        <v>6554</v>
      </c>
      <c r="AB7" s="109" t="str">
        <f>TEXT(Z7,"###,###")</f>
        <v>6,554</v>
      </c>
      <c r="AD7" s="110">
        <f t="shared" si="0"/>
        <v>9.2392978133661874E-3</v>
      </c>
      <c r="AF7" s="110">
        <f t="shared" si="1"/>
        <v>0.21280532938564023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9,737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6,554</v>
      </c>
      <c r="P8" s="65"/>
      <c r="S8" s="107" t="s">
        <v>84</v>
      </c>
      <c r="T8" s="108"/>
      <c r="U8" s="108"/>
      <c r="V8" s="108">
        <v>31004.06</v>
      </c>
      <c r="W8" s="108">
        <v>32584</v>
      </c>
      <c r="X8" s="108">
        <v>33801.370000000003</v>
      </c>
      <c r="Y8" s="108">
        <v>35012.04</v>
      </c>
      <c r="Z8" s="108">
        <v>36147.47</v>
      </c>
      <c r="AB8" s="109" t="str">
        <f>TEXT(Z8,"$###,###")</f>
        <v>$36,147</v>
      </c>
      <c r="AD8" s="110">
        <f t="shared" si="0"/>
        <v>3.242970132560119E-2</v>
      </c>
      <c r="AF8" s="110">
        <f t="shared" si="1"/>
        <v>0.16589472475540301</v>
      </c>
    </row>
    <row r="9" spans="1:32" x14ac:dyDescent="0.25">
      <c r="A9" s="30" t="s">
        <v>14</v>
      </c>
      <c r="B9" s="69"/>
      <c r="C9" s="70"/>
      <c r="D9" s="71">
        <f>AD104</f>
        <v>68.501591866077845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52.685382972230698</v>
      </c>
      <c r="P9" s="72" t="s">
        <v>85</v>
      </c>
      <c r="S9" s="107" t="s">
        <v>7</v>
      </c>
      <c r="T9" s="108"/>
      <c r="U9" s="108"/>
      <c r="V9" s="108">
        <v>254311753</v>
      </c>
      <c r="W9" s="108">
        <v>306424917</v>
      </c>
      <c r="X9" s="108">
        <v>303105197</v>
      </c>
      <c r="Y9" s="108">
        <v>336334814</v>
      </c>
      <c r="Z9" s="108">
        <v>345427697</v>
      </c>
      <c r="AB9" s="109" t="str">
        <f>TEXT(Z9/1000000,"$#,###.0")&amp;" mil"</f>
        <v>$345.4 mil</v>
      </c>
      <c r="AD9" s="110">
        <f t="shared" si="0"/>
        <v>2.7035212001574216E-2</v>
      </c>
      <c r="AF9" s="110">
        <f t="shared" si="1"/>
        <v>0.35828443996451864</v>
      </c>
    </row>
    <row r="10" spans="1:32" x14ac:dyDescent="0.25">
      <c r="A10" s="30" t="s">
        <v>17</v>
      </c>
      <c r="B10" s="69"/>
      <c r="C10" s="70"/>
      <c r="D10" s="71">
        <f>AD105</f>
        <v>12.478176029577899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47.314617027769302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74.534635337198665</v>
      </c>
      <c r="P11" s="72" t="s">
        <v>85</v>
      </c>
      <c r="S11" s="107" t="s">
        <v>29</v>
      </c>
      <c r="T11" s="112"/>
      <c r="U11" s="112"/>
      <c r="V11" s="112">
        <v>6958</v>
      </c>
      <c r="W11" s="112">
        <v>7909</v>
      </c>
      <c r="X11" s="112">
        <v>7518</v>
      </c>
      <c r="Y11" s="112">
        <v>7654</v>
      </c>
      <c r="Z11" s="112">
        <v>8065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15.074763503204149</v>
      </c>
      <c r="P12" s="72" t="s">
        <v>85</v>
      </c>
      <c r="S12" s="107" t="s">
        <v>30</v>
      </c>
      <c r="T12" s="112"/>
      <c r="U12" s="112"/>
      <c r="V12" s="112">
        <v>1204</v>
      </c>
      <c r="W12" s="112">
        <v>1661</v>
      </c>
      <c r="X12" s="112">
        <v>1346</v>
      </c>
      <c r="Y12" s="112">
        <v>1662</v>
      </c>
      <c r="Z12" s="112">
        <v>1672</v>
      </c>
    </row>
    <row r="13" spans="1:32" ht="15" customHeight="1" x14ac:dyDescent="0.25">
      <c r="A13" s="30" t="s">
        <v>19</v>
      </c>
      <c r="B13" s="70"/>
      <c r="C13" s="70"/>
      <c r="D13" s="71">
        <f>AD108</f>
        <v>14.891650405669097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10.466890448581019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19.051042415528396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45.0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22.984492143370648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18.251182664428505</v>
      </c>
      <c r="P15" s="72" t="s">
        <v>85</v>
      </c>
      <c r="S15" s="115" t="s">
        <v>61</v>
      </c>
      <c r="T15" s="115"/>
      <c r="U15" s="116"/>
      <c r="V15" s="116">
        <v>1559</v>
      </c>
      <c r="W15" s="116">
        <v>1785</v>
      </c>
      <c r="X15" s="116">
        <v>1826</v>
      </c>
      <c r="Y15" s="112">
        <v>1916</v>
      </c>
      <c r="Z15" s="112">
        <v>1980</v>
      </c>
      <c r="AB15" s="117">
        <f t="shared" ref="AB15:AB34" si="2">IF(Z15="np",0,Z15/$Z$34)</f>
        <v>0.20334805381534354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26.373626373626376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81.748817335571488</v>
      </c>
      <c r="P16" s="37" t="s">
        <v>85</v>
      </c>
      <c r="S16" s="115" t="s">
        <v>62</v>
      </c>
      <c r="T16" s="115"/>
      <c r="U16" s="116"/>
      <c r="V16" s="116">
        <v>29</v>
      </c>
      <c r="W16" s="116">
        <v>35</v>
      </c>
      <c r="X16" s="116">
        <v>39</v>
      </c>
      <c r="Y16" s="112">
        <v>38</v>
      </c>
      <c r="Z16" s="112">
        <v>41</v>
      </c>
      <c r="AB16" s="117">
        <f t="shared" si="2"/>
        <v>4.2107425284995375E-3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725</v>
      </c>
      <c r="W17" s="116">
        <v>1001</v>
      </c>
      <c r="X17" s="116">
        <v>871</v>
      </c>
      <c r="Y17" s="112">
        <v>877</v>
      </c>
      <c r="Z17" s="112">
        <v>921</v>
      </c>
      <c r="AB17" s="117">
        <f t="shared" si="2"/>
        <v>9.458765533531889E-2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41</v>
      </c>
      <c r="W18" s="116">
        <v>33</v>
      </c>
      <c r="X18" s="116">
        <v>47</v>
      </c>
      <c r="Y18" s="112">
        <v>44</v>
      </c>
      <c r="Z18" s="112">
        <v>33</v>
      </c>
      <c r="AB18" s="117">
        <f t="shared" si="2"/>
        <v>3.3891342302557258E-3</v>
      </c>
    </row>
    <row r="19" spans="1:28" x14ac:dyDescent="0.25">
      <c r="A19" s="61" t="str">
        <f>$S$1&amp;" ("&amp;$V$2&amp;" to "&amp;$Z$2&amp;")"</f>
        <v>Wattle Range (2016-17 to 2020-21)</v>
      </c>
      <c r="B19" s="61"/>
      <c r="C19" s="61"/>
      <c r="D19" s="61"/>
      <c r="E19" s="61"/>
      <c r="F19" s="61"/>
      <c r="G19" s="61" t="str">
        <f>$S$1&amp;" ("&amp;$V$2&amp;" to "&amp;$Z$2&amp;")"</f>
        <v>Wattle Range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390</v>
      </c>
      <c r="W19" s="116">
        <v>511</v>
      </c>
      <c r="X19" s="116">
        <v>481</v>
      </c>
      <c r="Y19" s="112">
        <v>513</v>
      </c>
      <c r="Z19" s="112">
        <v>503</v>
      </c>
      <c r="AB19" s="117">
        <f t="shared" si="2"/>
        <v>5.1658621752079699E-2</v>
      </c>
    </row>
    <row r="20" spans="1:28" x14ac:dyDescent="0.25">
      <c r="S20" s="115" t="s">
        <v>66</v>
      </c>
      <c r="T20" s="115"/>
      <c r="U20" s="116"/>
      <c r="V20" s="116">
        <v>251</v>
      </c>
      <c r="W20" s="116">
        <v>282</v>
      </c>
      <c r="X20" s="116">
        <v>273</v>
      </c>
      <c r="Y20" s="112">
        <v>309</v>
      </c>
      <c r="Z20" s="112">
        <v>346</v>
      </c>
      <c r="AB20" s="117">
        <f t="shared" si="2"/>
        <v>3.5534558899044881E-2</v>
      </c>
    </row>
    <row r="21" spans="1:28" x14ac:dyDescent="0.25">
      <c r="S21" s="115" t="s">
        <v>67</v>
      </c>
      <c r="T21" s="115"/>
      <c r="U21" s="116"/>
      <c r="V21" s="116">
        <v>602</v>
      </c>
      <c r="W21" s="116">
        <v>650</v>
      </c>
      <c r="X21" s="116">
        <v>638</v>
      </c>
      <c r="Y21" s="112">
        <v>711</v>
      </c>
      <c r="Z21" s="112">
        <v>756</v>
      </c>
      <c r="AB21" s="117">
        <f t="shared" si="2"/>
        <v>7.7641984184040252E-2</v>
      </c>
    </row>
    <row r="22" spans="1:28" x14ac:dyDescent="0.25">
      <c r="S22" s="115" t="s">
        <v>68</v>
      </c>
      <c r="T22" s="115"/>
      <c r="U22" s="116"/>
      <c r="V22" s="116">
        <v>531</v>
      </c>
      <c r="W22" s="116">
        <v>571</v>
      </c>
      <c r="X22" s="116">
        <v>539</v>
      </c>
      <c r="Y22" s="112">
        <v>457</v>
      </c>
      <c r="Z22" s="112">
        <v>578</v>
      </c>
      <c r="AB22" s="117">
        <f t="shared" si="2"/>
        <v>5.9361199548115438E-2</v>
      </c>
    </row>
    <row r="23" spans="1:28" x14ac:dyDescent="0.25">
      <c r="S23" s="115" t="s">
        <v>69</v>
      </c>
      <c r="T23" s="115"/>
      <c r="U23" s="116"/>
      <c r="V23" s="116">
        <v>248</v>
      </c>
      <c r="W23" s="116">
        <v>291</v>
      </c>
      <c r="X23" s="116">
        <v>247</v>
      </c>
      <c r="Y23" s="112">
        <v>246</v>
      </c>
      <c r="Z23" s="112">
        <v>282</v>
      </c>
      <c r="AB23" s="117">
        <f t="shared" si="2"/>
        <v>2.8961692513094384E-2</v>
      </c>
    </row>
    <row r="24" spans="1:28" x14ac:dyDescent="0.25">
      <c r="S24" s="115" t="s">
        <v>70</v>
      </c>
      <c r="T24" s="115"/>
      <c r="U24" s="116"/>
      <c r="V24" s="116">
        <v>20</v>
      </c>
      <c r="W24" s="116">
        <v>29</v>
      </c>
      <c r="X24" s="116">
        <v>20</v>
      </c>
      <c r="Y24" s="112">
        <v>19</v>
      </c>
      <c r="Z24" s="112">
        <v>18</v>
      </c>
      <c r="AB24" s="117">
        <f t="shared" si="2"/>
        <v>1.8486186710485776E-3</v>
      </c>
    </row>
    <row r="25" spans="1:28" x14ac:dyDescent="0.25">
      <c r="S25" s="115" t="s">
        <v>71</v>
      </c>
      <c r="T25" s="115"/>
      <c r="U25" s="116"/>
      <c r="V25" s="116">
        <v>160</v>
      </c>
      <c r="W25" s="116">
        <v>190</v>
      </c>
      <c r="X25" s="116">
        <v>156</v>
      </c>
      <c r="Y25" s="112">
        <v>192</v>
      </c>
      <c r="Z25" s="112">
        <v>203</v>
      </c>
      <c r="AB25" s="117">
        <f t="shared" si="2"/>
        <v>2.0848310567936738E-2</v>
      </c>
    </row>
    <row r="26" spans="1:28" x14ac:dyDescent="0.25">
      <c r="S26" s="115" t="s">
        <v>72</v>
      </c>
      <c r="T26" s="115"/>
      <c r="U26" s="116"/>
      <c r="V26" s="116">
        <v>78</v>
      </c>
      <c r="W26" s="116">
        <v>105</v>
      </c>
      <c r="X26" s="116">
        <v>90</v>
      </c>
      <c r="Y26" s="112">
        <v>113</v>
      </c>
      <c r="Z26" s="112">
        <v>112</v>
      </c>
      <c r="AB26" s="117">
        <f t="shared" si="2"/>
        <v>1.1502516175413372E-2</v>
      </c>
    </row>
    <row r="27" spans="1:28" x14ac:dyDescent="0.25">
      <c r="S27" s="115" t="s">
        <v>73</v>
      </c>
      <c r="T27" s="115"/>
      <c r="U27" s="116"/>
      <c r="V27" s="116">
        <v>181</v>
      </c>
      <c r="W27" s="116">
        <v>238</v>
      </c>
      <c r="X27" s="116">
        <v>256</v>
      </c>
      <c r="Y27" s="112">
        <v>235</v>
      </c>
      <c r="Z27" s="112">
        <v>272</v>
      </c>
      <c r="AB27" s="117">
        <f t="shared" si="2"/>
        <v>2.7934682140289616E-2</v>
      </c>
    </row>
    <row r="28" spans="1:28" x14ac:dyDescent="0.25">
      <c r="S28" s="115" t="s">
        <v>74</v>
      </c>
      <c r="T28" s="115"/>
      <c r="U28" s="116"/>
      <c r="V28" s="116">
        <v>471</v>
      </c>
      <c r="W28" s="116">
        <v>608</v>
      </c>
      <c r="X28" s="116">
        <v>539</v>
      </c>
      <c r="Y28" s="112">
        <v>523</v>
      </c>
      <c r="Z28" s="112">
        <v>576</v>
      </c>
      <c r="AB28" s="117">
        <f t="shared" si="2"/>
        <v>5.9155797473554483E-2</v>
      </c>
    </row>
    <row r="29" spans="1:28" x14ac:dyDescent="0.25">
      <c r="S29" s="115" t="s">
        <v>75</v>
      </c>
      <c r="T29" s="115"/>
      <c r="U29" s="116"/>
      <c r="V29" s="116">
        <v>307</v>
      </c>
      <c r="W29" s="116">
        <v>336</v>
      </c>
      <c r="X29" s="116">
        <v>357</v>
      </c>
      <c r="Y29" s="112">
        <v>331</v>
      </c>
      <c r="Z29" s="112">
        <v>302</v>
      </c>
      <c r="AB29" s="117">
        <f t="shared" si="2"/>
        <v>3.1015713258703913E-2</v>
      </c>
    </row>
    <row r="30" spans="1:28" x14ac:dyDescent="0.25">
      <c r="S30" s="115" t="s">
        <v>76</v>
      </c>
      <c r="T30" s="115"/>
      <c r="U30" s="116"/>
      <c r="V30" s="116">
        <v>487</v>
      </c>
      <c r="W30" s="116">
        <v>533</v>
      </c>
      <c r="X30" s="116">
        <v>520</v>
      </c>
      <c r="Y30" s="112">
        <v>543</v>
      </c>
      <c r="Z30" s="112">
        <v>536</v>
      </c>
      <c r="AB30" s="117">
        <f t="shared" si="2"/>
        <v>5.5047755982335418E-2</v>
      </c>
    </row>
    <row r="31" spans="1:28" x14ac:dyDescent="0.25">
      <c r="S31" s="115" t="s">
        <v>77</v>
      </c>
      <c r="T31" s="115"/>
      <c r="U31" s="116"/>
      <c r="V31" s="116">
        <v>664</v>
      </c>
      <c r="W31" s="116">
        <v>795</v>
      </c>
      <c r="X31" s="116">
        <v>766</v>
      </c>
      <c r="Y31" s="112">
        <v>856</v>
      </c>
      <c r="Z31" s="112">
        <v>905</v>
      </c>
      <c r="AB31" s="117">
        <f t="shared" si="2"/>
        <v>9.2944438738831264E-2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78</v>
      </c>
      <c r="W32" s="116">
        <v>116</v>
      </c>
      <c r="X32" s="116">
        <v>92</v>
      </c>
      <c r="Y32" s="112">
        <v>86</v>
      </c>
      <c r="Z32" s="112">
        <v>79</v>
      </c>
      <c r="AB32" s="117">
        <f t="shared" si="2"/>
        <v>8.113381945157646E-3</v>
      </c>
    </row>
    <row r="33" spans="19:32" x14ac:dyDescent="0.25">
      <c r="S33" s="115" t="s">
        <v>79</v>
      </c>
      <c r="T33" s="115"/>
      <c r="U33" s="116"/>
      <c r="V33" s="116">
        <v>207</v>
      </c>
      <c r="W33" s="116">
        <v>243</v>
      </c>
      <c r="X33" s="116">
        <v>205</v>
      </c>
      <c r="Y33" s="112">
        <v>238</v>
      </c>
      <c r="Z33" s="112">
        <v>267</v>
      </c>
      <c r="AB33" s="117">
        <f t="shared" si="2"/>
        <v>2.7421176953887235E-2</v>
      </c>
    </row>
    <row r="34" spans="19:32" x14ac:dyDescent="0.25">
      <c r="S34" s="118" t="s">
        <v>53</v>
      </c>
      <c r="T34" s="118"/>
      <c r="U34" s="119"/>
      <c r="V34" s="119">
        <v>8158</v>
      </c>
      <c r="W34" s="119">
        <v>9572</v>
      </c>
      <c r="X34" s="119">
        <v>8866</v>
      </c>
      <c r="Y34" s="120">
        <v>9317</v>
      </c>
      <c r="Z34" s="120">
        <v>9737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4377</v>
      </c>
      <c r="W37" s="112">
        <v>5291</v>
      </c>
      <c r="X37" s="112">
        <v>4811</v>
      </c>
      <c r="Y37" s="112">
        <v>5420</v>
      </c>
      <c r="Z37" s="112">
        <v>5357</v>
      </c>
      <c r="AB37" s="132">
        <f>Z37/Z40*100</f>
        <v>81.748817335571488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1026</v>
      </c>
      <c r="W38" s="112">
        <v>1121</v>
      </c>
      <c r="X38" s="112">
        <v>1111</v>
      </c>
      <c r="Y38" s="112">
        <v>1073</v>
      </c>
      <c r="Z38" s="112">
        <v>1196</v>
      </c>
      <c r="AB38" s="132">
        <f>Z38/Z40*100</f>
        <v>18.251182664428505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5403</v>
      </c>
      <c r="W40" s="112">
        <v>6412</v>
      </c>
      <c r="X40" s="112">
        <v>5922</v>
      </c>
      <c r="Y40" s="112">
        <v>6493</v>
      </c>
      <c r="Z40" s="112">
        <v>6553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15</v>
      </c>
      <c r="X44" s="112">
        <v>14</v>
      </c>
      <c r="Y44" s="112">
        <v>16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98</v>
      </c>
      <c r="W45" s="112">
        <v>132</v>
      </c>
      <c r="X45" s="112">
        <v>136</v>
      </c>
      <c r="Y45" s="112">
        <v>137</v>
      </c>
      <c r="Z45" s="112">
        <v>134</v>
      </c>
    </row>
    <row r="46" spans="19:32" x14ac:dyDescent="0.25">
      <c r="S46" s="115" t="s">
        <v>38</v>
      </c>
      <c r="T46" s="115"/>
      <c r="U46" s="112"/>
      <c r="V46" s="112">
        <v>302</v>
      </c>
      <c r="W46" s="112">
        <v>309</v>
      </c>
      <c r="X46" s="112">
        <v>283</v>
      </c>
      <c r="Y46" s="112">
        <v>317</v>
      </c>
      <c r="Z46" s="112">
        <v>349</v>
      </c>
    </row>
    <row r="47" spans="19:32" x14ac:dyDescent="0.25">
      <c r="S47" s="115" t="s">
        <v>39</v>
      </c>
      <c r="T47" s="115"/>
      <c r="U47" s="112"/>
      <c r="V47" s="112">
        <v>455</v>
      </c>
      <c r="W47" s="112">
        <v>494</v>
      </c>
      <c r="X47" s="112">
        <v>478</v>
      </c>
      <c r="Y47" s="112">
        <v>408</v>
      </c>
      <c r="Z47" s="112">
        <v>385</v>
      </c>
    </row>
    <row r="48" spans="19:32" x14ac:dyDescent="0.25">
      <c r="S48" s="115" t="s">
        <v>40</v>
      </c>
      <c r="T48" s="115"/>
      <c r="U48" s="112"/>
      <c r="V48" s="112">
        <v>461</v>
      </c>
      <c r="W48" s="112">
        <v>538</v>
      </c>
      <c r="X48" s="112">
        <v>580</v>
      </c>
      <c r="Y48" s="112">
        <v>527</v>
      </c>
      <c r="Z48" s="112">
        <v>507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357</v>
      </c>
      <c r="W49" s="112">
        <v>395</v>
      </c>
      <c r="X49" s="112">
        <v>404</v>
      </c>
      <c r="Y49" s="112">
        <v>371</v>
      </c>
      <c r="Z49" s="112">
        <v>441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Wattle Range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396</v>
      </c>
      <c r="W50" s="112">
        <v>408</v>
      </c>
      <c r="X50" s="112">
        <v>372</v>
      </c>
      <c r="Y50" s="112">
        <v>403</v>
      </c>
      <c r="Z50" s="112">
        <v>375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344</v>
      </c>
      <c r="W51" s="112">
        <v>431</v>
      </c>
      <c r="X51" s="112">
        <v>352</v>
      </c>
      <c r="Y51" s="112">
        <v>383</v>
      </c>
      <c r="Z51" s="112">
        <v>438</v>
      </c>
    </row>
    <row r="52" spans="1:26" ht="15" customHeight="1" x14ac:dyDescent="0.25">
      <c r="S52" s="115" t="s">
        <v>44</v>
      </c>
      <c r="T52" s="115"/>
      <c r="U52" s="112"/>
      <c r="V52" s="112">
        <v>451</v>
      </c>
      <c r="W52" s="112">
        <v>463</v>
      </c>
      <c r="X52" s="112">
        <v>395</v>
      </c>
      <c r="Y52" s="112">
        <v>423</v>
      </c>
      <c r="Z52" s="112">
        <v>403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449</v>
      </c>
      <c r="W53" s="112">
        <v>556</v>
      </c>
      <c r="X53" s="112">
        <v>552</v>
      </c>
      <c r="Y53" s="112">
        <v>528</v>
      </c>
      <c r="Z53" s="112">
        <v>543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417</v>
      </c>
      <c r="W54" s="112">
        <v>488</v>
      </c>
      <c r="X54" s="112">
        <v>395</v>
      </c>
      <c r="Y54" s="112">
        <v>507</v>
      </c>
      <c r="Z54" s="112">
        <v>523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310</v>
      </c>
      <c r="W55" s="112">
        <v>397</v>
      </c>
      <c r="X55" s="112">
        <v>355</v>
      </c>
      <c r="Y55" s="112">
        <v>396</v>
      </c>
      <c r="Z55" s="112">
        <v>377</v>
      </c>
    </row>
    <row r="56" spans="1:26" ht="15" customHeight="1" x14ac:dyDescent="0.25">
      <c r="S56" s="115" t="s">
        <v>48</v>
      </c>
      <c r="T56" s="115"/>
      <c r="U56" s="112"/>
      <c r="V56" s="112">
        <v>181</v>
      </c>
      <c r="W56" s="112">
        <v>261</v>
      </c>
      <c r="X56" s="112">
        <v>213</v>
      </c>
      <c r="Y56" s="112">
        <v>255</v>
      </c>
      <c r="Z56" s="112">
        <v>269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78</v>
      </c>
      <c r="W57" s="112">
        <v>96</v>
      </c>
      <c r="X57" s="112">
        <v>86</v>
      </c>
      <c r="Y57" s="112">
        <v>140</v>
      </c>
      <c r="Z57" s="112">
        <v>159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29</v>
      </c>
      <c r="W58" s="112">
        <v>53</v>
      </c>
      <c r="X58" s="112">
        <v>43</v>
      </c>
      <c r="Y58" s="112">
        <v>56</v>
      </c>
      <c r="Z58" s="112">
        <v>65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22</v>
      </c>
      <c r="W59" s="112">
        <v>30</v>
      </c>
      <c r="X59" s="112">
        <v>25</v>
      </c>
      <c r="Y59" s="112">
        <v>31</v>
      </c>
      <c r="Z59" s="112">
        <v>36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10</v>
      </c>
      <c r="W60" s="112">
        <v>16</v>
      </c>
      <c r="X60" s="112">
        <v>13</v>
      </c>
      <c r="Y60" s="112">
        <v>18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4367</v>
      </c>
      <c r="W61" s="112">
        <v>5086</v>
      </c>
      <c r="X61" s="112">
        <v>4688</v>
      </c>
      <c r="Y61" s="112">
        <v>4932</v>
      </c>
      <c r="Z61" s="112">
        <v>5034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9</v>
      </c>
      <c r="X63" s="112">
        <v>14</v>
      </c>
      <c r="Y63" s="112">
        <v>8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117</v>
      </c>
      <c r="W64" s="112">
        <v>123</v>
      </c>
      <c r="X64" s="112">
        <v>121</v>
      </c>
      <c r="Y64" s="112">
        <v>118</v>
      </c>
      <c r="Z64" s="112">
        <v>152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Wattle Range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288</v>
      </c>
      <c r="W65" s="112">
        <v>359</v>
      </c>
      <c r="X65" s="112">
        <v>317</v>
      </c>
      <c r="Y65" s="112">
        <v>296</v>
      </c>
      <c r="Z65" s="112">
        <v>354</v>
      </c>
    </row>
    <row r="66" spans="1:26" x14ac:dyDescent="0.25">
      <c r="S66" s="115" t="s">
        <v>39</v>
      </c>
      <c r="T66" s="115"/>
      <c r="U66" s="112"/>
      <c r="V66" s="112">
        <v>329</v>
      </c>
      <c r="W66" s="112">
        <v>354</v>
      </c>
      <c r="X66" s="112">
        <v>377</v>
      </c>
      <c r="Y66" s="112">
        <v>338</v>
      </c>
      <c r="Z66" s="112">
        <v>396</v>
      </c>
    </row>
    <row r="67" spans="1:26" x14ac:dyDescent="0.25">
      <c r="S67" s="115" t="s">
        <v>40</v>
      </c>
      <c r="T67" s="115"/>
      <c r="U67" s="112"/>
      <c r="V67" s="112">
        <v>335</v>
      </c>
      <c r="W67" s="112">
        <v>384</v>
      </c>
      <c r="X67" s="112">
        <v>417</v>
      </c>
      <c r="Y67" s="112">
        <v>412</v>
      </c>
      <c r="Z67" s="112">
        <v>386</v>
      </c>
    </row>
    <row r="68" spans="1:26" x14ac:dyDescent="0.25">
      <c r="S68" s="115" t="s">
        <v>41</v>
      </c>
      <c r="T68" s="115"/>
      <c r="U68" s="112"/>
      <c r="V68" s="112">
        <v>347</v>
      </c>
      <c r="W68" s="112">
        <v>337</v>
      </c>
      <c r="X68" s="112">
        <v>286</v>
      </c>
      <c r="Y68" s="112">
        <v>337</v>
      </c>
      <c r="Z68" s="112">
        <v>354</v>
      </c>
    </row>
    <row r="69" spans="1:26" x14ac:dyDescent="0.25">
      <c r="S69" s="115" t="s">
        <v>42</v>
      </c>
      <c r="T69" s="115"/>
      <c r="U69" s="112"/>
      <c r="V69" s="112">
        <v>317</v>
      </c>
      <c r="W69" s="112">
        <v>350</v>
      </c>
      <c r="X69" s="112">
        <v>345</v>
      </c>
      <c r="Y69" s="112">
        <v>325</v>
      </c>
      <c r="Z69" s="112">
        <v>355</v>
      </c>
    </row>
    <row r="70" spans="1:26" x14ac:dyDescent="0.25">
      <c r="S70" s="115" t="s">
        <v>43</v>
      </c>
      <c r="T70" s="115"/>
      <c r="U70" s="112"/>
      <c r="V70" s="112">
        <v>376</v>
      </c>
      <c r="W70" s="112">
        <v>433</v>
      </c>
      <c r="X70" s="112">
        <v>406</v>
      </c>
      <c r="Y70" s="112">
        <v>424</v>
      </c>
      <c r="Z70" s="112">
        <v>429</v>
      </c>
    </row>
    <row r="71" spans="1:26" x14ac:dyDescent="0.25">
      <c r="S71" s="115" t="s">
        <v>44</v>
      </c>
      <c r="T71" s="115"/>
      <c r="U71" s="112"/>
      <c r="V71" s="112">
        <v>441</v>
      </c>
      <c r="W71" s="112">
        <v>465</v>
      </c>
      <c r="X71" s="112">
        <v>465</v>
      </c>
      <c r="Y71" s="112">
        <v>446</v>
      </c>
      <c r="Z71" s="112">
        <v>440</v>
      </c>
    </row>
    <row r="72" spans="1:26" x14ac:dyDescent="0.25">
      <c r="S72" s="115" t="s">
        <v>45</v>
      </c>
      <c r="T72" s="115"/>
      <c r="U72" s="112"/>
      <c r="V72" s="112">
        <v>400</v>
      </c>
      <c r="W72" s="112">
        <v>508</v>
      </c>
      <c r="X72" s="112">
        <v>433</v>
      </c>
      <c r="Y72" s="112">
        <v>473</v>
      </c>
      <c r="Z72" s="112">
        <v>508</v>
      </c>
    </row>
    <row r="73" spans="1:26" x14ac:dyDescent="0.25">
      <c r="S73" s="115" t="s">
        <v>46</v>
      </c>
      <c r="T73" s="115"/>
      <c r="U73" s="112"/>
      <c r="V73" s="112">
        <v>361</v>
      </c>
      <c r="W73" s="112">
        <v>460</v>
      </c>
      <c r="X73" s="112">
        <v>410</v>
      </c>
      <c r="Y73" s="112">
        <v>468</v>
      </c>
      <c r="Z73" s="112">
        <v>484</v>
      </c>
    </row>
    <row r="74" spans="1:26" x14ac:dyDescent="0.25">
      <c r="S74" s="115" t="s">
        <v>47</v>
      </c>
      <c r="T74" s="115"/>
      <c r="U74" s="112"/>
      <c r="V74" s="112">
        <v>237</v>
      </c>
      <c r="W74" s="112">
        <v>326</v>
      </c>
      <c r="X74" s="112">
        <v>292</v>
      </c>
      <c r="Y74" s="112">
        <v>347</v>
      </c>
      <c r="Z74" s="112">
        <v>416</v>
      </c>
    </row>
    <row r="75" spans="1:26" x14ac:dyDescent="0.25">
      <c r="S75" s="115" t="s">
        <v>48</v>
      </c>
      <c r="T75" s="115"/>
      <c r="U75" s="112"/>
      <c r="V75" s="112">
        <v>114</v>
      </c>
      <c r="W75" s="112">
        <v>187</v>
      </c>
      <c r="X75" s="112">
        <v>162</v>
      </c>
      <c r="Y75" s="112">
        <v>203</v>
      </c>
      <c r="Z75" s="112">
        <v>192</v>
      </c>
    </row>
    <row r="76" spans="1:26" x14ac:dyDescent="0.25">
      <c r="S76" s="115" t="s">
        <v>49</v>
      </c>
      <c r="T76" s="115"/>
      <c r="U76" s="112"/>
      <c r="V76" s="112">
        <v>67</v>
      </c>
      <c r="W76" s="112">
        <v>82</v>
      </c>
      <c r="X76" s="112">
        <v>69</v>
      </c>
      <c r="Y76" s="112">
        <v>104</v>
      </c>
      <c r="Z76" s="112">
        <v>111</v>
      </c>
    </row>
    <row r="77" spans="1:26" x14ac:dyDescent="0.25">
      <c r="S77" s="115" t="s">
        <v>50</v>
      </c>
      <c r="T77" s="115"/>
      <c r="U77" s="112"/>
      <c r="V77" s="112">
        <v>29</v>
      </c>
      <c r="W77" s="112">
        <v>57</v>
      </c>
      <c r="X77" s="112">
        <v>38</v>
      </c>
      <c r="Y77" s="112">
        <v>45</v>
      </c>
      <c r="Z77" s="112">
        <v>57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21</v>
      </c>
      <c r="X78" s="112">
        <v>17</v>
      </c>
      <c r="Y78" s="112">
        <v>20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22</v>
      </c>
      <c r="X79" s="112">
        <v>9</v>
      </c>
      <c r="Y79" s="112">
        <v>19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3792</v>
      </c>
      <c r="W80" s="112">
        <v>4481</v>
      </c>
      <c r="X80" s="112">
        <v>4181</v>
      </c>
      <c r="Y80" s="112">
        <v>4381</v>
      </c>
      <c r="Z80" s="112">
        <v>4696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Wattle Range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206</v>
      </c>
      <c r="W83" s="112">
        <v>246</v>
      </c>
      <c r="X83" s="112">
        <v>227</v>
      </c>
      <c r="Y83" s="112">
        <v>261</v>
      </c>
      <c r="Z83" s="112">
        <v>271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151</v>
      </c>
      <c r="W84" s="112">
        <v>150</v>
      </c>
      <c r="X84" s="112">
        <v>153</v>
      </c>
      <c r="Y84" s="112">
        <v>156</v>
      </c>
      <c r="Z84" s="112">
        <v>160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530</v>
      </c>
      <c r="W85" s="112">
        <v>597</v>
      </c>
      <c r="X85" s="112">
        <v>589</v>
      </c>
      <c r="Y85" s="112">
        <v>576</v>
      </c>
      <c r="Z85" s="112">
        <v>586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9,737</v>
      </c>
      <c r="D86" s="94">
        <f t="shared" ref="D86:D91" si="4">AD4</f>
        <v>4.5752335946729783E-2</v>
      </c>
      <c r="E86" s="95">
        <f t="shared" ref="E86:E91" si="5">AD4</f>
        <v>4.5752335946729783E-2</v>
      </c>
      <c r="F86" s="94">
        <f t="shared" ref="F86:F91" si="6">AF4</f>
        <v>0.19369866372440847</v>
      </c>
      <c r="G86" s="95">
        <f t="shared" ref="G86:G91" si="7">AF4</f>
        <v>0.19369866372440847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103</v>
      </c>
      <c r="W86" s="112">
        <v>116</v>
      </c>
      <c r="X86" s="112">
        <v>118</v>
      </c>
      <c r="Y86" s="112">
        <v>124</v>
      </c>
      <c r="Z86" s="112">
        <v>114</v>
      </c>
    </row>
    <row r="87" spans="1:30" ht="15" customHeight="1" x14ac:dyDescent="0.25">
      <c r="A87" s="96" t="s">
        <v>4</v>
      </c>
      <c r="B87" s="49"/>
      <c r="C87" s="97" t="str">
        <f t="shared" si="3"/>
        <v>5,034</v>
      </c>
      <c r="D87" s="94">
        <f t="shared" si="4"/>
        <v>2.0474356375430824E-2</v>
      </c>
      <c r="E87" s="95">
        <f t="shared" si="5"/>
        <v>2.0474356375430824E-2</v>
      </c>
      <c r="F87" s="94">
        <f t="shared" si="6"/>
        <v>0.15247252747252737</v>
      </c>
      <c r="G87" s="95">
        <f t="shared" si="7"/>
        <v>0.15247252747252737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43</v>
      </c>
      <c r="W87" s="112">
        <v>46</v>
      </c>
      <c r="X87" s="112">
        <v>50</v>
      </c>
      <c r="Y87" s="112">
        <v>43</v>
      </c>
      <c r="Z87" s="112">
        <v>45</v>
      </c>
    </row>
    <row r="88" spans="1:30" ht="15" customHeight="1" x14ac:dyDescent="0.25">
      <c r="A88" s="96" t="s">
        <v>5</v>
      </c>
      <c r="B88" s="49"/>
      <c r="C88" s="97" t="str">
        <f t="shared" si="3"/>
        <v>4,696</v>
      </c>
      <c r="D88" s="94">
        <f t="shared" si="4"/>
        <v>7.2880968700022919E-2</v>
      </c>
      <c r="E88" s="95">
        <f t="shared" si="5"/>
        <v>7.2880968700022919E-2</v>
      </c>
      <c r="F88" s="94">
        <f t="shared" si="6"/>
        <v>0.23839662447257393</v>
      </c>
      <c r="G88" s="95">
        <f t="shared" si="7"/>
        <v>0.23839662447257393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92</v>
      </c>
      <c r="W88" s="112">
        <v>127</v>
      </c>
      <c r="X88" s="112">
        <v>127</v>
      </c>
      <c r="Y88" s="112">
        <v>136</v>
      </c>
      <c r="Z88" s="112">
        <v>145</v>
      </c>
    </row>
    <row r="89" spans="1:30" ht="15" customHeight="1" x14ac:dyDescent="0.25">
      <c r="A89" s="49" t="s">
        <v>6</v>
      </c>
      <c r="B89" s="49"/>
      <c r="C89" s="97" t="str">
        <f t="shared" si="3"/>
        <v>6,554</v>
      </c>
      <c r="D89" s="94">
        <f t="shared" si="4"/>
        <v>9.2392978133661874E-3</v>
      </c>
      <c r="E89" s="95">
        <f t="shared" si="5"/>
        <v>9.2392978133661874E-3</v>
      </c>
      <c r="F89" s="94">
        <f t="shared" si="6"/>
        <v>0.21280532938564023</v>
      </c>
      <c r="G89" s="95">
        <f t="shared" si="7"/>
        <v>0.21280532938564023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307</v>
      </c>
      <c r="W89" s="112">
        <v>361</v>
      </c>
      <c r="X89" s="112">
        <v>364</v>
      </c>
      <c r="Y89" s="112">
        <v>363</v>
      </c>
      <c r="Z89" s="112">
        <v>371</v>
      </c>
    </row>
    <row r="90" spans="1:30" ht="15" customHeight="1" x14ac:dyDescent="0.25">
      <c r="A90" s="49" t="s">
        <v>98</v>
      </c>
      <c r="B90" s="49"/>
      <c r="C90" s="97" t="str">
        <f t="shared" si="3"/>
        <v>$36,147</v>
      </c>
      <c r="D90" s="94">
        <f t="shared" si="4"/>
        <v>3.242970132560119E-2</v>
      </c>
      <c r="E90" s="95">
        <f t="shared" si="5"/>
        <v>3.242970132560119E-2</v>
      </c>
      <c r="F90" s="94">
        <f t="shared" si="6"/>
        <v>0.16589472475540301</v>
      </c>
      <c r="G90" s="95">
        <f t="shared" si="7"/>
        <v>0.16589472475540301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763</v>
      </c>
      <c r="W90" s="112">
        <v>856</v>
      </c>
      <c r="X90" s="112">
        <v>839</v>
      </c>
      <c r="Y90" s="112">
        <v>881</v>
      </c>
      <c r="Z90" s="112">
        <v>879</v>
      </c>
    </row>
    <row r="91" spans="1:30" ht="15" customHeight="1" x14ac:dyDescent="0.25">
      <c r="A91" s="49" t="s">
        <v>7</v>
      </c>
      <c r="B91" s="49"/>
      <c r="C91" s="97" t="str">
        <f t="shared" si="3"/>
        <v>$345.4 mil</v>
      </c>
      <c r="D91" s="94">
        <f t="shared" si="4"/>
        <v>2.7035212001574216E-2</v>
      </c>
      <c r="E91" s="95">
        <f t="shared" si="5"/>
        <v>2.7035212001574216E-2</v>
      </c>
      <c r="F91" s="94">
        <f t="shared" si="6"/>
        <v>0.35828443996451864</v>
      </c>
      <c r="G91" s="95">
        <f t="shared" si="7"/>
        <v>0.35828443996451864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2890</v>
      </c>
      <c r="W91" s="112">
        <v>3431</v>
      </c>
      <c r="X91" s="112">
        <v>3145</v>
      </c>
      <c r="Y91" s="112">
        <v>3448</v>
      </c>
      <c r="Z91" s="112">
        <v>3447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130</v>
      </c>
      <c r="W93" s="112">
        <v>150</v>
      </c>
      <c r="X93" s="112">
        <v>173</v>
      </c>
      <c r="Y93" s="112">
        <v>165</v>
      </c>
      <c r="Z93" s="112">
        <v>177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332</v>
      </c>
      <c r="W94" s="112">
        <v>393</v>
      </c>
      <c r="X94" s="112">
        <v>393</v>
      </c>
      <c r="Y94" s="112">
        <v>424</v>
      </c>
      <c r="Z94" s="112">
        <v>436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96</v>
      </c>
      <c r="W95" s="112">
        <v>111</v>
      </c>
      <c r="X95" s="112">
        <v>108</v>
      </c>
      <c r="Y95" s="112">
        <v>106</v>
      </c>
      <c r="Z95" s="112">
        <v>106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434</v>
      </c>
      <c r="W96" s="112">
        <v>510</v>
      </c>
      <c r="X96" s="112">
        <v>508</v>
      </c>
      <c r="Y96" s="112">
        <v>543</v>
      </c>
      <c r="Z96" s="112">
        <v>561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354</v>
      </c>
      <c r="W97" s="112">
        <v>411</v>
      </c>
      <c r="X97" s="112">
        <v>376</v>
      </c>
      <c r="Y97" s="112">
        <v>383</v>
      </c>
      <c r="Z97" s="112">
        <v>397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274</v>
      </c>
      <c r="W98" s="112">
        <v>298</v>
      </c>
      <c r="X98" s="112">
        <v>277</v>
      </c>
      <c r="Y98" s="112">
        <v>292</v>
      </c>
      <c r="Z98" s="112">
        <v>300</v>
      </c>
    </row>
    <row r="99" spans="1:32" ht="15" customHeight="1" x14ac:dyDescent="0.25">
      <c r="S99" s="115" t="s">
        <v>191</v>
      </c>
      <c r="T99" s="115"/>
      <c r="U99" s="112"/>
      <c r="V99" s="112">
        <v>20</v>
      </c>
      <c r="W99" s="112">
        <v>29</v>
      </c>
      <c r="X99" s="112">
        <v>31</v>
      </c>
      <c r="Y99" s="112">
        <v>29</v>
      </c>
      <c r="Z99" s="112">
        <v>41</v>
      </c>
    </row>
    <row r="100" spans="1:32" ht="15" customHeight="1" x14ac:dyDescent="0.25">
      <c r="S100" s="115" t="s">
        <v>58</v>
      </c>
      <c r="T100" s="115"/>
      <c r="U100" s="112"/>
      <c r="V100" s="112">
        <v>350</v>
      </c>
      <c r="W100" s="112">
        <v>388</v>
      </c>
      <c r="X100" s="112">
        <v>374</v>
      </c>
      <c r="Y100" s="112">
        <v>403</v>
      </c>
      <c r="Z100" s="112">
        <v>424</v>
      </c>
    </row>
    <row r="101" spans="1:32" x14ac:dyDescent="0.25">
      <c r="A101" s="18"/>
      <c r="S101" s="118" t="s">
        <v>53</v>
      </c>
      <c r="T101" s="118"/>
      <c r="U101" s="112"/>
      <c r="V101" s="112">
        <v>2517</v>
      </c>
      <c r="W101" s="112">
        <v>2987</v>
      </c>
      <c r="X101" s="112">
        <v>2777</v>
      </c>
      <c r="Y101" s="112">
        <v>3046</v>
      </c>
      <c r="Z101" s="112">
        <v>3099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6028</v>
      </c>
      <c r="W104" s="112">
        <v>6480</v>
      </c>
      <c r="X104" s="112">
        <v>6250</v>
      </c>
      <c r="Y104" s="112">
        <v>6670</v>
      </c>
      <c r="Z104" s="112">
        <v>6670</v>
      </c>
      <c r="AB104" s="109" t="str">
        <f>TEXT(Z104,"###,###")</f>
        <v>6,670</v>
      </c>
      <c r="AD104" s="130">
        <f>Z104/($Z$4)*100</f>
        <v>68.501591866077845</v>
      </c>
      <c r="AF104" s="109"/>
    </row>
    <row r="105" spans="1:32" x14ac:dyDescent="0.25">
      <c r="S105" s="115" t="s">
        <v>17</v>
      </c>
      <c r="T105" s="115"/>
      <c r="U105" s="112"/>
      <c r="V105" s="112">
        <v>1138</v>
      </c>
      <c r="W105" s="112">
        <v>1271</v>
      </c>
      <c r="X105" s="112">
        <v>1221</v>
      </c>
      <c r="Y105" s="112">
        <v>1252</v>
      </c>
      <c r="Z105" s="112">
        <v>1215</v>
      </c>
      <c r="AB105" s="109" t="str">
        <f>TEXT(Z105,"###,###")</f>
        <v>1,215</v>
      </c>
      <c r="AD105" s="130">
        <f>Z105/($Z$4)*100</f>
        <v>12.478176029577899</v>
      </c>
      <c r="AF105" s="109"/>
    </row>
    <row r="106" spans="1:32" x14ac:dyDescent="0.25">
      <c r="S106" s="118" t="s">
        <v>53</v>
      </c>
      <c r="T106" s="118"/>
      <c r="U106" s="120"/>
      <c r="V106" s="120">
        <v>7166</v>
      </c>
      <c r="W106" s="120">
        <v>7751</v>
      </c>
      <c r="X106" s="120">
        <v>7471</v>
      </c>
      <c r="Y106" s="120">
        <v>7922</v>
      </c>
      <c r="Z106" s="120">
        <v>7885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1370</v>
      </c>
      <c r="W108" s="112">
        <v>1650</v>
      </c>
      <c r="X108" s="112">
        <v>1315</v>
      </c>
      <c r="Y108" s="112">
        <v>1389</v>
      </c>
      <c r="Z108" s="112">
        <v>1450</v>
      </c>
      <c r="AB108" s="109" t="str">
        <f>TEXT(Z108,"###,###")</f>
        <v>1,450</v>
      </c>
      <c r="AD108" s="130">
        <f>Z108/($Z$4)*100</f>
        <v>14.891650405669097</v>
      </c>
      <c r="AF108" s="109"/>
    </row>
    <row r="109" spans="1:32" x14ac:dyDescent="0.25">
      <c r="S109" s="115" t="s">
        <v>20</v>
      </c>
      <c r="T109" s="115"/>
      <c r="U109" s="112"/>
      <c r="V109" s="112">
        <v>1667</v>
      </c>
      <c r="W109" s="112">
        <v>1875</v>
      </c>
      <c r="X109" s="112">
        <v>1555</v>
      </c>
      <c r="Y109" s="112">
        <v>1701</v>
      </c>
      <c r="Z109" s="112">
        <v>1855</v>
      </c>
      <c r="AB109" s="109" t="str">
        <f>TEXT(Z109,"###,###")</f>
        <v>1,855</v>
      </c>
      <c r="AD109" s="130">
        <f>Z109/($Z$4)*100</f>
        <v>19.051042415528396</v>
      </c>
      <c r="AF109" s="109"/>
    </row>
    <row r="110" spans="1:32" x14ac:dyDescent="0.25">
      <c r="S110" s="115" t="s">
        <v>21</v>
      </c>
      <c r="T110" s="115"/>
      <c r="U110" s="112"/>
      <c r="V110" s="112">
        <v>1730</v>
      </c>
      <c r="W110" s="112">
        <v>1814</v>
      </c>
      <c r="X110" s="112">
        <v>2122</v>
      </c>
      <c r="Y110" s="112">
        <v>2062</v>
      </c>
      <c r="Z110" s="112">
        <v>2238</v>
      </c>
      <c r="AB110" s="109" t="str">
        <f>TEXT(Z110,"###,###")</f>
        <v>2,238</v>
      </c>
      <c r="AD110" s="130">
        <f>Z110/($Z$4)*100</f>
        <v>22.984492143370648</v>
      </c>
      <c r="AF110" s="109"/>
    </row>
    <row r="111" spans="1:32" x14ac:dyDescent="0.25">
      <c r="S111" s="115" t="s">
        <v>22</v>
      </c>
      <c r="T111" s="115"/>
      <c r="U111" s="112"/>
      <c r="V111" s="112">
        <v>2199</v>
      </c>
      <c r="W111" s="112">
        <v>2434</v>
      </c>
      <c r="X111" s="112">
        <v>2364</v>
      </c>
      <c r="Y111" s="112">
        <v>2500</v>
      </c>
      <c r="Z111" s="112">
        <v>2568</v>
      </c>
      <c r="AB111" s="109" t="str">
        <f>TEXT(Z111,"###,###")</f>
        <v>2,568</v>
      </c>
      <c r="AD111" s="130">
        <f>Z111/($Z$4)*100</f>
        <v>26.373626373626376</v>
      </c>
      <c r="AF111" s="109"/>
    </row>
    <row r="112" spans="1:32" x14ac:dyDescent="0.25">
      <c r="S112" s="118" t="s">
        <v>53</v>
      </c>
      <c r="T112" s="118"/>
      <c r="U112" s="112"/>
      <c r="V112" s="112">
        <v>8157</v>
      </c>
      <c r="W112" s="112">
        <v>9572</v>
      </c>
      <c r="X112" s="112">
        <v>8866</v>
      </c>
      <c r="Y112" s="112">
        <v>9316</v>
      </c>
      <c r="Z112" s="112">
        <v>9737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43.2</v>
      </c>
      <c r="W118" s="131">
        <v>44.6</v>
      </c>
      <c r="X118" s="131">
        <v>43.58</v>
      </c>
      <c r="Y118" s="131">
        <v>44.89</v>
      </c>
      <c r="Z118" s="131">
        <v>44.95</v>
      </c>
      <c r="AB118" s="109" t="str">
        <f>TEXT(Z118,"##.0")</f>
        <v>45.0</v>
      </c>
    </row>
    <row r="120" spans="19:32" x14ac:dyDescent="0.25">
      <c r="S120" s="101" t="s">
        <v>100</v>
      </c>
      <c r="T120" s="112"/>
      <c r="U120" s="112"/>
      <c r="V120" s="112">
        <v>4205</v>
      </c>
      <c r="W120" s="112">
        <v>4752</v>
      </c>
      <c r="X120" s="112">
        <v>4578</v>
      </c>
      <c r="Y120" s="112">
        <v>4831</v>
      </c>
      <c r="Z120" s="112">
        <v>4885</v>
      </c>
      <c r="AB120" s="109" t="str">
        <f>TEXT(Z120,"###,###")</f>
        <v>4,885</v>
      </c>
    </row>
    <row r="121" spans="19:32" x14ac:dyDescent="0.25">
      <c r="S121" s="101" t="s">
        <v>101</v>
      </c>
      <c r="T121" s="112"/>
      <c r="U121" s="112"/>
      <c r="V121" s="112">
        <v>645</v>
      </c>
      <c r="W121" s="112">
        <v>988</v>
      </c>
      <c r="X121" s="112">
        <v>723</v>
      </c>
      <c r="Y121" s="112">
        <v>1001</v>
      </c>
      <c r="Z121" s="112">
        <v>988</v>
      </c>
      <c r="AB121" s="109" t="str">
        <f>TEXT(Z121,"###,###")</f>
        <v>988</v>
      </c>
    </row>
    <row r="122" spans="19:32" x14ac:dyDescent="0.25">
      <c r="S122" s="101" t="s">
        <v>102</v>
      </c>
      <c r="T122" s="112"/>
      <c r="U122" s="112"/>
      <c r="V122" s="112">
        <v>559</v>
      </c>
      <c r="W122" s="112">
        <v>675</v>
      </c>
      <c r="X122" s="112">
        <v>624</v>
      </c>
      <c r="Y122" s="112">
        <v>662</v>
      </c>
      <c r="Z122" s="112">
        <v>686</v>
      </c>
      <c r="AB122" s="109" t="str">
        <f>TEXT(Z122,"###,###")</f>
        <v>686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4764</v>
      </c>
      <c r="W124" s="112">
        <v>5427</v>
      </c>
      <c r="X124" s="112">
        <v>5202</v>
      </c>
      <c r="Y124" s="112">
        <v>5493</v>
      </c>
      <c r="Z124" s="112">
        <v>5571</v>
      </c>
      <c r="AB124" s="109" t="str">
        <f>TEXT(Z124,"###,###")</f>
        <v>5,571</v>
      </c>
      <c r="AD124" s="127">
        <f>Z124/$Z$7*100</f>
        <v>85.001525785779677</v>
      </c>
    </row>
    <row r="125" spans="19:32" x14ac:dyDescent="0.25">
      <c r="S125" s="101" t="s">
        <v>104</v>
      </c>
      <c r="T125" s="112"/>
      <c r="U125" s="112"/>
      <c r="V125" s="112">
        <v>1204</v>
      </c>
      <c r="W125" s="112">
        <v>1663</v>
      </c>
      <c r="X125" s="112">
        <v>1347</v>
      </c>
      <c r="Y125" s="112">
        <v>1663</v>
      </c>
      <c r="Z125" s="112">
        <v>1674</v>
      </c>
      <c r="AB125" s="109" t="str">
        <f>TEXT(Z125,"###,###")</f>
        <v>1,674</v>
      </c>
      <c r="AD125" s="127">
        <f>Z125/$Z$7*100</f>
        <v>25.541653951785172</v>
      </c>
    </row>
    <row r="127" spans="19:32" x14ac:dyDescent="0.25">
      <c r="S127" s="101" t="s">
        <v>105</v>
      </c>
      <c r="T127" s="112"/>
      <c r="U127" s="112"/>
      <c r="V127" s="112">
        <v>2886</v>
      </c>
      <c r="W127" s="112">
        <v>3430</v>
      </c>
      <c r="X127" s="112">
        <v>3147</v>
      </c>
      <c r="Y127" s="112">
        <v>3444</v>
      </c>
      <c r="Z127" s="112">
        <v>3453</v>
      </c>
      <c r="AB127" s="109" t="str">
        <f>TEXT(Z127,"###,###")</f>
        <v>3,453</v>
      </c>
      <c r="AD127" s="127">
        <f>Z127/$Z$7*100</f>
        <v>52.685382972230698</v>
      </c>
    </row>
    <row r="128" spans="19:32" x14ac:dyDescent="0.25">
      <c r="S128" s="101" t="s">
        <v>106</v>
      </c>
      <c r="T128" s="112"/>
      <c r="U128" s="112"/>
      <c r="V128" s="112">
        <v>2514</v>
      </c>
      <c r="W128" s="112">
        <v>2988</v>
      </c>
      <c r="X128" s="112">
        <v>2778</v>
      </c>
      <c r="Y128" s="112">
        <v>3047</v>
      </c>
      <c r="Z128" s="112">
        <v>3101</v>
      </c>
      <c r="AB128" s="109" t="str">
        <f>TEXT(Z128,"###,###")</f>
        <v>3,101</v>
      </c>
      <c r="AD128" s="127">
        <f>Z128/$Z$7*100</f>
        <v>47.314617027769302</v>
      </c>
    </row>
    <row r="130" spans="19:20" x14ac:dyDescent="0.25">
      <c r="S130" s="101" t="s">
        <v>264</v>
      </c>
      <c r="T130" s="127">
        <v>74.534635337198665</v>
      </c>
    </row>
    <row r="131" spans="19:20" x14ac:dyDescent="0.25">
      <c r="S131" s="101" t="s">
        <v>265</v>
      </c>
      <c r="T131" s="127">
        <v>15.074763503204149</v>
      </c>
    </row>
    <row r="132" spans="19:20" x14ac:dyDescent="0.25">
      <c r="S132" s="101" t="s">
        <v>266</v>
      </c>
      <c r="T132" s="127">
        <v>10.466890448581019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6F82F7C-48A9-4CAE-B97C-A323EA380F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DB21B06-2F14-4C94-836E-5EC760BBE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342D4CF-497A-4FE4-928B-453873CB82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37A5F18-FAE1-41B8-A69C-9F497A1040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F0952-FD2E-4689-B1FA-34E6F83ADDB4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10.66 West Torrens,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46340</v>
      </c>
      <c r="W4" s="108">
        <v>48505</v>
      </c>
      <c r="X4" s="108">
        <v>50711</v>
      </c>
      <c r="Y4" s="108">
        <v>51936</v>
      </c>
      <c r="Z4" s="108">
        <v>55460</v>
      </c>
      <c r="AB4" s="109" t="str">
        <f>TEXT(Z4,"###,###")</f>
        <v>55,460</v>
      </c>
      <c r="AD4" s="110">
        <f>Z4/Y4-1</f>
        <v>6.7852741836105901E-2</v>
      </c>
      <c r="AF4" s="110">
        <f>Z4/V4-1</f>
        <v>0.19680621493310313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23460</v>
      </c>
      <c r="W5" s="108">
        <v>24732</v>
      </c>
      <c r="X5" s="108">
        <v>25667</v>
      </c>
      <c r="Y5" s="108">
        <v>26256</v>
      </c>
      <c r="Z5" s="108">
        <v>27875</v>
      </c>
      <c r="AB5" s="109" t="str">
        <f>TEXT(Z5,"###,###")</f>
        <v>27,875</v>
      </c>
      <c r="AD5" s="110">
        <f t="shared" ref="AD5:AD9" si="0">Z5/Y5-1</f>
        <v>6.166209628275432E-2</v>
      </c>
      <c r="AF5" s="110">
        <f t="shared" ref="AF5:AF9" si="1">Z5/V5-1</f>
        <v>0.18819266837169657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22879</v>
      </c>
      <c r="W6" s="108">
        <v>23778</v>
      </c>
      <c r="X6" s="108">
        <v>25045</v>
      </c>
      <c r="Y6" s="108">
        <v>25684</v>
      </c>
      <c r="Z6" s="108">
        <v>27558</v>
      </c>
      <c r="AB6" s="109" t="str">
        <f>TEXT(Z6,"###,###")</f>
        <v>27,558</v>
      </c>
      <c r="AD6" s="110">
        <f t="shared" si="0"/>
        <v>7.2963712817318171E-2</v>
      </c>
      <c r="AF6" s="110">
        <f t="shared" si="1"/>
        <v>0.20451068665588523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32503</v>
      </c>
      <c r="W7" s="108">
        <v>33618</v>
      </c>
      <c r="X7" s="108">
        <v>34813</v>
      </c>
      <c r="Y7" s="108">
        <v>35749</v>
      </c>
      <c r="Z7" s="108">
        <v>36339</v>
      </c>
      <c r="AB7" s="109" t="str">
        <f>TEXT(Z7,"###,###")</f>
        <v>36,339</v>
      </c>
      <c r="AD7" s="110">
        <f t="shared" si="0"/>
        <v>1.650395815267558E-2</v>
      </c>
      <c r="AF7" s="110">
        <f t="shared" si="1"/>
        <v>0.11801987508845335</v>
      </c>
    </row>
    <row r="8" spans="1:32" ht="17.25" customHeight="1" x14ac:dyDescent="0.25">
      <c r="A8" s="62" t="s">
        <v>12</v>
      </c>
      <c r="B8" s="63"/>
      <c r="C8" s="29"/>
      <c r="D8" s="64" t="str">
        <f>AB4</f>
        <v>55,460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36,339</v>
      </c>
      <c r="P8" s="65"/>
      <c r="S8" s="107" t="s">
        <v>84</v>
      </c>
      <c r="T8" s="108"/>
      <c r="U8" s="108"/>
      <c r="V8" s="108">
        <v>40104</v>
      </c>
      <c r="W8" s="108">
        <v>41895</v>
      </c>
      <c r="X8" s="108">
        <v>42458.63</v>
      </c>
      <c r="Y8" s="108">
        <v>41960.91</v>
      </c>
      <c r="Z8" s="108">
        <v>43935.38</v>
      </c>
      <c r="AB8" s="109" t="str">
        <f>TEXT(Z8,"$###,###")</f>
        <v>$43,935</v>
      </c>
      <c r="AD8" s="110">
        <f t="shared" si="0"/>
        <v>4.7054985223151657E-2</v>
      </c>
      <c r="AF8" s="110">
        <f t="shared" si="1"/>
        <v>9.5536106124077369E-2</v>
      </c>
    </row>
    <row r="9" spans="1:32" x14ac:dyDescent="0.25">
      <c r="A9" s="30" t="s">
        <v>14</v>
      </c>
      <c r="B9" s="69"/>
      <c r="C9" s="70"/>
      <c r="D9" s="71">
        <f>AD104</f>
        <v>76.002524341868011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50.74713118137538</v>
      </c>
      <c r="P9" s="72" t="s">
        <v>85</v>
      </c>
      <c r="S9" s="107" t="s">
        <v>7</v>
      </c>
      <c r="T9" s="108"/>
      <c r="U9" s="108"/>
      <c r="V9" s="108">
        <v>1716150859.5999999</v>
      </c>
      <c r="W9" s="108">
        <v>1850366259</v>
      </c>
      <c r="X9" s="108">
        <v>1969990453</v>
      </c>
      <c r="Y9" s="108">
        <v>2071002653</v>
      </c>
      <c r="Z9" s="108">
        <v>2241175715</v>
      </c>
      <c r="AB9" s="109" t="str">
        <f>TEXT(Z9/1000000,"$#,###.0")&amp;" mil"</f>
        <v>$2,241.2 mil</v>
      </c>
      <c r="AD9" s="110">
        <f t="shared" si="0"/>
        <v>8.21694080176536E-2</v>
      </c>
      <c r="AF9" s="110">
        <f t="shared" si="1"/>
        <v>0.30593164491516367</v>
      </c>
    </row>
    <row r="10" spans="1:32" x14ac:dyDescent="0.25">
      <c r="A10" s="30" t="s">
        <v>17</v>
      </c>
      <c r="B10" s="69"/>
      <c r="C10" s="70"/>
      <c r="D10" s="71">
        <f>AD105</f>
        <v>15.953840605842048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49.181320344533418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83.50257299320289</v>
      </c>
      <c r="P11" s="72" t="s">
        <v>85</v>
      </c>
      <c r="S11" s="107" t="s">
        <v>29</v>
      </c>
      <c r="T11" s="112"/>
      <c r="U11" s="112"/>
      <c r="V11" s="112">
        <v>41748</v>
      </c>
      <c r="W11" s="112">
        <v>43521</v>
      </c>
      <c r="X11" s="112">
        <v>45351</v>
      </c>
      <c r="Y11" s="112">
        <v>46250</v>
      </c>
      <c r="Z11" s="112">
        <v>49459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6.6815267343625306</v>
      </c>
      <c r="P12" s="72" t="s">
        <v>85</v>
      </c>
      <c r="S12" s="107" t="s">
        <v>30</v>
      </c>
      <c r="T12" s="112"/>
      <c r="U12" s="112"/>
      <c r="V12" s="112">
        <v>4591</v>
      </c>
      <c r="W12" s="112">
        <v>4987</v>
      </c>
      <c r="X12" s="112">
        <v>5365</v>
      </c>
      <c r="Y12" s="112">
        <v>5687</v>
      </c>
      <c r="Z12" s="112">
        <v>6001</v>
      </c>
    </row>
    <row r="13" spans="1:32" ht="15" customHeight="1" x14ac:dyDescent="0.25">
      <c r="A13" s="30" t="s">
        <v>19</v>
      </c>
      <c r="B13" s="70"/>
      <c r="C13" s="70"/>
      <c r="D13" s="71">
        <f>AD108</f>
        <v>13.232960692390913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9.821404001210821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13.928957807428777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39.4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21.267580238009376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20.622953526126075</v>
      </c>
      <c r="P15" s="72" t="s">
        <v>85</v>
      </c>
      <c r="S15" s="115" t="s">
        <v>61</v>
      </c>
      <c r="T15" s="115"/>
      <c r="U15" s="116"/>
      <c r="V15" s="116">
        <v>359</v>
      </c>
      <c r="W15" s="116">
        <v>349</v>
      </c>
      <c r="X15" s="116">
        <v>322</v>
      </c>
      <c r="Y15" s="112">
        <v>309</v>
      </c>
      <c r="Z15" s="112">
        <v>353</v>
      </c>
      <c r="AB15" s="117">
        <f t="shared" ref="AB15:AB34" si="2">IF(Z15="np",0,Z15/$Z$34)</f>
        <v>6.364947710061305E-3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44.945906959971147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79.377046473873918</v>
      </c>
      <c r="P16" s="37" t="s">
        <v>85</v>
      </c>
      <c r="S16" s="115" t="s">
        <v>62</v>
      </c>
      <c r="T16" s="115"/>
      <c r="U16" s="116"/>
      <c r="V16" s="116">
        <v>272</v>
      </c>
      <c r="W16" s="116">
        <v>299</v>
      </c>
      <c r="X16" s="116">
        <v>313</v>
      </c>
      <c r="Y16" s="112">
        <v>320</v>
      </c>
      <c r="Z16" s="112">
        <v>328</v>
      </c>
      <c r="AB16" s="117">
        <f t="shared" si="2"/>
        <v>5.9141723764875587E-3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2289</v>
      </c>
      <c r="W17" s="116">
        <v>2428</v>
      </c>
      <c r="X17" s="116">
        <v>2495</v>
      </c>
      <c r="Y17" s="112">
        <v>2482</v>
      </c>
      <c r="Z17" s="112">
        <v>2534</v>
      </c>
      <c r="AB17" s="117">
        <f t="shared" si="2"/>
        <v>4.569058781103498E-2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327</v>
      </c>
      <c r="W18" s="116">
        <v>351</v>
      </c>
      <c r="X18" s="116">
        <v>392</v>
      </c>
      <c r="Y18" s="112">
        <v>289</v>
      </c>
      <c r="Z18" s="112">
        <v>396</v>
      </c>
      <c r="AB18" s="117">
        <f t="shared" si="2"/>
        <v>7.1402812838081498E-3</v>
      </c>
    </row>
    <row r="19" spans="1:28" x14ac:dyDescent="0.25">
      <c r="A19" s="61" t="str">
        <f>$S$1&amp;" ("&amp;$V$2&amp;" to "&amp;$Z$2&amp;")"</f>
        <v>West Torrens (2016-17 to 2020-21)</v>
      </c>
      <c r="B19" s="61"/>
      <c r="C19" s="61"/>
      <c r="D19" s="61"/>
      <c r="E19" s="61"/>
      <c r="F19" s="61"/>
      <c r="G19" s="61" t="str">
        <f>$S$1&amp;" ("&amp;$V$2&amp;" to "&amp;$Z$2&amp;")"</f>
        <v>West Torrens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2190</v>
      </c>
      <c r="W19" s="116">
        <v>2555</v>
      </c>
      <c r="X19" s="116">
        <v>2646</v>
      </c>
      <c r="Y19" s="112">
        <v>2689</v>
      </c>
      <c r="Z19" s="112">
        <v>2912</v>
      </c>
      <c r="AB19" s="117">
        <f t="shared" si="2"/>
        <v>5.250631085467003E-2</v>
      </c>
    </row>
    <row r="20" spans="1:28" x14ac:dyDescent="0.25">
      <c r="S20" s="115" t="s">
        <v>66</v>
      </c>
      <c r="T20" s="115"/>
      <c r="U20" s="116"/>
      <c r="V20" s="116">
        <v>1630</v>
      </c>
      <c r="W20" s="116">
        <v>1640</v>
      </c>
      <c r="X20" s="116">
        <v>1706</v>
      </c>
      <c r="Y20" s="112">
        <v>1651</v>
      </c>
      <c r="Z20" s="112">
        <v>1703</v>
      </c>
      <c r="AB20" s="117">
        <f t="shared" si="2"/>
        <v>3.0706815723043634E-2</v>
      </c>
    </row>
    <row r="21" spans="1:28" x14ac:dyDescent="0.25">
      <c r="S21" s="115" t="s">
        <v>67</v>
      </c>
      <c r="T21" s="115"/>
      <c r="U21" s="116"/>
      <c r="V21" s="116">
        <v>4273</v>
      </c>
      <c r="W21" s="116">
        <v>4120</v>
      </c>
      <c r="X21" s="116">
        <v>4186</v>
      </c>
      <c r="Y21" s="112">
        <v>4583</v>
      </c>
      <c r="Z21" s="112">
        <v>4758</v>
      </c>
      <c r="AB21" s="117">
        <f t="shared" si="2"/>
        <v>8.5791561485755494E-2</v>
      </c>
    </row>
    <row r="22" spans="1:28" x14ac:dyDescent="0.25">
      <c r="S22" s="115" t="s">
        <v>68</v>
      </c>
      <c r="T22" s="115"/>
      <c r="U22" s="116"/>
      <c r="V22" s="116">
        <v>4443</v>
      </c>
      <c r="W22" s="116">
        <v>4523</v>
      </c>
      <c r="X22" s="116">
        <v>4759</v>
      </c>
      <c r="Y22" s="112">
        <v>4855</v>
      </c>
      <c r="Z22" s="112">
        <v>5244</v>
      </c>
      <c r="AB22" s="117">
        <f t="shared" si="2"/>
        <v>9.4554633970429139E-2</v>
      </c>
    </row>
    <row r="23" spans="1:28" x14ac:dyDescent="0.25">
      <c r="S23" s="115" t="s">
        <v>69</v>
      </c>
      <c r="T23" s="115"/>
      <c r="U23" s="116"/>
      <c r="V23" s="116">
        <v>1588</v>
      </c>
      <c r="W23" s="116">
        <v>1939</v>
      </c>
      <c r="X23" s="116">
        <v>2098</v>
      </c>
      <c r="Y23" s="112">
        <v>2305</v>
      </c>
      <c r="Z23" s="112">
        <v>2444</v>
      </c>
      <c r="AB23" s="117">
        <f t="shared" si="2"/>
        <v>4.4067796610169491E-2</v>
      </c>
    </row>
    <row r="24" spans="1:28" x14ac:dyDescent="0.25">
      <c r="S24" s="115" t="s">
        <v>70</v>
      </c>
      <c r="T24" s="115"/>
      <c r="U24" s="116"/>
      <c r="V24" s="116">
        <v>707</v>
      </c>
      <c r="W24" s="116">
        <v>698</v>
      </c>
      <c r="X24" s="116">
        <v>832</v>
      </c>
      <c r="Y24" s="112">
        <v>752</v>
      </c>
      <c r="Z24" s="112">
        <v>674</v>
      </c>
      <c r="AB24" s="117">
        <f t="shared" si="2"/>
        <v>1.2152902993148215E-2</v>
      </c>
    </row>
    <row r="25" spans="1:28" x14ac:dyDescent="0.25">
      <c r="S25" s="115" t="s">
        <v>71</v>
      </c>
      <c r="T25" s="115"/>
      <c r="U25" s="116"/>
      <c r="V25" s="116">
        <v>1693</v>
      </c>
      <c r="W25" s="116">
        <v>1740</v>
      </c>
      <c r="X25" s="116">
        <v>1721</v>
      </c>
      <c r="Y25" s="112">
        <v>1913</v>
      </c>
      <c r="Z25" s="112">
        <v>2059</v>
      </c>
      <c r="AB25" s="117">
        <f t="shared" si="2"/>
        <v>3.7125856473133788E-2</v>
      </c>
    </row>
    <row r="26" spans="1:28" x14ac:dyDescent="0.25">
      <c r="S26" s="115" t="s">
        <v>72</v>
      </c>
      <c r="T26" s="115"/>
      <c r="U26" s="116"/>
      <c r="V26" s="116">
        <v>622</v>
      </c>
      <c r="W26" s="116">
        <v>777</v>
      </c>
      <c r="X26" s="116">
        <v>829</v>
      </c>
      <c r="Y26" s="112">
        <v>846</v>
      </c>
      <c r="Z26" s="112">
        <v>881</v>
      </c>
      <c r="AB26" s="117">
        <f t="shared" si="2"/>
        <v>1.5885322755138837E-2</v>
      </c>
    </row>
    <row r="27" spans="1:28" x14ac:dyDescent="0.25">
      <c r="S27" s="115" t="s">
        <v>73</v>
      </c>
      <c r="T27" s="115"/>
      <c r="U27" s="116"/>
      <c r="V27" s="116">
        <v>2909</v>
      </c>
      <c r="W27" s="116">
        <v>3374</v>
      </c>
      <c r="X27" s="116">
        <v>3737</v>
      </c>
      <c r="Y27" s="112">
        <v>3846</v>
      </c>
      <c r="Z27" s="112">
        <v>4080</v>
      </c>
      <c r="AB27" s="117">
        <f t="shared" si="2"/>
        <v>7.3566534439235484E-2</v>
      </c>
    </row>
    <row r="28" spans="1:28" x14ac:dyDescent="0.25">
      <c r="S28" s="115" t="s">
        <v>74</v>
      </c>
      <c r="T28" s="115"/>
      <c r="U28" s="116"/>
      <c r="V28" s="116">
        <v>4322</v>
      </c>
      <c r="W28" s="116">
        <v>4997</v>
      </c>
      <c r="X28" s="116">
        <v>5221</v>
      </c>
      <c r="Y28" s="112">
        <v>5676</v>
      </c>
      <c r="Z28" s="112">
        <v>6287</v>
      </c>
      <c r="AB28" s="117">
        <f t="shared" si="2"/>
        <v>0.11336098088712586</v>
      </c>
    </row>
    <row r="29" spans="1:28" x14ac:dyDescent="0.25">
      <c r="S29" s="115" t="s">
        <v>75</v>
      </c>
      <c r="T29" s="115"/>
      <c r="U29" s="116"/>
      <c r="V29" s="116">
        <v>2893</v>
      </c>
      <c r="W29" s="116">
        <v>3011</v>
      </c>
      <c r="X29" s="116">
        <v>3424</v>
      </c>
      <c r="Y29" s="112">
        <v>3006</v>
      </c>
      <c r="Z29" s="112">
        <v>3062</v>
      </c>
      <c r="AB29" s="117">
        <f t="shared" si="2"/>
        <v>5.5210962856112517E-2</v>
      </c>
    </row>
    <row r="30" spans="1:28" x14ac:dyDescent="0.25">
      <c r="S30" s="115" t="s">
        <v>76</v>
      </c>
      <c r="T30" s="115"/>
      <c r="U30" s="116"/>
      <c r="V30" s="116">
        <v>3849</v>
      </c>
      <c r="W30" s="116">
        <v>4261</v>
      </c>
      <c r="X30" s="116">
        <v>4160</v>
      </c>
      <c r="Y30" s="112">
        <v>4335</v>
      </c>
      <c r="Z30" s="112">
        <v>4349</v>
      </c>
      <c r="AB30" s="117">
        <f t="shared" si="2"/>
        <v>7.8416877028488999E-2</v>
      </c>
    </row>
    <row r="31" spans="1:28" x14ac:dyDescent="0.25">
      <c r="S31" s="115" t="s">
        <v>77</v>
      </c>
      <c r="T31" s="115"/>
      <c r="U31" s="116"/>
      <c r="V31" s="116">
        <v>5828</v>
      </c>
      <c r="W31" s="116">
        <v>6367</v>
      </c>
      <c r="X31" s="116">
        <v>6916</v>
      </c>
      <c r="Y31" s="112">
        <v>7503</v>
      </c>
      <c r="Z31" s="112">
        <v>9035</v>
      </c>
      <c r="AB31" s="117">
        <f t="shared" si="2"/>
        <v>0.16291020555355212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1039</v>
      </c>
      <c r="W32" s="116">
        <v>1202</v>
      </c>
      <c r="X32" s="116">
        <v>1305</v>
      </c>
      <c r="Y32" s="112">
        <v>1239</v>
      </c>
      <c r="Z32" s="112">
        <v>1277</v>
      </c>
      <c r="AB32" s="117">
        <f t="shared" si="2"/>
        <v>2.302560403894699E-2</v>
      </c>
    </row>
    <row r="33" spans="19:32" x14ac:dyDescent="0.25">
      <c r="S33" s="115" t="s">
        <v>79</v>
      </c>
      <c r="T33" s="115"/>
      <c r="U33" s="116"/>
      <c r="V33" s="116">
        <v>1562</v>
      </c>
      <c r="W33" s="116">
        <v>1686</v>
      </c>
      <c r="X33" s="116">
        <v>1803</v>
      </c>
      <c r="Y33" s="112">
        <v>1911</v>
      </c>
      <c r="Z33" s="112">
        <v>2017</v>
      </c>
      <c r="AB33" s="117">
        <f t="shared" si="2"/>
        <v>3.6368553912729897E-2</v>
      </c>
    </row>
    <row r="34" spans="19:32" x14ac:dyDescent="0.25">
      <c r="S34" s="118" t="s">
        <v>53</v>
      </c>
      <c r="T34" s="118"/>
      <c r="U34" s="119"/>
      <c r="V34" s="119">
        <v>46336</v>
      </c>
      <c r="W34" s="119">
        <v>48505</v>
      </c>
      <c r="X34" s="119">
        <v>50714</v>
      </c>
      <c r="Y34" s="120">
        <v>51940</v>
      </c>
      <c r="Z34" s="120">
        <v>55460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26957</v>
      </c>
      <c r="W37" s="112">
        <v>27787</v>
      </c>
      <c r="X37" s="112">
        <v>28425</v>
      </c>
      <c r="Y37" s="112">
        <v>28949</v>
      </c>
      <c r="Z37" s="112">
        <v>28848</v>
      </c>
      <c r="AB37" s="132">
        <f>Z37/Z40*100</f>
        <v>79.377046473873918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5543</v>
      </c>
      <c r="W38" s="112">
        <v>5834</v>
      </c>
      <c r="X38" s="112">
        <v>6390</v>
      </c>
      <c r="Y38" s="112">
        <v>6804</v>
      </c>
      <c r="Z38" s="112">
        <v>7495</v>
      </c>
      <c r="AB38" s="132">
        <f>Z38/Z40*100</f>
        <v>20.622953526126075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32500</v>
      </c>
      <c r="W40" s="112">
        <v>33621</v>
      </c>
      <c r="X40" s="112">
        <v>34815</v>
      </c>
      <c r="Y40" s="112">
        <v>35753</v>
      </c>
      <c r="Z40" s="112">
        <v>36343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15</v>
      </c>
      <c r="X44" s="112">
        <v>14</v>
      </c>
      <c r="Y44" s="112">
        <v>10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249</v>
      </c>
      <c r="W45" s="112">
        <v>273</v>
      </c>
      <c r="X45" s="112">
        <v>265</v>
      </c>
      <c r="Y45" s="112">
        <v>295</v>
      </c>
      <c r="Z45" s="112">
        <v>416</v>
      </c>
    </row>
    <row r="46" spans="19:32" x14ac:dyDescent="0.25">
      <c r="S46" s="115" t="s">
        <v>38</v>
      </c>
      <c r="T46" s="115"/>
      <c r="U46" s="112"/>
      <c r="V46" s="112">
        <v>1097</v>
      </c>
      <c r="W46" s="112">
        <v>1097</v>
      </c>
      <c r="X46" s="112">
        <v>1209</v>
      </c>
      <c r="Y46" s="112">
        <v>1110</v>
      </c>
      <c r="Z46" s="112">
        <v>1219</v>
      </c>
    </row>
    <row r="47" spans="19:32" x14ac:dyDescent="0.25">
      <c r="S47" s="115" t="s">
        <v>39</v>
      </c>
      <c r="T47" s="115"/>
      <c r="U47" s="112"/>
      <c r="V47" s="112">
        <v>2393</v>
      </c>
      <c r="W47" s="112">
        <v>2615</v>
      </c>
      <c r="X47" s="112">
        <v>2717</v>
      </c>
      <c r="Y47" s="112">
        <v>2695</v>
      </c>
      <c r="Z47" s="112">
        <v>2917</v>
      </c>
    </row>
    <row r="48" spans="19:32" x14ac:dyDescent="0.25">
      <c r="S48" s="115" t="s">
        <v>40</v>
      </c>
      <c r="T48" s="115"/>
      <c r="U48" s="112"/>
      <c r="V48" s="112">
        <v>3616</v>
      </c>
      <c r="W48" s="112">
        <v>3832</v>
      </c>
      <c r="X48" s="112">
        <v>4122</v>
      </c>
      <c r="Y48" s="112">
        <v>4267</v>
      </c>
      <c r="Z48" s="112">
        <v>4851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3620</v>
      </c>
      <c r="W49" s="112">
        <v>3772</v>
      </c>
      <c r="X49" s="112">
        <v>3875</v>
      </c>
      <c r="Y49" s="112">
        <v>4071</v>
      </c>
      <c r="Z49" s="112">
        <v>4263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West Torrens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2760</v>
      </c>
      <c r="W50" s="112">
        <v>2925</v>
      </c>
      <c r="X50" s="112">
        <v>3183</v>
      </c>
      <c r="Y50" s="112">
        <v>3388</v>
      </c>
      <c r="Z50" s="112">
        <v>3546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2152</v>
      </c>
      <c r="W51" s="112">
        <v>2303</v>
      </c>
      <c r="X51" s="112">
        <v>2356</v>
      </c>
      <c r="Y51" s="112">
        <v>2387</v>
      </c>
      <c r="Z51" s="112">
        <v>2554</v>
      </c>
    </row>
    <row r="52" spans="1:26" ht="15" customHeight="1" x14ac:dyDescent="0.25">
      <c r="S52" s="115" t="s">
        <v>44</v>
      </c>
      <c r="T52" s="115"/>
      <c r="U52" s="112"/>
      <c r="V52" s="112">
        <v>2120</v>
      </c>
      <c r="W52" s="112">
        <v>2195</v>
      </c>
      <c r="X52" s="112">
        <v>2146</v>
      </c>
      <c r="Y52" s="112">
        <v>2154</v>
      </c>
      <c r="Z52" s="112">
        <v>2081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1803</v>
      </c>
      <c r="W53" s="112">
        <v>1902</v>
      </c>
      <c r="X53" s="112">
        <v>1894</v>
      </c>
      <c r="Y53" s="112">
        <v>1916</v>
      </c>
      <c r="Z53" s="112">
        <v>1961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1544</v>
      </c>
      <c r="W54" s="112">
        <v>1634</v>
      </c>
      <c r="X54" s="112">
        <v>1684</v>
      </c>
      <c r="Y54" s="112">
        <v>1698</v>
      </c>
      <c r="Z54" s="112">
        <v>1723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1075</v>
      </c>
      <c r="W55" s="112">
        <v>1107</v>
      </c>
      <c r="X55" s="112">
        <v>1159</v>
      </c>
      <c r="Y55" s="112">
        <v>1236</v>
      </c>
      <c r="Z55" s="112">
        <v>1279</v>
      </c>
    </row>
    <row r="56" spans="1:26" ht="15" customHeight="1" x14ac:dyDescent="0.25">
      <c r="S56" s="115" t="s">
        <v>48</v>
      </c>
      <c r="T56" s="115"/>
      <c r="U56" s="112"/>
      <c r="V56" s="112">
        <v>582</v>
      </c>
      <c r="W56" s="112">
        <v>593</v>
      </c>
      <c r="X56" s="112">
        <v>601</v>
      </c>
      <c r="Y56" s="112">
        <v>607</v>
      </c>
      <c r="Z56" s="112">
        <v>621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207</v>
      </c>
      <c r="W57" s="112">
        <v>227</v>
      </c>
      <c r="X57" s="112">
        <v>234</v>
      </c>
      <c r="Y57" s="112">
        <v>220</v>
      </c>
      <c r="Z57" s="112">
        <v>235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119</v>
      </c>
      <c r="W58" s="112">
        <v>117</v>
      </c>
      <c r="X58" s="112">
        <v>100</v>
      </c>
      <c r="Y58" s="112">
        <v>96</v>
      </c>
      <c r="Z58" s="112">
        <v>94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66</v>
      </c>
      <c r="W59" s="112">
        <v>67</v>
      </c>
      <c r="X59" s="112">
        <v>60</v>
      </c>
      <c r="Y59" s="112">
        <v>56</v>
      </c>
      <c r="Z59" s="112">
        <v>60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48</v>
      </c>
      <c r="W60" s="112">
        <v>52</v>
      </c>
      <c r="X60" s="112">
        <v>53</v>
      </c>
      <c r="Y60" s="112">
        <v>45</v>
      </c>
      <c r="Z60" s="112">
        <v>36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23464</v>
      </c>
      <c r="W61" s="112">
        <v>24730</v>
      </c>
      <c r="X61" s="112">
        <v>25664</v>
      </c>
      <c r="Y61" s="112">
        <v>26255</v>
      </c>
      <c r="Z61" s="112">
        <v>27875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13</v>
      </c>
      <c r="X63" s="112">
        <v>15</v>
      </c>
      <c r="Y63" s="112">
        <v>20</v>
      </c>
      <c r="Z63" s="112">
        <v>40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380</v>
      </c>
      <c r="W64" s="112">
        <v>349</v>
      </c>
      <c r="X64" s="112">
        <v>370</v>
      </c>
      <c r="Y64" s="112">
        <v>387</v>
      </c>
      <c r="Z64" s="112">
        <v>480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West Torrens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1264</v>
      </c>
      <c r="W65" s="112">
        <v>1267</v>
      </c>
      <c r="X65" s="112">
        <v>1451</v>
      </c>
      <c r="Y65" s="112">
        <v>1200</v>
      </c>
      <c r="Z65" s="112">
        <v>1314</v>
      </c>
    </row>
    <row r="66" spans="1:26" x14ac:dyDescent="0.25">
      <c r="S66" s="115" t="s">
        <v>39</v>
      </c>
      <c r="T66" s="115"/>
      <c r="U66" s="112"/>
      <c r="V66" s="112">
        <v>2626</v>
      </c>
      <c r="W66" s="112">
        <v>2721</v>
      </c>
      <c r="X66" s="112">
        <v>3009</v>
      </c>
      <c r="Y66" s="112">
        <v>3191</v>
      </c>
      <c r="Z66" s="112">
        <v>3419</v>
      </c>
    </row>
    <row r="67" spans="1:26" x14ac:dyDescent="0.25">
      <c r="S67" s="115" t="s">
        <v>40</v>
      </c>
      <c r="T67" s="115"/>
      <c r="U67" s="112"/>
      <c r="V67" s="112">
        <v>3573</v>
      </c>
      <c r="W67" s="112">
        <v>3748</v>
      </c>
      <c r="X67" s="112">
        <v>3947</v>
      </c>
      <c r="Y67" s="112">
        <v>4366</v>
      </c>
      <c r="Z67" s="112">
        <v>4764</v>
      </c>
    </row>
    <row r="68" spans="1:26" x14ac:dyDescent="0.25">
      <c r="S68" s="115" t="s">
        <v>41</v>
      </c>
      <c r="T68" s="115"/>
      <c r="U68" s="112"/>
      <c r="V68" s="112">
        <v>3076</v>
      </c>
      <c r="W68" s="112">
        <v>3326</v>
      </c>
      <c r="X68" s="112">
        <v>3407</v>
      </c>
      <c r="Y68" s="112">
        <v>3597</v>
      </c>
      <c r="Z68" s="112">
        <v>4059</v>
      </c>
    </row>
    <row r="69" spans="1:26" x14ac:dyDescent="0.25">
      <c r="S69" s="115" t="s">
        <v>42</v>
      </c>
      <c r="T69" s="115"/>
      <c r="U69" s="112"/>
      <c r="V69" s="112">
        <v>2276</v>
      </c>
      <c r="W69" s="112">
        <v>2404</v>
      </c>
      <c r="X69" s="112">
        <v>2679</v>
      </c>
      <c r="Y69" s="112">
        <v>2840</v>
      </c>
      <c r="Z69" s="112">
        <v>2995</v>
      </c>
    </row>
    <row r="70" spans="1:26" x14ac:dyDescent="0.25">
      <c r="S70" s="115" t="s">
        <v>43</v>
      </c>
      <c r="T70" s="115"/>
      <c r="U70" s="112"/>
      <c r="V70" s="112">
        <v>2091</v>
      </c>
      <c r="W70" s="112">
        <v>2099</v>
      </c>
      <c r="X70" s="112">
        <v>2167</v>
      </c>
      <c r="Y70" s="112">
        <v>2177</v>
      </c>
      <c r="Z70" s="112">
        <v>2426</v>
      </c>
    </row>
    <row r="71" spans="1:26" x14ac:dyDescent="0.25">
      <c r="S71" s="115" t="s">
        <v>44</v>
      </c>
      <c r="T71" s="115"/>
      <c r="U71" s="112"/>
      <c r="V71" s="112">
        <v>2115</v>
      </c>
      <c r="W71" s="112">
        <v>2233</v>
      </c>
      <c r="X71" s="112">
        <v>2247</v>
      </c>
      <c r="Y71" s="112">
        <v>2179</v>
      </c>
      <c r="Z71" s="112">
        <v>2112</v>
      </c>
    </row>
    <row r="72" spans="1:26" x14ac:dyDescent="0.25">
      <c r="S72" s="115" t="s">
        <v>45</v>
      </c>
      <c r="T72" s="115"/>
      <c r="U72" s="112"/>
      <c r="V72" s="112">
        <v>1902</v>
      </c>
      <c r="W72" s="112">
        <v>1856</v>
      </c>
      <c r="X72" s="112">
        <v>1867</v>
      </c>
      <c r="Y72" s="112">
        <v>1883</v>
      </c>
      <c r="Z72" s="112">
        <v>2001</v>
      </c>
    </row>
    <row r="73" spans="1:26" x14ac:dyDescent="0.25">
      <c r="S73" s="115" t="s">
        <v>46</v>
      </c>
      <c r="T73" s="115"/>
      <c r="U73" s="112"/>
      <c r="V73" s="112">
        <v>1622</v>
      </c>
      <c r="W73" s="112">
        <v>1694</v>
      </c>
      <c r="X73" s="112">
        <v>1759</v>
      </c>
      <c r="Y73" s="112">
        <v>1693</v>
      </c>
      <c r="Z73" s="112">
        <v>1759</v>
      </c>
    </row>
    <row r="74" spans="1:26" x14ac:dyDescent="0.25">
      <c r="S74" s="115" t="s">
        <v>47</v>
      </c>
      <c r="T74" s="115"/>
      <c r="U74" s="112"/>
      <c r="V74" s="112">
        <v>1073</v>
      </c>
      <c r="W74" s="112">
        <v>1151</v>
      </c>
      <c r="X74" s="112">
        <v>1167</v>
      </c>
      <c r="Y74" s="112">
        <v>1169</v>
      </c>
      <c r="Z74" s="112">
        <v>1182</v>
      </c>
    </row>
    <row r="75" spans="1:26" x14ac:dyDescent="0.25">
      <c r="S75" s="115" t="s">
        <v>48</v>
      </c>
      <c r="T75" s="115"/>
      <c r="U75" s="112"/>
      <c r="V75" s="112">
        <v>479</v>
      </c>
      <c r="W75" s="112">
        <v>496</v>
      </c>
      <c r="X75" s="112">
        <v>562</v>
      </c>
      <c r="Y75" s="112">
        <v>597</v>
      </c>
      <c r="Z75" s="112">
        <v>632</v>
      </c>
    </row>
    <row r="76" spans="1:26" x14ac:dyDescent="0.25">
      <c r="S76" s="115" t="s">
        <v>49</v>
      </c>
      <c r="T76" s="115"/>
      <c r="U76" s="112"/>
      <c r="V76" s="112">
        <v>167</v>
      </c>
      <c r="W76" s="112">
        <v>204</v>
      </c>
      <c r="X76" s="112">
        <v>208</v>
      </c>
      <c r="Y76" s="112">
        <v>205</v>
      </c>
      <c r="Z76" s="112">
        <v>212</v>
      </c>
    </row>
    <row r="77" spans="1:26" x14ac:dyDescent="0.25">
      <c r="S77" s="115" t="s">
        <v>50</v>
      </c>
      <c r="T77" s="115"/>
      <c r="U77" s="112"/>
      <c r="V77" s="112">
        <v>81</v>
      </c>
      <c r="W77" s="112">
        <v>88</v>
      </c>
      <c r="X77" s="112">
        <v>76</v>
      </c>
      <c r="Y77" s="112">
        <v>76</v>
      </c>
      <c r="Z77" s="112">
        <v>70</v>
      </c>
    </row>
    <row r="78" spans="1:26" x14ac:dyDescent="0.25">
      <c r="S78" s="115" t="s">
        <v>51</v>
      </c>
      <c r="T78" s="115"/>
      <c r="U78" s="112"/>
      <c r="V78" s="112">
        <v>77</v>
      </c>
      <c r="W78" s="112">
        <v>73</v>
      </c>
      <c r="X78" s="112">
        <v>53</v>
      </c>
      <c r="Y78" s="112">
        <v>41</v>
      </c>
      <c r="Z78" s="112">
        <v>36</v>
      </c>
    </row>
    <row r="79" spans="1:26" x14ac:dyDescent="0.25">
      <c r="S79" s="115" t="s">
        <v>52</v>
      </c>
      <c r="T79" s="115"/>
      <c r="U79" s="112"/>
      <c r="V79" s="112">
        <v>63</v>
      </c>
      <c r="W79" s="112">
        <v>59</v>
      </c>
      <c r="X79" s="112">
        <v>61</v>
      </c>
      <c r="Y79" s="112">
        <v>59</v>
      </c>
      <c r="Z79" s="112">
        <v>57</v>
      </c>
    </row>
    <row r="80" spans="1:26" x14ac:dyDescent="0.25">
      <c r="S80" s="118" t="s">
        <v>53</v>
      </c>
      <c r="T80" s="118"/>
      <c r="U80" s="112"/>
      <c r="V80" s="112">
        <v>22876</v>
      </c>
      <c r="W80" s="112">
        <v>23777</v>
      </c>
      <c r="X80" s="112">
        <v>25049</v>
      </c>
      <c r="Y80" s="112">
        <v>25685</v>
      </c>
      <c r="Z80" s="112">
        <v>27558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West Torrens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1868</v>
      </c>
      <c r="W83" s="112">
        <v>1971</v>
      </c>
      <c r="X83" s="112">
        <v>1997</v>
      </c>
      <c r="Y83" s="112">
        <v>2077</v>
      </c>
      <c r="Z83" s="112">
        <v>2067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2765</v>
      </c>
      <c r="W84" s="112">
        <v>3036</v>
      </c>
      <c r="X84" s="112">
        <v>3204</v>
      </c>
      <c r="Y84" s="112">
        <v>3398</v>
      </c>
      <c r="Z84" s="112">
        <v>3396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2380</v>
      </c>
      <c r="W85" s="112">
        <v>2458</v>
      </c>
      <c r="X85" s="112">
        <v>2547</v>
      </c>
      <c r="Y85" s="112">
        <v>2535</v>
      </c>
      <c r="Z85" s="112">
        <v>2646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55,460</v>
      </c>
      <c r="D86" s="94">
        <f t="shared" ref="D86:D91" si="4">AD4</f>
        <v>6.7852741836105901E-2</v>
      </c>
      <c r="E86" s="95">
        <f t="shared" ref="E86:E91" si="5">AD4</f>
        <v>6.7852741836105901E-2</v>
      </c>
      <c r="F86" s="94">
        <f t="shared" ref="F86:F91" si="6">AF4</f>
        <v>0.19680621493310313</v>
      </c>
      <c r="G86" s="95">
        <f t="shared" ref="G86:G91" si="7">AF4</f>
        <v>0.19680621493310313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1326</v>
      </c>
      <c r="W86" s="112">
        <v>1368</v>
      </c>
      <c r="X86" s="112">
        <v>1489</v>
      </c>
      <c r="Y86" s="112">
        <v>1569</v>
      </c>
      <c r="Z86" s="112">
        <v>1681</v>
      </c>
    </row>
    <row r="87" spans="1:30" ht="15" customHeight="1" x14ac:dyDescent="0.25">
      <c r="A87" s="96" t="s">
        <v>4</v>
      </c>
      <c r="B87" s="49"/>
      <c r="C87" s="97" t="str">
        <f t="shared" si="3"/>
        <v>27,875</v>
      </c>
      <c r="D87" s="94">
        <f t="shared" si="4"/>
        <v>6.166209628275432E-2</v>
      </c>
      <c r="E87" s="95">
        <f t="shared" si="5"/>
        <v>6.166209628275432E-2</v>
      </c>
      <c r="F87" s="94">
        <f t="shared" si="6"/>
        <v>0.18819266837169657</v>
      </c>
      <c r="G87" s="95">
        <f t="shared" si="7"/>
        <v>0.18819266837169657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1118</v>
      </c>
      <c r="W87" s="112">
        <v>1148</v>
      </c>
      <c r="X87" s="112">
        <v>1173</v>
      </c>
      <c r="Y87" s="112">
        <v>1190</v>
      </c>
      <c r="Z87" s="112">
        <v>1233</v>
      </c>
    </row>
    <row r="88" spans="1:30" ht="15" customHeight="1" x14ac:dyDescent="0.25">
      <c r="A88" s="96" t="s">
        <v>5</v>
      </c>
      <c r="B88" s="49"/>
      <c r="C88" s="97" t="str">
        <f t="shared" si="3"/>
        <v>27,558</v>
      </c>
      <c r="D88" s="94">
        <f t="shared" si="4"/>
        <v>7.2963712817318171E-2</v>
      </c>
      <c r="E88" s="95">
        <f t="shared" si="5"/>
        <v>7.2963712817318171E-2</v>
      </c>
      <c r="F88" s="94">
        <f t="shared" si="6"/>
        <v>0.20451068665588523</v>
      </c>
      <c r="G88" s="95">
        <f t="shared" si="7"/>
        <v>0.20451068665588523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1087</v>
      </c>
      <c r="W88" s="112">
        <v>1142</v>
      </c>
      <c r="X88" s="112">
        <v>1184</v>
      </c>
      <c r="Y88" s="112">
        <v>1153</v>
      </c>
      <c r="Z88" s="112">
        <v>1181</v>
      </c>
    </row>
    <row r="89" spans="1:30" ht="15" customHeight="1" x14ac:dyDescent="0.25">
      <c r="A89" s="49" t="s">
        <v>6</v>
      </c>
      <c r="B89" s="49"/>
      <c r="C89" s="97" t="str">
        <f t="shared" si="3"/>
        <v>36,339</v>
      </c>
      <c r="D89" s="94">
        <f t="shared" si="4"/>
        <v>1.650395815267558E-2</v>
      </c>
      <c r="E89" s="95">
        <f t="shared" si="5"/>
        <v>1.650395815267558E-2</v>
      </c>
      <c r="F89" s="94">
        <f t="shared" si="6"/>
        <v>0.11801987508845335</v>
      </c>
      <c r="G89" s="95">
        <f t="shared" si="7"/>
        <v>0.11801987508845335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954</v>
      </c>
      <c r="W89" s="112">
        <v>995</v>
      </c>
      <c r="X89" s="112">
        <v>1025</v>
      </c>
      <c r="Y89" s="112">
        <v>1020</v>
      </c>
      <c r="Z89" s="112">
        <v>1046</v>
      </c>
    </row>
    <row r="90" spans="1:30" ht="15" customHeight="1" x14ac:dyDescent="0.25">
      <c r="A90" s="49" t="s">
        <v>98</v>
      </c>
      <c r="B90" s="49"/>
      <c r="C90" s="97" t="str">
        <f t="shared" si="3"/>
        <v>$43,935</v>
      </c>
      <c r="D90" s="94">
        <f t="shared" si="4"/>
        <v>4.7054985223151657E-2</v>
      </c>
      <c r="E90" s="95">
        <f t="shared" si="5"/>
        <v>4.7054985223151657E-2</v>
      </c>
      <c r="F90" s="94">
        <f t="shared" si="6"/>
        <v>9.5536106124077369E-2</v>
      </c>
      <c r="G90" s="95">
        <f t="shared" si="7"/>
        <v>9.5536106124077369E-2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1692</v>
      </c>
      <c r="W90" s="112">
        <v>1863</v>
      </c>
      <c r="X90" s="112">
        <v>1951</v>
      </c>
      <c r="Y90" s="112">
        <v>1984</v>
      </c>
      <c r="Z90" s="112">
        <v>1943</v>
      </c>
    </row>
    <row r="91" spans="1:30" ht="15" customHeight="1" x14ac:dyDescent="0.25">
      <c r="A91" s="49" t="s">
        <v>7</v>
      </c>
      <c r="B91" s="49"/>
      <c r="C91" s="97" t="str">
        <f t="shared" si="3"/>
        <v>$2,241.2 mil</v>
      </c>
      <c r="D91" s="94">
        <f t="shared" si="4"/>
        <v>8.21694080176536E-2</v>
      </c>
      <c r="E91" s="95">
        <f t="shared" si="5"/>
        <v>8.21694080176536E-2</v>
      </c>
      <c r="F91" s="94">
        <f t="shared" si="6"/>
        <v>0.30593164491516367</v>
      </c>
      <c r="G91" s="95">
        <f t="shared" si="7"/>
        <v>0.30593164491516367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16601</v>
      </c>
      <c r="W91" s="112">
        <v>17173</v>
      </c>
      <c r="X91" s="112">
        <v>17786</v>
      </c>
      <c r="Y91" s="112">
        <v>18200</v>
      </c>
      <c r="Z91" s="112">
        <v>18446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1272</v>
      </c>
      <c r="W93" s="112">
        <v>1390</v>
      </c>
      <c r="X93" s="112">
        <v>1472</v>
      </c>
      <c r="Y93" s="112">
        <v>1559</v>
      </c>
      <c r="Z93" s="112">
        <v>1573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3662</v>
      </c>
      <c r="W94" s="112">
        <v>3912</v>
      </c>
      <c r="X94" s="112">
        <v>4112</v>
      </c>
      <c r="Y94" s="112">
        <v>4346</v>
      </c>
      <c r="Z94" s="112">
        <v>4571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522</v>
      </c>
      <c r="W95" s="112">
        <v>545</v>
      </c>
      <c r="X95" s="112">
        <v>562</v>
      </c>
      <c r="Y95" s="112">
        <v>581</v>
      </c>
      <c r="Z95" s="112">
        <v>583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2324</v>
      </c>
      <c r="W96" s="112">
        <v>2540</v>
      </c>
      <c r="X96" s="112">
        <v>2772</v>
      </c>
      <c r="Y96" s="112">
        <v>2853</v>
      </c>
      <c r="Z96" s="112">
        <v>3018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3121</v>
      </c>
      <c r="W97" s="112">
        <v>3158</v>
      </c>
      <c r="X97" s="112">
        <v>3195</v>
      </c>
      <c r="Y97" s="112">
        <v>3193</v>
      </c>
      <c r="Z97" s="112">
        <v>3163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1567</v>
      </c>
      <c r="W98" s="112">
        <v>1650</v>
      </c>
      <c r="X98" s="112">
        <v>1655</v>
      </c>
      <c r="Y98" s="112">
        <v>1607</v>
      </c>
      <c r="Z98" s="112">
        <v>1619</v>
      </c>
    </row>
    <row r="99" spans="1:32" ht="15" customHeight="1" x14ac:dyDescent="0.25">
      <c r="S99" s="115" t="s">
        <v>191</v>
      </c>
      <c r="T99" s="115"/>
      <c r="U99" s="112"/>
      <c r="V99" s="112">
        <v>92</v>
      </c>
      <c r="W99" s="112">
        <v>99</v>
      </c>
      <c r="X99" s="112">
        <v>103</v>
      </c>
      <c r="Y99" s="112">
        <v>113</v>
      </c>
      <c r="Z99" s="112">
        <v>104</v>
      </c>
    </row>
    <row r="100" spans="1:32" ht="15" customHeight="1" x14ac:dyDescent="0.25">
      <c r="S100" s="115" t="s">
        <v>58</v>
      </c>
      <c r="T100" s="115"/>
      <c r="U100" s="112"/>
      <c r="V100" s="112">
        <v>843</v>
      </c>
      <c r="W100" s="112">
        <v>887</v>
      </c>
      <c r="X100" s="112">
        <v>932</v>
      </c>
      <c r="Y100" s="112">
        <v>984</v>
      </c>
      <c r="Z100" s="112">
        <v>1010</v>
      </c>
    </row>
    <row r="101" spans="1:32" x14ac:dyDescent="0.25">
      <c r="A101" s="18"/>
      <c r="S101" s="118" t="s">
        <v>53</v>
      </c>
      <c r="T101" s="118"/>
      <c r="U101" s="112"/>
      <c r="V101" s="112">
        <v>15899</v>
      </c>
      <c r="W101" s="112">
        <v>16443</v>
      </c>
      <c r="X101" s="112">
        <v>17025</v>
      </c>
      <c r="Y101" s="112">
        <v>17546</v>
      </c>
      <c r="Z101" s="112">
        <v>17876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35498</v>
      </c>
      <c r="W104" s="112">
        <v>36799</v>
      </c>
      <c r="X104" s="112">
        <v>38292</v>
      </c>
      <c r="Y104" s="112">
        <v>42151</v>
      </c>
      <c r="Z104" s="112">
        <v>42151</v>
      </c>
      <c r="AB104" s="109" t="str">
        <f>TEXT(Z104,"###,###")</f>
        <v>42,151</v>
      </c>
      <c r="AD104" s="130">
        <f>Z104/($Z$4)*100</f>
        <v>76.002524341868011</v>
      </c>
      <c r="AF104" s="109"/>
    </row>
    <row r="105" spans="1:32" x14ac:dyDescent="0.25">
      <c r="S105" s="115" t="s">
        <v>17</v>
      </c>
      <c r="T105" s="115"/>
      <c r="U105" s="112"/>
      <c r="V105" s="112">
        <v>8227</v>
      </c>
      <c r="W105" s="112">
        <v>8670</v>
      </c>
      <c r="X105" s="112">
        <v>8848</v>
      </c>
      <c r="Y105" s="112">
        <v>8780</v>
      </c>
      <c r="Z105" s="112">
        <v>8848</v>
      </c>
      <c r="AB105" s="109" t="str">
        <f>TEXT(Z105,"###,###")</f>
        <v>8,848</v>
      </c>
      <c r="AD105" s="130">
        <f>Z105/($Z$4)*100</f>
        <v>15.953840605842048</v>
      </c>
      <c r="AF105" s="109"/>
    </row>
    <row r="106" spans="1:32" x14ac:dyDescent="0.25">
      <c r="S106" s="118" t="s">
        <v>53</v>
      </c>
      <c r="T106" s="118"/>
      <c r="U106" s="120"/>
      <c r="V106" s="120">
        <v>43725</v>
      </c>
      <c r="W106" s="120">
        <v>45469</v>
      </c>
      <c r="X106" s="120">
        <v>47140</v>
      </c>
      <c r="Y106" s="120">
        <v>50931</v>
      </c>
      <c r="Z106" s="120">
        <v>50999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5924</v>
      </c>
      <c r="W108" s="112">
        <v>7464</v>
      </c>
      <c r="X108" s="112">
        <v>6604</v>
      </c>
      <c r="Y108" s="112">
        <v>7168</v>
      </c>
      <c r="Z108" s="112">
        <v>7339</v>
      </c>
      <c r="AB108" s="109" t="str">
        <f>TEXT(Z108,"###,###")</f>
        <v>7,339</v>
      </c>
      <c r="AD108" s="130">
        <f>Z108/($Z$4)*100</f>
        <v>13.232960692390913</v>
      </c>
      <c r="AF108" s="109"/>
    </row>
    <row r="109" spans="1:32" x14ac:dyDescent="0.25">
      <c r="S109" s="115" t="s">
        <v>20</v>
      </c>
      <c r="T109" s="115"/>
      <c r="U109" s="112"/>
      <c r="V109" s="112">
        <v>6629</v>
      </c>
      <c r="W109" s="112">
        <v>6463</v>
      </c>
      <c r="X109" s="112">
        <v>6553</v>
      </c>
      <c r="Y109" s="112">
        <v>6687</v>
      </c>
      <c r="Z109" s="112">
        <v>7725</v>
      </c>
      <c r="AB109" s="109" t="str">
        <f>TEXT(Z109,"###,###")</f>
        <v>7,725</v>
      </c>
      <c r="AD109" s="130">
        <f>Z109/($Z$4)*100</f>
        <v>13.928957807428777</v>
      </c>
      <c r="AF109" s="109"/>
    </row>
    <row r="110" spans="1:32" x14ac:dyDescent="0.25">
      <c r="S110" s="115" t="s">
        <v>21</v>
      </c>
      <c r="T110" s="115"/>
      <c r="U110" s="112"/>
      <c r="V110" s="112">
        <v>10005</v>
      </c>
      <c r="W110" s="112">
        <v>10126</v>
      </c>
      <c r="X110" s="112">
        <v>11316</v>
      </c>
      <c r="Y110" s="112">
        <v>11115</v>
      </c>
      <c r="Z110" s="112">
        <v>11795</v>
      </c>
      <c r="AB110" s="109" t="str">
        <f>TEXT(Z110,"###,###")</f>
        <v>11,795</v>
      </c>
      <c r="AD110" s="130">
        <f>Z110/($Z$4)*100</f>
        <v>21.267580238009376</v>
      </c>
      <c r="AF110" s="109"/>
    </row>
    <row r="111" spans="1:32" x14ac:dyDescent="0.25">
      <c r="S111" s="115" t="s">
        <v>22</v>
      </c>
      <c r="T111" s="115"/>
      <c r="U111" s="112"/>
      <c r="V111" s="112">
        <v>20443</v>
      </c>
      <c r="W111" s="112">
        <v>20784</v>
      </c>
      <c r="X111" s="112">
        <v>22481</v>
      </c>
      <c r="Y111" s="112">
        <v>23115</v>
      </c>
      <c r="Z111" s="112">
        <v>24927</v>
      </c>
      <c r="AB111" s="109" t="str">
        <f>TEXT(Z111,"###,###")</f>
        <v>24,927</v>
      </c>
      <c r="AD111" s="130">
        <f>Z111/($Z$4)*100</f>
        <v>44.945906959971147</v>
      </c>
      <c r="AF111" s="109"/>
    </row>
    <row r="112" spans="1:32" x14ac:dyDescent="0.25">
      <c r="S112" s="118" t="s">
        <v>53</v>
      </c>
      <c r="T112" s="118"/>
      <c r="U112" s="112"/>
      <c r="V112" s="112">
        <v>46339</v>
      </c>
      <c r="W112" s="112">
        <v>48508</v>
      </c>
      <c r="X112" s="112">
        <v>50713</v>
      </c>
      <c r="Y112" s="112">
        <v>51937</v>
      </c>
      <c r="Z112" s="112">
        <v>55460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39.880000000000003</v>
      </c>
      <c r="W118" s="131">
        <v>39.869999999999997</v>
      </c>
      <c r="X118" s="131">
        <v>39.590000000000003</v>
      </c>
      <c r="Y118" s="131">
        <v>39.56</v>
      </c>
      <c r="Z118" s="131">
        <v>39.409999999999997</v>
      </c>
      <c r="AB118" s="109" t="str">
        <f>TEXT(Z118,"##.0")</f>
        <v>39.4</v>
      </c>
    </row>
    <row r="120" spans="19:32" x14ac:dyDescent="0.25">
      <c r="S120" s="101" t="s">
        <v>100</v>
      </c>
      <c r="T120" s="112"/>
      <c r="U120" s="112"/>
      <c r="V120" s="112">
        <v>27912</v>
      </c>
      <c r="W120" s="112">
        <v>28634</v>
      </c>
      <c r="X120" s="112">
        <v>29447</v>
      </c>
      <c r="Y120" s="112">
        <v>30060</v>
      </c>
      <c r="Z120" s="112">
        <v>30344</v>
      </c>
      <c r="AB120" s="109" t="str">
        <f>TEXT(Z120,"###,###")</f>
        <v>30,344</v>
      </c>
    </row>
    <row r="121" spans="19:32" x14ac:dyDescent="0.25">
      <c r="S121" s="101" t="s">
        <v>101</v>
      </c>
      <c r="T121" s="112"/>
      <c r="U121" s="112"/>
      <c r="V121" s="112">
        <v>2216</v>
      </c>
      <c r="W121" s="112">
        <v>2260</v>
      </c>
      <c r="X121" s="112">
        <v>2351</v>
      </c>
      <c r="Y121" s="112">
        <v>2504</v>
      </c>
      <c r="Z121" s="112">
        <v>2428</v>
      </c>
      <c r="AB121" s="109" t="str">
        <f>TEXT(Z121,"###,###")</f>
        <v>2,428</v>
      </c>
    </row>
    <row r="122" spans="19:32" x14ac:dyDescent="0.25">
      <c r="S122" s="101" t="s">
        <v>102</v>
      </c>
      <c r="T122" s="112"/>
      <c r="U122" s="112"/>
      <c r="V122" s="112">
        <v>2375</v>
      </c>
      <c r="W122" s="112">
        <v>2731</v>
      </c>
      <c r="X122" s="112">
        <v>3011</v>
      </c>
      <c r="Y122" s="112">
        <v>3180</v>
      </c>
      <c r="Z122" s="112">
        <v>3569</v>
      </c>
      <c r="AB122" s="109" t="str">
        <f>TEXT(Z122,"###,###")</f>
        <v>3,569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30287</v>
      </c>
      <c r="W124" s="112">
        <v>31365</v>
      </c>
      <c r="X124" s="112">
        <v>32458</v>
      </c>
      <c r="Y124" s="112">
        <v>33240</v>
      </c>
      <c r="Z124" s="112">
        <v>33913</v>
      </c>
      <c r="AB124" s="109" t="str">
        <f>TEXT(Z124,"###,###")</f>
        <v>33,913</v>
      </c>
      <c r="AD124" s="127">
        <f>Z124/$Z$7*100</f>
        <v>93.323976994413712</v>
      </c>
    </row>
    <row r="125" spans="19:32" x14ac:dyDescent="0.25">
      <c r="S125" s="101" t="s">
        <v>104</v>
      </c>
      <c r="T125" s="112"/>
      <c r="U125" s="112"/>
      <c r="V125" s="112">
        <v>4591</v>
      </c>
      <c r="W125" s="112">
        <v>4991</v>
      </c>
      <c r="X125" s="112">
        <v>5362</v>
      </c>
      <c r="Y125" s="112">
        <v>5684</v>
      </c>
      <c r="Z125" s="112">
        <v>5997</v>
      </c>
      <c r="AB125" s="109" t="str">
        <f>TEXT(Z125,"###,###")</f>
        <v>5,997</v>
      </c>
      <c r="AD125" s="127">
        <f>Z125/$Z$7*100</f>
        <v>16.502930735573351</v>
      </c>
    </row>
    <row r="127" spans="19:32" x14ac:dyDescent="0.25">
      <c r="S127" s="101" t="s">
        <v>105</v>
      </c>
      <c r="T127" s="112"/>
      <c r="U127" s="112"/>
      <c r="V127" s="112">
        <v>16605</v>
      </c>
      <c r="W127" s="112">
        <v>17177</v>
      </c>
      <c r="X127" s="112">
        <v>17789</v>
      </c>
      <c r="Y127" s="112">
        <v>18200</v>
      </c>
      <c r="Z127" s="112">
        <v>18441</v>
      </c>
      <c r="AB127" s="109" t="str">
        <f>TEXT(Z127,"###,###")</f>
        <v>18,441</v>
      </c>
      <c r="AD127" s="127">
        <f>Z127/$Z$7*100</f>
        <v>50.74713118137538</v>
      </c>
    </row>
    <row r="128" spans="19:32" x14ac:dyDescent="0.25">
      <c r="S128" s="101" t="s">
        <v>106</v>
      </c>
      <c r="T128" s="112"/>
      <c r="U128" s="112"/>
      <c r="V128" s="112">
        <v>15903</v>
      </c>
      <c r="W128" s="112">
        <v>16446</v>
      </c>
      <c r="X128" s="112">
        <v>17028</v>
      </c>
      <c r="Y128" s="112">
        <v>17548</v>
      </c>
      <c r="Z128" s="112">
        <v>17872</v>
      </c>
      <c r="AB128" s="109" t="str">
        <f>TEXT(Z128,"###,###")</f>
        <v>17,872</v>
      </c>
      <c r="AD128" s="127">
        <f>Z128/$Z$7*100</f>
        <v>49.181320344533418</v>
      </c>
    </row>
    <row r="130" spans="19:20" x14ac:dyDescent="0.25">
      <c r="S130" s="101" t="s">
        <v>264</v>
      </c>
      <c r="T130" s="127">
        <v>83.50257299320289</v>
      </c>
    </row>
    <row r="131" spans="19:20" x14ac:dyDescent="0.25">
      <c r="S131" s="101" t="s">
        <v>265</v>
      </c>
      <c r="T131" s="127">
        <v>6.6815267343625306</v>
      </c>
    </row>
    <row r="132" spans="19:20" x14ac:dyDescent="0.25">
      <c r="S132" s="101" t="s">
        <v>266</v>
      </c>
      <c r="T132" s="127">
        <v>9.821404001210821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9B3B15-BA28-46A4-BA5C-7F2D3B413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43D5B1A-3B9D-4946-ABA0-DD6E36CFF5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E4961C0-E95C-48E1-A91A-08D5C0E4BC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74880CA-1F28-4C0B-B5B3-1C6ED08382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15F0B-C014-45C8-93B3-37D5EE468D21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10.67 Whyalla,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12571</v>
      </c>
      <c r="W4" s="108">
        <v>13429</v>
      </c>
      <c r="X4" s="108">
        <v>13767</v>
      </c>
      <c r="Y4" s="108">
        <v>13371</v>
      </c>
      <c r="Z4" s="108">
        <v>14881</v>
      </c>
      <c r="AB4" s="109" t="str">
        <f>TEXT(Z4,"###,###")</f>
        <v>14,881</v>
      </c>
      <c r="AD4" s="110">
        <f>Z4/Y4-1</f>
        <v>0.11293097000972252</v>
      </c>
      <c r="AF4" s="110">
        <f>Z4/V4-1</f>
        <v>0.18375626441810522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6876</v>
      </c>
      <c r="W5" s="108">
        <v>7412</v>
      </c>
      <c r="X5" s="108">
        <v>7463</v>
      </c>
      <c r="Y5" s="108">
        <v>7176</v>
      </c>
      <c r="Z5" s="108">
        <v>8028</v>
      </c>
      <c r="AB5" s="109" t="str">
        <f>TEXT(Z5,"###,###")</f>
        <v>8,028</v>
      </c>
      <c r="AD5" s="110">
        <f t="shared" ref="AD5:AD9" si="0">Z5/Y5-1</f>
        <v>0.11872909698996659</v>
      </c>
      <c r="AF5" s="110">
        <f t="shared" ref="AF5:AF9" si="1">Z5/V5-1</f>
        <v>0.16753926701570676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5695</v>
      </c>
      <c r="W6" s="108">
        <v>6017</v>
      </c>
      <c r="X6" s="108">
        <v>6306</v>
      </c>
      <c r="Y6" s="108">
        <v>6191</v>
      </c>
      <c r="Z6" s="108">
        <v>6846</v>
      </c>
      <c r="AB6" s="109" t="str">
        <f>TEXT(Z6,"###,###")</f>
        <v>6,846</v>
      </c>
      <c r="AD6" s="110">
        <f t="shared" si="0"/>
        <v>0.10579874010660628</v>
      </c>
      <c r="AF6" s="110">
        <f t="shared" si="1"/>
        <v>0.20210711150131688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9747</v>
      </c>
      <c r="W7" s="108">
        <v>10071</v>
      </c>
      <c r="X7" s="108">
        <v>10263</v>
      </c>
      <c r="Y7" s="108">
        <v>10350</v>
      </c>
      <c r="Z7" s="108">
        <v>10658</v>
      </c>
      <c r="AB7" s="109" t="str">
        <f>TEXT(Z7,"###,###")</f>
        <v>10,658</v>
      </c>
      <c r="AD7" s="110">
        <f t="shared" si="0"/>
        <v>2.9758454106280086E-2</v>
      </c>
      <c r="AF7" s="110">
        <f t="shared" si="1"/>
        <v>9.3464655791525519E-2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14,881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10,658</v>
      </c>
      <c r="P8" s="65"/>
      <c r="S8" s="107" t="s">
        <v>84</v>
      </c>
      <c r="T8" s="108"/>
      <c r="U8" s="108"/>
      <c r="V8" s="108">
        <v>47921.5</v>
      </c>
      <c r="W8" s="108">
        <v>50532</v>
      </c>
      <c r="X8" s="108">
        <v>49950.55</v>
      </c>
      <c r="Y8" s="108">
        <v>50962.83</v>
      </c>
      <c r="Z8" s="108">
        <v>50945.41</v>
      </c>
      <c r="AB8" s="109" t="str">
        <f>TEXT(Z8,"$###,###")</f>
        <v>$50,945</v>
      </c>
      <c r="AD8" s="110">
        <f t="shared" si="0"/>
        <v>-3.4181775227160038E-4</v>
      </c>
      <c r="AF8" s="110">
        <f t="shared" si="1"/>
        <v>6.3101321953611622E-2</v>
      </c>
    </row>
    <row r="9" spans="1:32" x14ac:dyDescent="0.25">
      <c r="A9" s="30" t="s">
        <v>14</v>
      </c>
      <c r="B9" s="69"/>
      <c r="C9" s="70"/>
      <c r="D9" s="71">
        <f>AD104</f>
        <v>79.618305221423284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53.781197222743479</v>
      </c>
      <c r="P9" s="72" t="s">
        <v>85</v>
      </c>
      <c r="S9" s="107" t="s">
        <v>7</v>
      </c>
      <c r="T9" s="108"/>
      <c r="U9" s="108"/>
      <c r="V9" s="108">
        <v>574348238</v>
      </c>
      <c r="W9" s="108">
        <v>610772005</v>
      </c>
      <c r="X9" s="108">
        <v>641737869</v>
      </c>
      <c r="Y9" s="108">
        <v>667198703</v>
      </c>
      <c r="Z9" s="108">
        <v>691451366</v>
      </c>
      <c r="AB9" s="109" t="str">
        <f>TEXT(Z9/1000000,"$#,###.0")&amp;" mil"</f>
        <v>$691.5 mil</v>
      </c>
      <c r="AD9" s="110">
        <f t="shared" si="0"/>
        <v>3.6349985230711646E-2</v>
      </c>
      <c r="AF9" s="110">
        <f t="shared" si="1"/>
        <v>0.20388872160168448</v>
      </c>
    </row>
    <row r="10" spans="1:32" x14ac:dyDescent="0.25">
      <c r="A10" s="30" t="s">
        <v>17</v>
      </c>
      <c r="B10" s="69"/>
      <c r="C10" s="70"/>
      <c r="D10" s="71">
        <f>AD105</f>
        <v>14.94523217525704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46.134359166823039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93.582285607055738</v>
      </c>
      <c r="P11" s="72" t="s">
        <v>85</v>
      </c>
      <c r="S11" s="107" t="s">
        <v>29</v>
      </c>
      <c r="T11" s="112"/>
      <c r="U11" s="112"/>
      <c r="V11" s="112">
        <v>11871</v>
      </c>
      <c r="W11" s="112">
        <v>12756</v>
      </c>
      <c r="X11" s="112">
        <v>13102</v>
      </c>
      <c r="Y11" s="112">
        <v>12683</v>
      </c>
      <c r="Z11" s="112">
        <v>14193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3.2463876899981239</v>
      </c>
      <c r="P12" s="72" t="s">
        <v>85</v>
      </c>
      <c r="S12" s="107" t="s">
        <v>30</v>
      </c>
      <c r="T12" s="112"/>
      <c r="U12" s="112"/>
      <c r="V12" s="112">
        <v>693</v>
      </c>
      <c r="W12" s="112">
        <v>672</v>
      </c>
      <c r="X12" s="112">
        <v>669</v>
      </c>
      <c r="Y12" s="112">
        <v>689</v>
      </c>
      <c r="Z12" s="112">
        <v>688</v>
      </c>
    </row>
    <row r="13" spans="1:32" ht="15" customHeight="1" x14ac:dyDescent="0.25">
      <c r="A13" s="30" t="s">
        <v>19</v>
      </c>
      <c r="B13" s="70"/>
      <c r="C13" s="70"/>
      <c r="D13" s="71">
        <f>AD108</f>
        <v>6.9551777434312205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3.1619440795646465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12.075801357435656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41.3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22.243128821987771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18.638026451552385</v>
      </c>
      <c r="P15" s="72" t="s">
        <v>85</v>
      </c>
      <c r="S15" s="115" t="s">
        <v>61</v>
      </c>
      <c r="T15" s="115"/>
      <c r="U15" s="116"/>
      <c r="V15" s="116">
        <v>188</v>
      </c>
      <c r="W15" s="116">
        <v>125</v>
      </c>
      <c r="X15" s="116">
        <v>100</v>
      </c>
      <c r="Y15" s="112">
        <v>86</v>
      </c>
      <c r="Z15" s="112">
        <v>128</v>
      </c>
      <c r="AB15" s="117">
        <f t="shared" ref="AB15:AB34" si="2">IF(Z15="np",0,Z15/$Z$34)</f>
        <v>8.6015724749680805E-3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55.345742893622742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81.361973548447608</v>
      </c>
      <c r="P16" s="37" t="s">
        <v>85</v>
      </c>
      <c r="S16" s="115" t="s">
        <v>62</v>
      </c>
      <c r="T16" s="115"/>
      <c r="U16" s="116"/>
      <c r="V16" s="116">
        <v>412</v>
      </c>
      <c r="W16" s="116">
        <v>493</v>
      </c>
      <c r="X16" s="116">
        <v>687</v>
      </c>
      <c r="Y16" s="112">
        <v>1044</v>
      </c>
      <c r="Z16" s="112">
        <v>798</v>
      </c>
      <c r="AB16" s="117">
        <f t="shared" si="2"/>
        <v>5.3625428398629126E-2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1594</v>
      </c>
      <c r="W17" s="116">
        <v>1801</v>
      </c>
      <c r="X17" s="116">
        <v>1665</v>
      </c>
      <c r="Y17" s="112">
        <v>1193</v>
      </c>
      <c r="Z17" s="112">
        <v>1361</v>
      </c>
      <c r="AB17" s="117">
        <f t="shared" si="2"/>
        <v>9.1458907331496545E-2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235</v>
      </c>
      <c r="W18" s="116">
        <v>289</v>
      </c>
      <c r="X18" s="116">
        <v>245</v>
      </c>
      <c r="Y18" s="112">
        <v>256</v>
      </c>
      <c r="Z18" s="112">
        <v>307</v>
      </c>
      <c r="AB18" s="117">
        <f t="shared" si="2"/>
        <v>2.0630333982931254E-2</v>
      </c>
    </row>
    <row r="19" spans="1:28" x14ac:dyDescent="0.25">
      <c r="A19" s="61" t="str">
        <f>$S$1&amp;" ("&amp;$V$2&amp;" to "&amp;$Z$2&amp;")"</f>
        <v>Whyalla (2016-17 to 2020-21)</v>
      </c>
      <c r="B19" s="61"/>
      <c r="C19" s="61"/>
      <c r="D19" s="61"/>
      <c r="E19" s="61"/>
      <c r="F19" s="61"/>
      <c r="G19" s="61" t="str">
        <f>$S$1&amp;" ("&amp;$V$2&amp;" to "&amp;$Z$2&amp;")"</f>
        <v>Whyalla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848</v>
      </c>
      <c r="W19" s="116">
        <v>1024</v>
      </c>
      <c r="X19" s="116">
        <v>1059</v>
      </c>
      <c r="Y19" s="112">
        <v>1017</v>
      </c>
      <c r="Z19" s="112">
        <v>1511</v>
      </c>
      <c r="AB19" s="117">
        <f t="shared" si="2"/>
        <v>0.10153887507559976</v>
      </c>
    </row>
    <row r="20" spans="1:28" x14ac:dyDescent="0.25">
      <c r="S20" s="115" t="s">
        <v>66</v>
      </c>
      <c r="T20" s="115"/>
      <c r="U20" s="116"/>
      <c r="V20" s="116">
        <v>273</v>
      </c>
      <c r="W20" s="116">
        <v>271</v>
      </c>
      <c r="X20" s="116">
        <v>242</v>
      </c>
      <c r="Y20" s="112">
        <v>298</v>
      </c>
      <c r="Z20" s="112">
        <v>274</v>
      </c>
      <c r="AB20" s="117">
        <f t="shared" si="2"/>
        <v>1.8412741079228547E-2</v>
      </c>
    </row>
    <row r="21" spans="1:28" x14ac:dyDescent="0.25">
      <c r="S21" s="115" t="s">
        <v>67</v>
      </c>
      <c r="T21" s="115"/>
      <c r="U21" s="116"/>
      <c r="V21" s="116">
        <v>1282</v>
      </c>
      <c r="W21" s="116">
        <v>1326</v>
      </c>
      <c r="X21" s="116">
        <v>1360</v>
      </c>
      <c r="Y21" s="112">
        <v>1412</v>
      </c>
      <c r="Z21" s="112">
        <v>1616</v>
      </c>
      <c r="AB21" s="117">
        <f t="shared" si="2"/>
        <v>0.10859485249647201</v>
      </c>
    </row>
    <row r="22" spans="1:28" x14ac:dyDescent="0.25">
      <c r="S22" s="115" t="s">
        <v>68</v>
      </c>
      <c r="T22" s="115"/>
      <c r="U22" s="116"/>
      <c r="V22" s="116">
        <v>852</v>
      </c>
      <c r="W22" s="116">
        <v>1059</v>
      </c>
      <c r="X22" s="116">
        <v>1001</v>
      </c>
      <c r="Y22" s="112">
        <v>917</v>
      </c>
      <c r="Z22" s="112">
        <v>1129</v>
      </c>
      <c r="AB22" s="117">
        <f t="shared" si="2"/>
        <v>7.5868557220616889E-2</v>
      </c>
    </row>
    <row r="23" spans="1:28" x14ac:dyDescent="0.25">
      <c r="S23" s="115" t="s">
        <v>69</v>
      </c>
      <c r="T23" s="115"/>
      <c r="U23" s="116"/>
      <c r="V23" s="116">
        <v>578</v>
      </c>
      <c r="W23" s="116">
        <v>586</v>
      </c>
      <c r="X23" s="116">
        <v>638</v>
      </c>
      <c r="Y23" s="112">
        <v>533</v>
      </c>
      <c r="Z23" s="112">
        <v>616</v>
      </c>
      <c r="AB23" s="117">
        <f t="shared" si="2"/>
        <v>4.1395067535783883E-2</v>
      </c>
    </row>
    <row r="24" spans="1:28" x14ac:dyDescent="0.25">
      <c r="S24" s="115" t="s">
        <v>70</v>
      </c>
      <c r="T24" s="115"/>
      <c r="U24" s="116"/>
      <c r="V24" s="116">
        <v>23</v>
      </c>
      <c r="W24" s="116">
        <v>26</v>
      </c>
      <c r="X24" s="116">
        <v>37</v>
      </c>
      <c r="Y24" s="112">
        <v>39</v>
      </c>
      <c r="Z24" s="112">
        <v>28</v>
      </c>
      <c r="AB24" s="117">
        <f t="shared" si="2"/>
        <v>1.8815939788992676E-3</v>
      </c>
    </row>
    <row r="25" spans="1:28" x14ac:dyDescent="0.25">
      <c r="S25" s="115" t="s">
        <v>71</v>
      </c>
      <c r="T25" s="115"/>
      <c r="U25" s="116"/>
      <c r="V25" s="116">
        <v>273</v>
      </c>
      <c r="W25" s="116">
        <v>271</v>
      </c>
      <c r="X25" s="116">
        <v>274</v>
      </c>
      <c r="Y25" s="112">
        <v>314</v>
      </c>
      <c r="Z25" s="112">
        <v>353</v>
      </c>
      <c r="AB25" s="117">
        <f t="shared" si="2"/>
        <v>2.3721524091122909E-2</v>
      </c>
    </row>
    <row r="26" spans="1:28" x14ac:dyDescent="0.25">
      <c r="S26" s="115" t="s">
        <v>72</v>
      </c>
      <c r="T26" s="115"/>
      <c r="U26" s="116"/>
      <c r="V26" s="116">
        <v>200</v>
      </c>
      <c r="W26" s="116">
        <v>201</v>
      </c>
      <c r="X26" s="116">
        <v>203</v>
      </c>
      <c r="Y26" s="112">
        <v>216</v>
      </c>
      <c r="Z26" s="112">
        <v>208</v>
      </c>
      <c r="AB26" s="117">
        <f t="shared" si="2"/>
        <v>1.3977555271823131E-2</v>
      </c>
    </row>
    <row r="27" spans="1:28" x14ac:dyDescent="0.25">
      <c r="S27" s="115" t="s">
        <v>73</v>
      </c>
      <c r="T27" s="115"/>
      <c r="U27" s="116"/>
      <c r="V27" s="116">
        <v>454</v>
      </c>
      <c r="W27" s="116">
        <v>471</v>
      </c>
      <c r="X27" s="116">
        <v>473</v>
      </c>
      <c r="Y27" s="112">
        <v>467</v>
      </c>
      <c r="Z27" s="112">
        <v>506</v>
      </c>
      <c r="AB27" s="117">
        <f t="shared" si="2"/>
        <v>3.4003091190108192E-2</v>
      </c>
    </row>
    <row r="28" spans="1:28" x14ac:dyDescent="0.25">
      <c r="S28" s="115" t="s">
        <v>74</v>
      </c>
      <c r="T28" s="115"/>
      <c r="U28" s="116"/>
      <c r="V28" s="116">
        <v>1089</v>
      </c>
      <c r="W28" s="116">
        <v>1288</v>
      </c>
      <c r="X28" s="116">
        <v>1483</v>
      </c>
      <c r="Y28" s="112">
        <v>1384</v>
      </c>
      <c r="Z28" s="112">
        <v>1705</v>
      </c>
      <c r="AB28" s="117">
        <f t="shared" si="2"/>
        <v>0.11457563335797326</v>
      </c>
    </row>
    <row r="29" spans="1:28" x14ac:dyDescent="0.25">
      <c r="S29" s="115" t="s">
        <v>75</v>
      </c>
      <c r="T29" s="115"/>
      <c r="U29" s="116"/>
      <c r="V29" s="116">
        <v>634</v>
      </c>
      <c r="W29" s="116">
        <v>584</v>
      </c>
      <c r="X29" s="116">
        <v>705</v>
      </c>
      <c r="Y29" s="112">
        <v>570</v>
      </c>
      <c r="Z29" s="112">
        <v>560</v>
      </c>
      <c r="AB29" s="117">
        <f t="shared" si="2"/>
        <v>3.7631879577985347E-2</v>
      </c>
    </row>
    <row r="30" spans="1:28" x14ac:dyDescent="0.25">
      <c r="S30" s="115" t="s">
        <v>76</v>
      </c>
      <c r="T30" s="115"/>
      <c r="U30" s="116"/>
      <c r="V30" s="116">
        <v>1063</v>
      </c>
      <c r="W30" s="116">
        <v>1088</v>
      </c>
      <c r="X30" s="116">
        <v>1044</v>
      </c>
      <c r="Y30" s="112">
        <v>1091</v>
      </c>
      <c r="Z30" s="112">
        <v>1069</v>
      </c>
      <c r="AB30" s="117">
        <f t="shared" si="2"/>
        <v>7.1836570122975604E-2</v>
      </c>
    </row>
    <row r="31" spans="1:28" x14ac:dyDescent="0.25">
      <c r="S31" s="115" t="s">
        <v>77</v>
      </c>
      <c r="T31" s="115"/>
      <c r="U31" s="116"/>
      <c r="V31" s="116">
        <v>1388</v>
      </c>
      <c r="W31" s="116">
        <v>1598</v>
      </c>
      <c r="X31" s="116">
        <v>1637</v>
      </c>
      <c r="Y31" s="112">
        <v>1708</v>
      </c>
      <c r="Z31" s="112">
        <v>1906</v>
      </c>
      <c r="AB31" s="117">
        <f t="shared" si="2"/>
        <v>0.12808279013507157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34</v>
      </c>
      <c r="W32" s="116">
        <v>42</v>
      </c>
      <c r="X32" s="116">
        <v>54</v>
      </c>
      <c r="Y32" s="112">
        <v>51</v>
      </c>
      <c r="Z32" s="112">
        <v>50</v>
      </c>
      <c r="AB32" s="117">
        <f t="shared" si="2"/>
        <v>3.3599892480344062E-3</v>
      </c>
    </row>
    <row r="33" spans="19:32" x14ac:dyDescent="0.25">
      <c r="S33" s="115" t="s">
        <v>79</v>
      </c>
      <c r="T33" s="115"/>
      <c r="U33" s="116"/>
      <c r="V33" s="116">
        <v>446</v>
      </c>
      <c r="W33" s="116">
        <v>452</v>
      </c>
      <c r="X33" s="116">
        <v>491</v>
      </c>
      <c r="Y33" s="112">
        <v>490</v>
      </c>
      <c r="Z33" s="112">
        <v>528</v>
      </c>
      <c r="AB33" s="117">
        <f t="shared" si="2"/>
        <v>3.548148645924333E-2</v>
      </c>
    </row>
    <row r="34" spans="19:32" x14ac:dyDescent="0.25">
      <c r="S34" s="118" t="s">
        <v>53</v>
      </c>
      <c r="T34" s="118"/>
      <c r="U34" s="119"/>
      <c r="V34" s="119">
        <v>12570</v>
      </c>
      <c r="W34" s="119">
        <v>13425</v>
      </c>
      <c r="X34" s="119">
        <v>13767</v>
      </c>
      <c r="Y34" s="120">
        <v>13371</v>
      </c>
      <c r="Z34" s="120">
        <v>14881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8584</v>
      </c>
      <c r="W37" s="112">
        <v>8743</v>
      </c>
      <c r="X37" s="112">
        <v>8784</v>
      </c>
      <c r="Y37" s="112">
        <v>8860</v>
      </c>
      <c r="Z37" s="112">
        <v>8674</v>
      </c>
      <c r="AB37" s="132">
        <f>Z37/Z40*100</f>
        <v>81.361973548447608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1163</v>
      </c>
      <c r="W38" s="112">
        <v>1328</v>
      </c>
      <c r="X38" s="112">
        <v>1478</v>
      </c>
      <c r="Y38" s="112">
        <v>1487</v>
      </c>
      <c r="Z38" s="112">
        <v>1987</v>
      </c>
      <c r="AB38" s="132">
        <f>Z38/Z40*100</f>
        <v>18.638026451552385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9747</v>
      </c>
      <c r="W40" s="112">
        <v>10071</v>
      </c>
      <c r="X40" s="112">
        <v>10262</v>
      </c>
      <c r="Y40" s="112">
        <v>10347</v>
      </c>
      <c r="Z40" s="112">
        <v>10661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8</v>
      </c>
      <c r="X44" s="112">
        <v>7</v>
      </c>
      <c r="Y44" s="112">
        <v>6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133</v>
      </c>
      <c r="W45" s="112">
        <v>171</v>
      </c>
      <c r="X45" s="112">
        <v>140</v>
      </c>
      <c r="Y45" s="112">
        <v>145</v>
      </c>
      <c r="Z45" s="112">
        <v>181</v>
      </c>
    </row>
    <row r="46" spans="19:32" x14ac:dyDescent="0.25">
      <c r="S46" s="115" t="s">
        <v>38</v>
      </c>
      <c r="T46" s="115"/>
      <c r="U46" s="112"/>
      <c r="V46" s="112">
        <v>297</v>
      </c>
      <c r="W46" s="112">
        <v>379</v>
      </c>
      <c r="X46" s="112">
        <v>350</v>
      </c>
      <c r="Y46" s="112">
        <v>378</v>
      </c>
      <c r="Z46" s="112">
        <v>464</v>
      </c>
    </row>
    <row r="47" spans="19:32" x14ac:dyDescent="0.25">
      <c r="S47" s="115" t="s">
        <v>39</v>
      </c>
      <c r="T47" s="115"/>
      <c r="U47" s="112"/>
      <c r="V47" s="112">
        <v>646</v>
      </c>
      <c r="W47" s="112">
        <v>685</v>
      </c>
      <c r="X47" s="112">
        <v>626</v>
      </c>
      <c r="Y47" s="112">
        <v>572</v>
      </c>
      <c r="Z47" s="112">
        <v>705</v>
      </c>
    </row>
    <row r="48" spans="19:32" x14ac:dyDescent="0.25">
      <c r="S48" s="115" t="s">
        <v>40</v>
      </c>
      <c r="T48" s="115"/>
      <c r="U48" s="112"/>
      <c r="V48" s="112">
        <v>777</v>
      </c>
      <c r="W48" s="112">
        <v>877</v>
      </c>
      <c r="X48" s="112">
        <v>928</v>
      </c>
      <c r="Y48" s="112">
        <v>861</v>
      </c>
      <c r="Z48" s="112">
        <v>1013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726</v>
      </c>
      <c r="W49" s="112">
        <v>802</v>
      </c>
      <c r="X49" s="112">
        <v>832</v>
      </c>
      <c r="Y49" s="112">
        <v>794</v>
      </c>
      <c r="Z49" s="112">
        <v>849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Whyalla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648</v>
      </c>
      <c r="W50" s="112">
        <v>716</v>
      </c>
      <c r="X50" s="112">
        <v>682</v>
      </c>
      <c r="Y50" s="112">
        <v>692</v>
      </c>
      <c r="Z50" s="112">
        <v>788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695</v>
      </c>
      <c r="W51" s="112">
        <v>671</v>
      </c>
      <c r="X51" s="112">
        <v>690</v>
      </c>
      <c r="Y51" s="112">
        <v>645</v>
      </c>
      <c r="Z51" s="112">
        <v>697</v>
      </c>
    </row>
    <row r="52" spans="1:26" ht="15" customHeight="1" x14ac:dyDescent="0.25">
      <c r="S52" s="115" t="s">
        <v>44</v>
      </c>
      <c r="T52" s="115"/>
      <c r="U52" s="112"/>
      <c r="V52" s="112">
        <v>876</v>
      </c>
      <c r="W52" s="112">
        <v>864</v>
      </c>
      <c r="X52" s="112">
        <v>831</v>
      </c>
      <c r="Y52" s="112">
        <v>747</v>
      </c>
      <c r="Z52" s="112">
        <v>788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777</v>
      </c>
      <c r="W53" s="112">
        <v>813</v>
      </c>
      <c r="X53" s="112">
        <v>883</v>
      </c>
      <c r="Y53" s="112">
        <v>800</v>
      </c>
      <c r="Z53" s="112">
        <v>872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679</v>
      </c>
      <c r="W54" s="112">
        <v>718</v>
      </c>
      <c r="X54" s="112">
        <v>735</v>
      </c>
      <c r="Y54" s="112">
        <v>753</v>
      </c>
      <c r="Z54" s="112">
        <v>772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383</v>
      </c>
      <c r="W55" s="112">
        <v>465</v>
      </c>
      <c r="X55" s="112">
        <v>487</v>
      </c>
      <c r="Y55" s="112">
        <v>479</v>
      </c>
      <c r="Z55" s="112">
        <v>551</v>
      </c>
    </row>
    <row r="56" spans="1:26" ht="15" customHeight="1" x14ac:dyDescent="0.25">
      <c r="S56" s="115" t="s">
        <v>48</v>
      </c>
      <c r="T56" s="115"/>
      <c r="U56" s="112"/>
      <c r="V56" s="112">
        <v>147</v>
      </c>
      <c r="W56" s="112">
        <v>157</v>
      </c>
      <c r="X56" s="112">
        <v>184</v>
      </c>
      <c r="Y56" s="112">
        <v>215</v>
      </c>
      <c r="Z56" s="112">
        <v>251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34</v>
      </c>
      <c r="W57" s="112">
        <v>42</v>
      </c>
      <c r="X57" s="112">
        <v>51</v>
      </c>
      <c r="Y57" s="112">
        <v>53</v>
      </c>
      <c r="Z57" s="112">
        <v>65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23</v>
      </c>
      <c r="W58" s="112">
        <v>15</v>
      </c>
      <c r="X58" s="112">
        <v>16</v>
      </c>
      <c r="Y58" s="112">
        <v>22</v>
      </c>
      <c r="Z58" s="112">
        <v>15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20</v>
      </c>
      <c r="W59" s="112">
        <v>17</v>
      </c>
      <c r="X59" s="112">
        <v>13</v>
      </c>
      <c r="Y59" s="112">
        <v>12</v>
      </c>
      <c r="Z59" s="112">
        <v>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9</v>
      </c>
      <c r="X60" s="112">
        <v>8</v>
      </c>
      <c r="Y60" s="112">
        <v>5</v>
      </c>
      <c r="Z60" s="112">
        <v>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6875</v>
      </c>
      <c r="W61" s="112">
        <v>7408</v>
      </c>
      <c r="X61" s="112">
        <v>7465</v>
      </c>
      <c r="Y61" s="112">
        <v>7178</v>
      </c>
      <c r="Z61" s="112">
        <v>8028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16</v>
      </c>
      <c r="X63" s="112">
        <v>11</v>
      </c>
      <c r="Y63" s="112">
        <v>7</v>
      </c>
      <c r="Z63" s="112">
        <v>18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169</v>
      </c>
      <c r="W64" s="112">
        <v>212</v>
      </c>
      <c r="X64" s="112">
        <v>206</v>
      </c>
      <c r="Y64" s="112">
        <v>201</v>
      </c>
      <c r="Z64" s="112">
        <v>248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Whyalla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326</v>
      </c>
      <c r="W65" s="112">
        <v>371</v>
      </c>
      <c r="X65" s="112">
        <v>399</v>
      </c>
      <c r="Y65" s="112">
        <v>396</v>
      </c>
      <c r="Z65" s="112">
        <v>480</v>
      </c>
    </row>
    <row r="66" spans="1:26" x14ac:dyDescent="0.25">
      <c r="S66" s="115" t="s">
        <v>39</v>
      </c>
      <c r="T66" s="115"/>
      <c r="U66" s="112"/>
      <c r="V66" s="112">
        <v>513</v>
      </c>
      <c r="W66" s="112">
        <v>525</v>
      </c>
      <c r="X66" s="112">
        <v>546</v>
      </c>
      <c r="Y66" s="112">
        <v>534</v>
      </c>
      <c r="Z66" s="112">
        <v>607</v>
      </c>
    </row>
    <row r="67" spans="1:26" x14ac:dyDescent="0.25">
      <c r="S67" s="115" t="s">
        <v>40</v>
      </c>
      <c r="T67" s="115"/>
      <c r="U67" s="112"/>
      <c r="V67" s="112">
        <v>622</v>
      </c>
      <c r="W67" s="112">
        <v>693</v>
      </c>
      <c r="X67" s="112">
        <v>691</v>
      </c>
      <c r="Y67" s="112">
        <v>691</v>
      </c>
      <c r="Z67" s="112">
        <v>764</v>
      </c>
    </row>
    <row r="68" spans="1:26" x14ac:dyDescent="0.25">
      <c r="S68" s="115" t="s">
        <v>41</v>
      </c>
      <c r="T68" s="115"/>
      <c r="U68" s="112"/>
      <c r="V68" s="112">
        <v>589</v>
      </c>
      <c r="W68" s="112">
        <v>653</v>
      </c>
      <c r="X68" s="112">
        <v>678</v>
      </c>
      <c r="Y68" s="112">
        <v>666</v>
      </c>
      <c r="Z68" s="112">
        <v>714</v>
      </c>
    </row>
    <row r="69" spans="1:26" x14ac:dyDescent="0.25">
      <c r="S69" s="115" t="s">
        <v>42</v>
      </c>
      <c r="T69" s="115"/>
      <c r="U69" s="112"/>
      <c r="V69" s="112">
        <v>461</v>
      </c>
      <c r="W69" s="112">
        <v>540</v>
      </c>
      <c r="X69" s="112">
        <v>611</v>
      </c>
      <c r="Y69" s="112">
        <v>605</v>
      </c>
      <c r="Z69" s="112">
        <v>697</v>
      </c>
    </row>
    <row r="70" spans="1:26" x14ac:dyDescent="0.25">
      <c r="S70" s="115" t="s">
        <v>43</v>
      </c>
      <c r="T70" s="115"/>
      <c r="U70" s="112"/>
      <c r="V70" s="112">
        <v>588</v>
      </c>
      <c r="W70" s="112">
        <v>569</v>
      </c>
      <c r="X70" s="112">
        <v>546</v>
      </c>
      <c r="Y70" s="112">
        <v>525</v>
      </c>
      <c r="Z70" s="112">
        <v>525</v>
      </c>
    </row>
    <row r="71" spans="1:26" x14ac:dyDescent="0.25">
      <c r="S71" s="115" t="s">
        <v>44</v>
      </c>
      <c r="T71" s="115"/>
      <c r="U71" s="112"/>
      <c r="V71" s="112">
        <v>706</v>
      </c>
      <c r="W71" s="112">
        <v>689</v>
      </c>
      <c r="X71" s="112">
        <v>776</v>
      </c>
      <c r="Y71" s="112">
        <v>720</v>
      </c>
      <c r="Z71" s="112">
        <v>738</v>
      </c>
    </row>
    <row r="72" spans="1:26" x14ac:dyDescent="0.25">
      <c r="S72" s="115" t="s">
        <v>45</v>
      </c>
      <c r="T72" s="115"/>
      <c r="U72" s="112"/>
      <c r="V72" s="112">
        <v>651</v>
      </c>
      <c r="W72" s="112">
        <v>659</v>
      </c>
      <c r="X72" s="112">
        <v>666</v>
      </c>
      <c r="Y72" s="112">
        <v>639</v>
      </c>
      <c r="Z72" s="112">
        <v>737</v>
      </c>
    </row>
    <row r="73" spans="1:26" x14ac:dyDescent="0.25">
      <c r="S73" s="115" t="s">
        <v>46</v>
      </c>
      <c r="T73" s="115"/>
      <c r="U73" s="112"/>
      <c r="V73" s="112">
        <v>547</v>
      </c>
      <c r="W73" s="112">
        <v>544</v>
      </c>
      <c r="X73" s="112">
        <v>560</v>
      </c>
      <c r="Y73" s="112">
        <v>578</v>
      </c>
      <c r="Z73" s="112">
        <v>640</v>
      </c>
    </row>
    <row r="74" spans="1:26" x14ac:dyDescent="0.25">
      <c r="S74" s="115" t="s">
        <v>47</v>
      </c>
      <c r="T74" s="115"/>
      <c r="U74" s="112"/>
      <c r="V74" s="112">
        <v>302</v>
      </c>
      <c r="W74" s="112">
        <v>330</v>
      </c>
      <c r="X74" s="112">
        <v>385</v>
      </c>
      <c r="Y74" s="112">
        <v>394</v>
      </c>
      <c r="Z74" s="112">
        <v>453</v>
      </c>
    </row>
    <row r="75" spans="1:26" x14ac:dyDescent="0.25">
      <c r="S75" s="115" t="s">
        <v>48</v>
      </c>
      <c r="T75" s="115"/>
      <c r="U75" s="112"/>
      <c r="V75" s="112">
        <v>116</v>
      </c>
      <c r="W75" s="112">
        <v>129</v>
      </c>
      <c r="X75" s="112">
        <v>121</v>
      </c>
      <c r="Y75" s="112">
        <v>130</v>
      </c>
      <c r="Z75" s="112">
        <v>133</v>
      </c>
    </row>
    <row r="76" spans="1:26" x14ac:dyDescent="0.25">
      <c r="S76" s="115" t="s">
        <v>49</v>
      </c>
      <c r="T76" s="115"/>
      <c r="U76" s="112"/>
      <c r="V76" s="112">
        <v>61</v>
      </c>
      <c r="W76" s="112">
        <v>46</v>
      </c>
      <c r="X76" s="112">
        <v>64</v>
      </c>
      <c r="Y76" s="112">
        <v>49</v>
      </c>
      <c r="Z76" s="112">
        <v>50</v>
      </c>
    </row>
    <row r="77" spans="1:26" x14ac:dyDescent="0.25">
      <c r="S77" s="115" t="s">
        <v>50</v>
      </c>
      <c r="T77" s="115"/>
      <c r="U77" s="112"/>
      <c r="V77" s="112">
        <v>21</v>
      </c>
      <c r="W77" s="112">
        <v>27</v>
      </c>
      <c r="X77" s="112">
        <v>20</v>
      </c>
      <c r="Y77" s="112">
        <v>24</v>
      </c>
      <c r="Z77" s="112">
        <v>23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15</v>
      </c>
      <c r="X78" s="112">
        <v>15</v>
      </c>
      <c r="Y78" s="112">
        <v>16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5</v>
      </c>
      <c r="X79" s="112">
        <v>3</v>
      </c>
      <c r="Y79" s="112">
        <v>15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5699</v>
      </c>
      <c r="W80" s="112">
        <v>6019</v>
      </c>
      <c r="X80" s="112">
        <v>6303</v>
      </c>
      <c r="Y80" s="112">
        <v>6192</v>
      </c>
      <c r="Z80" s="112">
        <v>6846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Whyalla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366</v>
      </c>
      <c r="W83" s="112">
        <v>380</v>
      </c>
      <c r="X83" s="112">
        <v>379</v>
      </c>
      <c r="Y83" s="112">
        <v>379</v>
      </c>
      <c r="Z83" s="112">
        <v>387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452</v>
      </c>
      <c r="W84" s="112">
        <v>460</v>
      </c>
      <c r="X84" s="112">
        <v>465</v>
      </c>
      <c r="Y84" s="112">
        <v>446</v>
      </c>
      <c r="Z84" s="112">
        <v>443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1494</v>
      </c>
      <c r="W85" s="112">
        <v>1582</v>
      </c>
      <c r="X85" s="112">
        <v>1578</v>
      </c>
      <c r="Y85" s="112">
        <v>1623</v>
      </c>
      <c r="Z85" s="112">
        <v>1643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14,881</v>
      </c>
      <c r="D86" s="94">
        <f t="shared" ref="D86:D91" si="4">AD4</f>
        <v>0.11293097000972252</v>
      </c>
      <c r="E86" s="95">
        <f t="shared" ref="E86:E91" si="5">AD4</f>
        <v>0.11293097000972252</v>
      </c>
      <c r="F86" s="94">
        <f t="shared" ref="F86:F91" si="6">AF4</f>
        <v>0.18375626441810522</v>
      </c>
      <c r="G86" s="95">
        <f t="shared" ref="G86:G91" si="7">AF4</f>
        <v>0.18375626441810522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212</v>
      </c>
      <c r="W86" s="112">
        <v>211</v>
      </c>
      <c r="X86" s="112">
        <v>230</v>
      </c>
      <c r="Y86" s="112">
        <v>234</v>
      </c>
      <c r="Z86" s="112">
        <v>247</v>
      </c>
    </row>
    <row r="87" spans="1:30" ht="15" customHeight="1" x14ac:dyDescent="0.25">
      <c r="A87" s="96" t="s">
        <v>4</v>
      </c>
      <c r="B87" s="49"/>
      <c r="C87" s="97" t="str">
        <f t="shared" si="3"/>
        <v>8,028</v>
      </c>
      <c r="D87" s="94">
        <f t="shared" si="4"/>
        <v>0.11872909698996659</v>
      </c>
      <c r="E87" s="95">
        <f t="shared" si="5"/>
        <v>0.11872909698996659</v>
      </c>
      <c r="F87" s="94">
        <f t="shared" si="6"/>
        <v>0.16753926701570676</v>
      </c>
      <c r="G87" s="95">
        <f t="shared" si="7"/>
        <v>0.16753926701570676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130</v>
      </c>
      <c r="W87" s="112">
        <v>140</v>
      </c>
      <c r="X87" s="112">
        <v>134</v>
      </c>
      <c r="Y87" s="112">
        <v>120</v>
      </c>
      <c r="Z87" s="112">
        <v>124</v>
      </c>
    </row>
    <row r="88" spans="1:30" ht="15" customHeight="1" x14ac:dyDescent="0.25">
      <c r="A88" s="96" t="s">
        <v>5</v>
      </c>
      <c r="B88" s="49"/>
      <c r="C88" s="97" t="str">
        <f t="shared" si="3"/>
        <v>6,846</v>
      </c>
      <c r="D88" s="94">
        <f t="shared" si="4"/>
        <v>0.10579874010660628</v>
      </c>
      <c r="E88" s="95">
        <f t="shared" si="5"/>
        <v>0.10579874010660628</v>
      </c>
      <c r="F88" s="94">
        <f t="shared" si="6"/>
        <v>0.20210711150131688</v>
      </c>
      <c r="G88" s="95">
        <f t="shared" si="7"/>
        <v>0.20210711150131688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159</v>
      </c>
      <c r="W88" s="112">
        <v>187</v>
      </c>
      <c r="X88" s="112">
        <v>194</v>
      </c>
      <c r="Y88" s="112">
        <v>193</v>
      </c>
      <c r="Z88" s="112">
        <v>186</v>
      </c>
    </row>
    <row r="89" spans="1:30" ht="15" customHeight="1" x14ac:dyDescent="0.25">
      <c r="A89" s="49" t="s">
        <v>6</v>
      </c>
      <c r="B89" s="49"/>
      <c r="C89" s="97" t="str">
        <f t="shared" si="3"/>
        <v>10,658</v>
      </c>
      <c r="D89" s="94">
        <f t="shared" si="4"/>
        <v>2.9758454106280086E-2</v>
      </c>
      <c r="E89" s="95">
        <f t="shared" si="5"/>
        <v>2.9758454106280086E-2</v>
      </c>
      <c r="F89" s="94">
        <f t="shared" si="6"/>
        <v>9.3464655791525519E-2</v>
      </c>
      <c r="G89" s="95">
        <f t="shared" si="7"/>
        <v>9.3464655791525519E-2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933</v>
      </c>
      <c r="W89" s="112">
        <v>996</v>
      </c>
      <c r="X89" s="112">
        <v>1013</v>
      </c>
      <c r="Y89" s="112">
        <v>1028</v>
      </c>
      <c r="Z89" s="112">
        <v>1076</v>
      </c>
    </row>
    <row r="90" spans="1:30" ht="15" customHeight="1" x14ac:dyDescent="0.25">
      <c r="A90" s="49" t="s">
        <v>98</v>
      </c>
      <c r="B90" s="49"/>
      <c r="C90" s="97" t="str">
        <f t="shared" si="3"/>
        <v>$50,945</v>
      </c>
      <c r="D90" s="94">
        <f t="shared" si="4"/>
        <v>-3.4181775227160038E-4</v>
      </c>
      <c r="E90" s="95">
        <f t="shared" si="5"/>
        <v>-3.4181775227160038E-4</v>
      </c>
      <c r="F90" s="94">
        <f t="shared" si="6"/>
        <v>6.3101321953611622E-2</v>
      </c>
      <c r="G90" s="95">
        <f t="shared" si="7"/>
        <v>6.3101321953611622E-2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686</v>
      </c>
      <c r="W90" s="112">
        <v>784</v>
      </c>
      <c r="X90" s="112">
        <v>836</v>
      </c>
      <c r="Y90" s="112">
        <v>830</v>
      </c>
      <c r="Z90" s="112">
        <v>873</v>
      </c>
    </row>
    <row r="91" spans="1:30" ht="15" customHeight="1" x14ac:dyDescent="0.25">
      <c r="A91" s="49" t="s">
        <v>7</v>
      </c>
      <c r="B91" s="49"/>
      <c r="C91" s="97" t="str">
        <f t="shared" si="3"/>
        <v>$691.5 mil</v>
      </c>
      <c r="D91" s="94">
        <f t="shared" si="4"/>
        <v>3.6349985230711646E-2</v>
      </c>
      <c r="E91" s="95">
        <f t="shared" si="5"/>
        <v>3.6349985230711646E-2</v>
      </c>
      <c r="F91" s="94">
        <f t="shared" si="6"/>
        <v>0.20388872160168448</v>
      </c>
      <c r="G91" s="95">
        <f t="shared" si="7"/>
        <v>0.20388872160168448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5297</v>
      </c>
      <c r="W91" s="112">
        <v>5501</v>
      </c>
      <c r="X91" s="112">
        <v>5575</v>
      </c>
      <c r="Y91" s="112">
        <v>5583</v>
      </c>
      <c r="Z91" s="112">
        <v>5732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305</v>
      </c>
      <c r="W93" s="112">
        <v>336</v>
      </c>
      <c r="X93" s="112">
        <v>348</v>
      </c>
      <c r="Y93" s="112">
        <v>350</v>
      </c>
      <c r="Z93" s="112">
        <v>345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802</v>
      </c>
      <c r="W94" s="112">
        <v>818</v>
      </c>
      <c r="X94" s="112">
        <v>833</v>
      </c>
      <c r="Y94" s="112">
        <v>822</v>
      </c>
      <c r="Z94" s="112">
        <v>834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164</v>
      </c>
      <c r="W95" s="112">
        <v>172</v>
      </c>
      <c r="X95" s="112">
        <v>179</v>
      </c>
      <c r="Y95" s="112">
        <v>196</v>
      </c>
      <c r="Z95" s="112">
        <v>209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796</v>
      </c>
      <c r="W96" s="112">
        <v>865</v>
      </c>
      <c r="X96" s="112">
        <v>903</v>
      </c>
      <c r="Y96" s="112">
        <v>957</v>
      </c>
      <c r="Z96" s="112">
        <v>1001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667</v>
      </c>
      <c r="W97" s="112">
        <v>686</v>
      </c>
      <c r="X97" s="112">
        <v>673</v>
      </c>
      <c r="Y97" s="112">
        <v>637</v>
      </c>
      <c r="Z97" s="112">
        <v>647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566</v>
      </c>
      <c r="W98" s="112">
        <v>575</v>
      </c>
      <c r="X98" s="112">
        <v>596</v>
      </c>
      <c r="Y98" s="112">
        <v>612</v>
      </c>
      <c r="Z98" s="112">
        <v>611</v>
      </c>
    </row>
    <row r="99" spans="1:32" ht="15" customHeight="1" x14ac:dyDescent="0.25">
      <c r="S99" s="115" t="s">
        <v>191</v>
      </c>
      <c r="T99" s="115"/>
      <c r="U99" s="112"/>
      <c r="V99" s="112">
        <v>80</v>
      </c>
      <c r="W99" s="112">
        <v>87</v>
      </c>
      <c r="X99" s="112">
        <v>119</v>
      </c>
      <c r="Y99" s="112">
        <v>143</v>
      </c>
      <c r="Z99" s="112">
        <v>136</v>
      </c>
    </row>
    <row r="100" spans="1:32" ht="15" customHeight="1" x14ac:dyDescent="0.25">
      <c r="S100" s="115" t="s">
        <v>58</v>
      </c>
      <c r="T100" s="115"/>
      <c r="U100" s="112"/>
      <c r="V100" s="112">
        <v>353</v>
      </c>
      <c r="W100" s="112">
        <v>390</v>
      </c>
      <c r="X100" s="112">
        <v>435</v>
      </c>
      <c r="Y100" s="112">
        <v>441</v>
      </c>
      <c r="Z100" s="112">
        <v>508</v>
      </c>
    </row>
    <row r="101" spans="1:32" x14ac:dyDescent="0.25">
      <c r="A101" s="18"/>
      <c r="S101" s="118" t="s">
        <v>53</v>
      </c>
      <c r="T101" s="118"/>
      <c r="U101" s="112"/>
      <c r="V101" s="112">
        <v>4452</v>
      </c>
      <c r="W101" s="112">
        <v>4572</v>
      </c>
      <c r="X101" s="112">
        <v>4695</v>
      </c>
      <c r="Y101" s="112">
        <v>4765</v>
      </c>
      <c r="Z101" s="112">
        <v>4923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9719</v>
      </c>
      <c r="W104" s="112">
        <v>10416</v>
      </c>
      <c r="X104" s="112">
        <v>10744</v>
      </c>
      <c r="Y104" s="112">
        <v>11848</v>
      </c>
      <c r="Z104" s="112">
        <v>11848</v>
      </c>
      <c r="AB104" s="109" t="str">
        <f>TEXT(Z104,"###,###")</f>
        <v>11,848</v>
      </c>
      <c r="AD104" s="130">
        <f>Z104/($Z$4)*100</f>
        <v>79.618305221423284</v>
      </c>
      <c r="AF104" s="109"/>
    </row>
    <row r="105" spans="1:32" x14ac:dyDescent="0.25">
      <c r="S105" s="115" t="s">
        <v>17</v>
      </c>
      <c r="T105" s="115"/>
      <c r="U105" s="112"/>
      <c r="V105" s="112">
        <v>2202</v>
      </c>
      <c r="W105" s="112">
        <v>2156</v>
      </c>
      <c r="X105" s="112">
        <v>2261</v>
      </c>
      <c r="Y105" s="112">
        <v>2162</v>
      </c>
      <c r="Z105" s="112">
        <v>2224</v>
      </c>
      <c r="AB105" s="109" t="str">
        <f>TEXT(Z105,"###,###")</f>
        <v>2,224</v>
      </c>
      <c r="AD105" s="130">
        <f>Z105/($Z$4)*100</f>
        <v>14.94523217525704</v>
      </c>
      <c r="AF105" s="109"/>
    </row>
    <row r="106" spans="1:32" x14ac:dyDescent="0.25">
      <c r="S106" s="118" t="s">
        <v>53</v>
      </c>
      <c r="T106" s="118"/>
      <c r="U106" s="120"/>
      <c r="V106" s="120">
        <v>11921</v>
      </c>
      <c r="W106" s="120">
        <v>12572</v>
      </c>
      <c r="X106" s="120">
        <v>13005</v>
      </c>
      <c r="Y106" s="120">
        <v>14010</v>
      </c>
      <c r="Z106" s="120">
        <v>14072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1006</v>
      </c>
      <c r="W108" s="112">
        <v>1220</v>
      </c>
      <c r="X108" s="112">
        <v>1071</v>
      </c>
      <c r="Y108" s="112">
        <v>1117</v>
      </c>
      <c r="Z108" s="112">
        <v>1035</v>
      </c>
      <c r="AB108" s="109" t="str">
        <f>TEXT(Z108,"###,###")</f>
        <v>1,035</v>
      </c>
      <c r="AD108" s="130">
        <f>Z108/($Z$4)*100</f>
        <v>6.9551777434312205</v>
      </c>
      <c r="AF108" s="109"/>
    </row>
    <row r="109" spans="1:32" x14ac:dyDescent="0.25">
      <c r="S109" s="115" t="s">
        <v>20</v>
      </c>
      <c r="T109" s="115"/>
      <c r="U109" s="112"/>
      <c r="V109" s="112">
        <v>1432</v>
      </c>
      <c r="W109" s="112">
        <v>1560</v>
      </c>
      <c r="X109" s="112">
        <v>1653</v>
      </c>
      <c r="Y109" s="112">
        <v>1350</v>
      </c>
      <c r="Z109" s="112">
        <v>1797</v>
      </c>
      <c r="AB109" s="109" t="str">
        <f>TEXT(Z109,"###,###")</f>
        <v>1,797</v>
      </c>
      <c r="AD109" s="130">
        <f>Z109/($Z$4)*100</f>
        <v>12.075801357435656</v>
      </c>
      <c r="AF109" s="109"/>
    </row>
    <row r="110" spans="1:32" x14ac:dyDescent="0.25">
      <c r="S110" s="115" t="s">
        <v>21</v>
      </c>
      <c r="T110" s="115"/>
      <c r="U110" s="112"/>
      <c r="V110" s="112">
        <v>2432</v>
      </c>
      <c r="W110" s="112">
        <v>2698</v>
      </c>
      <c r="X110" s="112">
        <v>2877</v>
      </c>
      <c r="Y110" s="112">
        <v>2895</v>
      </c>
      <c r="Z110" s="112">
        <v>3310</v>
      </c>
      <c r="AB110" s="109" t="str">
        <f>TEXT(Z110,"###,###")</f>
        <v>3,310</v>
      </c>
      <c r="AD110" s="130">
        <f>Z110/($Z$4)*100</f>
        <v>22.243128821987771</v>
      </c>
      <c r="AF110" s="109"/>
    </row>
    <row r="111" spans="1:32" x14ac:dyDescent="0.25">
      <c r="S111" s="115" t="s">
        <v>22</v>
      </c>
      <c r="T111" s="115"/>
      <c r="U111" s="112"/>
      <c r="V111" s="112">
        <v>7074</v>
      </c>
      <c r="W111" s="112">
        <v>7321</v>
      </c>
      <c r="X111" s="112">
        <v>7568</v>
      </c>
      <c r="Y111" s="112">
        <v>7442</v>
      </c>
      <c r="Z111" s="112">
        <v>8236</v>
      </c>
      <c r="AB111" s="109" t="str">
        <f>TEXT(Z111,"###,###")</f>
        <v>8,236</v>
      </c>
      <c r="AD111" s="130">
        <f>Z111/($Z$4)*100</f>
        <v>55.345742893622742</v>
      </c>
      <c r="AF111" s="109"/>
    </row>
    <row r="112" spans="1:32" x14ac:dyDescent="0.25">
      <c r="S112" s="118" t="s">
        <v>53</v>
      </c>
      <c r="T112" s="118"/>
      <c r="U112" s="112"/>
      <c r="V112" s="112">
        <v>12570</v>
      </c>
      <c r="W112" s="112">
        <v>13427</v>
      </c>
      <c r="X112" s="112">
        <v>13765</v>
      </c>
      <c r="Y112" s="112">
        <v>13371</v>
      </c>
      <c r="Z112" s="112">
        <v>14881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41.29</v>
      </c>
      <c r="W118" s="131">
        <v>41.29</v>
      </c>
      <c r="X118" s="131">
        <v>41.41</v>
      </c>
      <c r="Y118" s="131">
        <v>41.59</v>
      </c>
      <c r="Z118" s="131">
        <v>41.28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9050</v>
      </c>
      <c r="W120" s="112">
        <v>9400</v>
      </c>
      <c r="X120" s="112">
        <v>9597</v>
      </c>
      <c r="Y120" s="112">
        <v>9655</v>
      </c>
      <c r="Z120" s="112">
        <v>9974</v>
      </c>
      <c r="AB120" s="109" t="str">
        <f>TEXT(Z120,"###,###")</f>
        <v>9,974</v>
      </c>
    </row>
    <row r="121" spans="19:32" x14ac:dyDescent="0.25">
      <c r="S121" s="101" t="s">
        <v>101</v>
      </c>
      <c r="T121" s="112"/>
      <c r="U121" s="112"/>
      <c r="V121" s="112">
        <v>332</v>
      </c>
      <c r="W121" s="112">
        <v>323</v>
      </c>
      <c r="X121" s="112">
        <v>346</v>
      </c>
      <c r="Y121" s="112">
        <v>333</v>
      </c>
      <c r="Z121" s="112">
        <v>346</v>
      </c>
      <c r="AB121" s="109" t="str">
        <f>TEXT(Z121,"###,###")</f>
        <v>346</v>
      </c>
    </row>
    <row r="122" spans="19:32" x14ac:dyDescent="0.25">
      <c r="S122" s="101" t="s">
        <v>102</v>
      </c>
      <c r="T122" s="112"/>
      <c r="U122" s="112"/>
      <c r="V122" s="112">
        <v>363</v>
      </c>
      <c r="W122" s="112">
        <v>349</v>
      </c>
      <c r="X122" s="112">
        <v>317</v>
      </c>
      <c r="Y122" s="112">
        <v>352</v>
      </c>
      <c r="Z122" s="112">
        <v>337</v>
      </c>
      <c r="AB122" s="109" t="str">
        <f>TEXT(Z122,"###,###")</f>
        <v>337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9413</v>
      </c>
      <c r="W124" s="112">
        <v>9749</v>
      </c>
      <c r="X124" s="112">
        <v>9914</v>
      </c>
      <c r="Y124" s="112">
        <v>10007</v>
      </c>
      <c r="Z124" s="112">
        <v>10311</v>
      </c>
      <c r="AB124" s="109" t="str">
        <f>TEXT(Z124,"###,###")</f>
        <v>10,311</v>
      </c>
      <c r="AD124" s="127">
        <f>Z124/$Z$7*100</f>
        <v>96.744229686620372</v>
      </c>
    </row>
    <row r="125" spans="19:32" x14ac:dyDescent="0.25">
      <c r="S125" s="101" t="s">
        <v>104</v>
      </c>
      <c r="T125" s="112"/>
      <c r="U125" s="112"/>
      <c r="V125" s="112">
        <v>695</v>
      </c>
      <c r="W125" s="112">
        <v>672</v>
      </c>
      <c r="X125" s="112">
        <v>663</v>
      </c>
      <c r="Y125" s="112">
        <v>685</v>
      </c>
      <c r="Z125" s="112">
        <v>683</v>
      </c>
      <c r="AB125" s="109" t="str">
        <f>TEXT(Z125,"###,###")</f>
        <v>683</v>
      </c>
      <c r="AD125" s="127">
        <f>Z125/$Z$7*100</f>
        <v>6.4083317695627695</v>
      </c>
    </row>
    <row r="127" spans="19:32" x14ac:dyDescent="0.25">
      <c r="S127" s="101" t="s">
        <v>105</v>
      </c>
      <c r="T127" s="112"/>
      <c r="U127" s="112"/>
      <c r="V127" s="112">
        <v>5295</v>
      </c>
      <c r="W127" s="112">
        <v>5505</v>
      </c>
      <c r="X127" s="112">
        <v>5574</v>
      </c>
      <c r="Y127" s="112">
        <v>5578</v>
      </c>
      <c r="Z127" s="112">
        <v>5732</v>
      </c>
      <c r="AB127" s="109" t="str">
        <f>TEXT(Z127,"###,###")</f>
        <v>5,732</v>
      </c>
      <c r="AD127" s="127">
        <f>Z127/$Z$7*100</f>
        <v>53.781197222743479</v>
      </c>
    </row>
    <row r="128" spans="19:32" x14ac:dyDescent="0.25">
      <c r="S128" s="101" t="s">
        <v>106</v>
      </c>
      <c r="T128" s="112"/>
      <c r="U128" s="112"/>
      <c r="V128" s="112">
        <v>4453</v>
      </c>
      <c r="W128" s="112">
        <v>4567</v>
      </c>
      <c r="X128" s="112">
        <v>4690</v>
      </c>
      <c r="Y128" s="112">
        <v>4770</v>
      </c>
      <c r="Z128" s="112">
        <v>4917</v>
      </c>
      <c r="AB128" s="109" t="str">
        <f>TEXT(Z128,"###,###")</f>
        <v>4,917</v>
      </c>
      <c r="AD128" s="127">
        <f>Z128/$Z$7*100</f>
        <v>46.134359166823039</v>
      </c>
    </row>
    <row r="130" spans="19:20" x14ac:dyDescent="0.25">
      <c r="S130" s="101" t="s">
        <v>264</v>
      </c>
      <c r="T130" s="127">
        <v>93.582285607055738</v>
      </c>
    </row>
    <row r="131" spans="19:20" x14ac:dyDescent="0.25">
      <c r="S131" s="101" t="s">
        <v>265</v>
      </c>
      <c r="T131" s="127">
        <v>3.2463876899981239</v>
      </c>
    </row>
    <row r="132" spans="19:20" x14ac:dyDescent="0.25">
      <c r="S132" s="101" t="s">
        <v>266</v>
      </c>
      <c r="T132" s="127">
        <v>3.1619440795646465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3995B1-8FEC-4683-885E-51AE5A3719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2A8B22-D880-4EFD-B8A8-6A490A1CCE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BE96E83-0396-49B6-89CD-20A9F18BD6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7F9BA7D-C716-45AD-AE04-A2247594B9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DC461-A497-4823-B68E-497707482995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180</v>
      </c>
      <c r="T1" s="99"/>
      <c r="U1" s="99"/>
      <c r="V1" s="99"/>
      <c r="W1" s="99"/>
      <c r="X1" s="99"/>
      <c r="Y1" s="100" t="s">
        <v>258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180</v>
      </c>
      <c r="Y3" s="105" t="s">
        <v>258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10.68 Wudinna,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894</v>
      </c>
      <c r="W4" s="108">
        <v>1008</v>
      </c>
      <c r="X4" s="108">
        <v>944</v>
      </c>
      <c r="Y4" s="108">
        <v>1023</v>
      </c>
      <c r="Z4" s="108">
        <v>1037</v>
      </c>
      <c r="AB4" s="109" t="str">
        <f>TEXT(Z4,"###,###")</f>
        <v>1,037</v>
      </c>
      <c r="AD4" s="110">
        <f>Z4/Y4-1</f>
        <v>1.3685239491691092E-2</v>
      </c>
      <c r="AF4" s="110">
        <f>Z4/V4-1</f>
        <v>0.15995525727069348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451</v>
      </c>
      <c r="W5" s="108">
        <v>536</v>
      </c>
      <c r="X5" s="108">
        <v>490</v>
      </c>
      <c r="Y5" s="108">
        <v>521</v>
      </c>
      <c r="Z5" s="108">
        <v>511</v>
      </c>
      <c r="AB5" s="109" t="str">
        <f>TEXT(Z5,"###,###")</f>
        <v>511</v>
      </c>
      <c r="AD5" s="110">
        <f t="shared" ref="AD5:AD9" si="0">Z5/Y5-1</f>
        <v>-1.9193857965451033E-2</v>
      </c>
      <c r="AF5" s="110">
        <f t="shared" ref="AF5:AF9" si="1">Z5/V5-1</f>
        <v>0.13303769401330379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439</v>
      </c>
      <c r="W6" s="108">
        <v>473</v>
      </c>
      <c r="X6" s="108">
        <v>457</v>
      </c>
      <c r="Y6" s="108">
        <v>501</v>
      </c>
      <c r="Z6" s="108">
        <v>526</v>
      </c>
      <c r="AB6" s="109" t="str">
        <f>TEXT(Z6,"###,###")</f>
        <v>526</v>
      </c>
      <c r="AD6" s="110">
        <f t="shared" si="0"/>
        <v>4.9900199600798389E-2</v>
      </c>
      <c r="AF6" s="110">
        <f t="shared" si="1"/>
        <v>0.19817767653758533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594</v>
      </c>
      <c r="W7" s="108">
        <v>679</v>
      </c>
      <c r="X7" s="108">
        <v>620</v>
      </c>
      <c r="Y7" s="108">
        <v>696</v>
      </c>
      <c r="Z7" s="108">
        <v>694</v>
      </c>
      <c r="AB7" s="109" t="str">
        <f>TEXT(Z7,"###,###")</f>
        <v>694</v>
      </c>
      <c r="AD7" s="110">
        <f t="shared" si="0"/>
        <v>-2.8735632183908288E-3</v>
      </c>
      <c r="AF7" s="110">
        <f t="shared" si="1"/>
        <v>0.16835016835016825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1,037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694</v>
      </c>
      <c r="P8" s="65"/>
      <c r="S8" s="107" t="s">
        <v>84</v>
      </c>
      <c r="T8" s="108"/>
      <c r="U8" s="108"/>
      <c r="V8" s="108">
        <v>30348</v>
      </c>
      <c r="W8" s="108">
        <v>24549.51</v>
      </c>
      <c r="X8" s="108">
        <v>27542.83</v>
      </c>
      <c r="Y8" s="108">
        <v>22708.11</v>
      </c>
      <c r="Z8" s="108">
        <v>23722</v>
      </c>
      <c r="AB8" s="109" t="str">
        <f>TEXT(Z8,"$###,###")</f>
        <v>$23,722</v>
      </c>
      <c r="AD8" s="110">
        <f t="shared" si="0"/>
        <v>4.4648806087340676E-2</v>
      </c>
      <c r="AF8" s="110">
        <f t="shared" si="1"/>
        <v>-0.21833399235534467</v>
      </c>
    </row>
    <row r="9" spans="1:32" x14ac:dyDescent="0.25">
      <c r="A9" s="30" t="s">
        <v>14</v>
      </c>
      <c r="B9" s="69"/>
      <c r="C9" s="70"/>
      <c r="D9" s="71">
        <f>AD104</f>
        <v>56.60559305689489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50.576368876080693</v>
      </c>
      <c r="P9" s="72" t="s">
        <v>85</v>
      </c>
      <c r="S9" s="107" t="s">
        <v>7</v>
      </c>
      <c r="T9" s="108"/>
      <c r="U9" s="108"/>
      <c r="V9" s="108">
        <v>35925058</v>
      </c>
      <c r="W9" s="108">
        <v>24018088</v>
      </c>
      <c r="X9" s="108">
        <v>27754653</v>
      </c>
      <c r="Y9" s="108">
        <v>31060629</v>
      </c>
      <c r="Z9" s="108">
        <v>26750576</v>
      </c>
      <c r="AB9" s="109" t="str">
        <f>TEXT(Z9/1000000,"$#,###.0")&amp;" mil"</f>
        <v>$26.8 mil</v>
      </c>
      <c r="AD9" s="110">
        <f t="shared" si="0"/>
        <v>-0.13876257946997794</v>
      </c>
      <c r="AF9" s="110">
        <f t="shared" si="1"/>
        <v>-0.25537834900642331</v>
      </c>
    </row>
    <row r="10" spans="1:32" x14ac:dyDescent="0.25">
      <c r="A10" s="30" t="s">
        <v>17</v>
      </c>
      <c r="B10" s="69"/>
      <c r="C10" s="70"/>
      <c r="D10" s="71">
        <f>AD105</f>
        <v>16.489874638379941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48.559077809798275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58.501440922190206</v>
      </c>
      <c r="P11" s="72" t="s">
        <v>85</v>
      </c>
      <c r="S11" s="107" t="s">
        <v>29</v>
      </c>
      <c r="T11" s="112"/>
      <c r="U11" s="112"/>
      <c r="V11" s="112">
        <v>618</v>
      </c>
      <c r="W11" s="112">
        <v>710</v>
      </c>
      <c r="X11" s="112">
        <v>680</v>
      </c>
      <c r="Y11" s="112">
        <v>718</v>
      </c>
      <c r="Z11" s="112">
        <v>748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28.962536023054753</v>
      </c>
      <c r="P12" s="72" t="s">
        <v>85</v>
      </c>
      <c r="S12" s="107" t="s">
        <v>30</v>
      </c>
      <c r="T12" s="112"/>
      <c r="U12" s="112"/>
      <c r="V12" s="112">
        <v>271</v>
      </c>
      <c r="W12" s="112">
        <v>298</v>
      </c>
      <c r="X12" s="112">
        <v>267</v>
      </c>
      <c r="Y12" s="112">
        <v>303</v>
      </c>
      <c r="Z12" s="112">
        <v>289</v>
      </c>
    </row>
    <row r="13" spans="1:32" ht="15" customHeight="1" x14ac:dyDescent="0.25">
      <c r="A13" s="30" t="s">
        <v>19</v>
      </c>
      <c r="B13" s="70"/>
      <c r="C13" s="70"/>
      <c r="D13" s="71">
        <f>AD108</f>
        <v>19.864995178399226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12.968299711815561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17.164898746383798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44.4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12.921890067502412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17.485549132947977</v>
      </c>
      <c r="P15" s="72" t="s">
        <v>85</v>
      </c>
      <c r="S15" s="115" t="s">
        <v>61</v>
      </c>
      <c r="T15" s="115"/>
      <c r="U15" s="116"/>
      <c r="V15" s="116">
        <v>177</v>
      </c>
      <c r="W15" s="116">
        <v>219</v>
      </c>
      <c r="X15" s="116">
        <v>228</v>
      </c>
      <c r="Y15" s="112">
        <v>246</v>
      </c>
      <c r="Z15" s="112">
        <v>232</v>
      </c>
      <c r="AB15" s="117">
        <f t="shared" ref="AB15:AB34" si="2">IF(Z15="np",0,Z15/$Z$34)</f>
        <v>0.22372227579556414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22.757955641272904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82.51445086705202</v>
      </c>
      <c r="P16" s="37" t="s">
        <v>85</v>
      </c>
      <c r="S16" s="115" t="s">
        <v>62</v>
      </c>
      <c r="T16" s="115"/>
      <c r="U16" s="116"/>
      <c r="V16" s="116">
        <v>4</v>
      </c>
      <c r="W16" s="116">
        <v>0</v>
      </c>
      <c r="X16" s="116">
        <v>9</v>
      </c>
      <c r="Y16" s="112">
        <v>4</v>
      </c>
      <c r="Z16" s="112">
        <v>6</v>
      </c>
      <c r="AB16" s="117">
        <f t="shared" si="2"/>
        <v>5.7859209257473485E-3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13</v>
      </c>
      <c r="W17" s="116">
        <v>38</v>
      </c>
      <c r="X17" s="116">
        <v>15</v>
      </c>
      <c r="Y17" s="112">
        <v>17</v>
      </c>
      <c r="Z17" s="112">
        <v>25</v>
      </c>
      <c r="AB17" s="117">
        <f t="shared" si="2"/>
        <v>2.4108003857280617E-2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4</v>
      </c>
      <c r="W18" s="116">
        <v>5</v>
      </c>
      <c r="X18" s="116">
        <v>9</v>
      </c>
      <c r="Y18" s="112">
        <v>8</v>
      </c>
      <c r="Z18" s="112">
        <v>8</v>
      </c>
      <c r="AB18" s="117">
        <f t="shared" si="2"/>
        <v>7.7145612343297977E-3</v>
      </c>
    </row>
    <row r="19" spans="1:28" x14ac:dyDescent="0.25">
      <c r="A19" s="61" t="str">
        <f>$S$1&amp;" ("&amp;$V$2&amp;" to "&amp;$Z$2&amp;")"</f>
        <v>Wudinna (2016-17 to 2020-21)</v>
      </c>
      <c r="B19" s="61"/>
      <c r="C19" s="61"/>
      <c r="D19" s="61"/>
      <c r="E19" s="61"/>
      <c r="F19" s="61"/>
      <c r="G19" s="61" t="str">
        <f>$S$1&amp;" ("&amp;$V$2&amp;" to "&amp;$Z$2&amp;")"</f>
        <v>Wudinna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27</v>
      </c>
      <c r="W19" s="116">
        <v>30</v>
      </c>
      <c r="X19" s="116">
        <v>44</v>
      </c>
      <c r="Y19" s="112">
        <v>45</v>
      </c>
      <c r="Z19" s="112">
        <v>44</v>
      </c>
      <c r="AB19" s="117">
        <f t="shared" si="2"/>
        <v>4.2430086788813888E-2</v>
      </c>
    </row>
    <row r="20" spans="1:28" x14ac:dyDescent="0.25">
      <c r="S20" s="115" t="s">
        <v>66</v>
      </c>
      <c r="T20" s="115"/>
      <c r="U20" s="116"/>
      <c r="V20" s="116">
        <v>26</v>
      </c>
      <c r="W20" s="116">
        <v>21</v>
      </c>
      <c r="X20" s="116">
        <v>18</v>
      </c>
      <c r="Y20" s="112">
        <v>16</v>
      </c>
      <c r="Z20" s="112">
        <v>26</v>
      </c>
      <c r="AB20" s="117">
        <f t="shared" si="2"/>
        <v>2.5072324011571841E-2</v>
      </c>
    </row>
    <row r="21" spans="1:28" x14ac:dyDescent="0.25">
      <c r="S21" s="115" t="s">
        <v>67</v>
      </c>
      <c r="T21" s="115"/>
      <c r="U21" s="116"/>
      <c r="V21" s="116">
        <v>65</v>
      </c>
      <c r="W21" s="116">
        <v>74</v>
      </c>
      <c r="X21" s="116">
        <v>71</v>
      </c>
      <c r="Y21" s="112">
        <v>81</v>
      </c>
      <c r="Z21" s="112">
        <v>92</v>
      </c>
      <c r="AB21" s="117">
        <f t="shared" si="2"/>
        <v>8.8717454194792669E-2</v>
      </c>
    </row>
    <row r="22" spans="1:28" x14ac:dyDescent="0.25">
      <c r="S22" s="115" t="s">
        <v>68</v>
      </c>
      <c r="T22" s="115"/>
      <c r="U22" s="116"/>
      <c r="V22" s="116">
        <v>45</v>
      </c>
      <c r="W22" s="116">
        <v>40</v>
      </c>
      <c r="X22" s="116">
        <v>38</v>
      </c>
      <c r="Y22" s="112">
        <v>43</v>
      </c>
      <c r="Z22" s="112">
        <v>51</v>
      </c>
      <c r="AB22" s="117">
        <f t="shared" si="2"/>
        <v>4.9180327868852458E-2</v>
      </c>
    </row>
    <row r="23" spans="1:28" x14ac:dyDescent="0.25">
      <c r="S23" s="115" t="s">
        <v>69</v>
      </c>
      <c r="T23" s="115"/>
      <c r="U23" s="116"/>
      <c r="V23" s="116">
        <v>49</v>
      </c>
      <c r="W23" s="116">
        <v>54</v>
      </c>
      <c r="X23" s="116">
        <v>44</v>
      </c>
      <c r="Y23" s="112">
        <v>44</v>
      </c>
      <c r="Z23" s="112">
        <v>46</v>
      </c>
      <c r="AB23" s="117">
        <f t="shared" si="2"/>
        <v>4.4358727097396335E-2</v>
      </c>
    </row>
    <row r="24" spans="1:28" x14ac:dyDescent="0.25">
      <c r="S24" s="115" t="s">
        <v>70</v>
      </c>
      <c r="T24" s="115"/>
      <c r="U24" s="116"/>
      <c r="V24" s="116">
        <v>7</v>
      </c>
      <c r="W24" s="116">
        <v>4</v>
      </c>
      <c r="X24" s="116">
        <v>8</v>
      </c>
      <c r="Y24" s="112">
        <v>5</v>
      </c>
      <c r="Z24" s="112">
        <v>4</v>
      </c>
      <c r="AB24" s="117">
        <f t="shared" si="2"/>
        <v>3.8572806171648989E-3</v>
      </c>
    </row>
    <row r="25" spans="1:28" x14ac:dyDescent="0.25">
      <c r="S25" s="115" t="s">
        <v>71</v>
      </c>
      <c r="T25" s="115"/>
      <c r="U25" s="116"/>
      <c r="V25" s="116">
        <v>10</v>
      </c>
      <c r="W25" s="116">
        <v>13</v>
      </c>
      <c r="X25" s="116">
        <v>7</v>
      </c>
      <c r="Y25" s="112">
        <v>17</v>
      </c>
      <c r="Z25" s="112">
        <v>15</v>
      </c>
      <c r="AB25" s="117">
        <f t="shared" si="2"/>
        <v>1.446480231436837E-2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4</v>
      </c>
      <c r="X26" s="116">
        <v>16</v>
      </c>
      <c r="Y26" s="112">
        <v>12</v>
      </c>
      <c r="Z26" s="112">
        <v>15</v>
      </c>
      <c r="AB26" s="117">
        <f t="shared" si="2"/>
        <v>1.446480231436837E-2</v>
      </c>
    </row>
    <row r="27" spans="1:28" x14ac:dyDescent="0.25">
      <c r="S27" s="115" t="s">
        <v>73</v>
      </c>
      <c r="T27" s="115"/>
      <c r="U27" s="116"/>
      <c r="V27" s="116">
        <v>10</v>
      </c>
      <c r="W27" s="116">
        <v>13</v>
      </c>
      <c r="X27" s="116">
        <v>13</v>
      </c>
      <c r="Y27" s="112">
        <v>12</v>
      </c>
      <c r="Z27" s="112">
        <v>22</v>
      </c>
      <c r="AB27" s="117">
        <f t="shared" si="2"/>
        <v>2.1215043394406944E-2</v>
      </c>
    </row>
    <row r="28" spans="1:28" x14ac:dyDescent="0.25">
      <c r="S28" s="115" t="s">
        <v>74</v>
      </c>
      <c r="T28" s="115"/>
      <c r="U28" s="116"/>
      <c r="V28" s="116">
        <v>19</v>
      </c>
      <c r="W28" s="116">
        <v>28</v>
      </c>
      <c r="X28" s="116">
        <v>24</v>
      </c>
      <c r="Y28" s="112">
        <v>28</v>
      </c>
      <c r="Z28" s="112">
        <v>34</v>
      </c>
      <c r="AB28" s="117">
        <f t="shared" si="2"/>
        <v>3.2786885245901641E-2</v>
      </c>
    </row>
    <row r="29" spans="1:28" x14ac:dyDescent="0.25">
      <c r="S29" s="115" t="s">
        <v>75</v>
      </c>
      <c r="T29" s="115"/>
      <c r="U29" s="116"/>
      <c r="V29" s="116">
        <v>31</v>
      </c>
      <c r="W29" s="116">
        <v>51</v>
      </c>
      <c r="X29" s="116">
        <v>33</v>
      </c>
      <c r="Y29" s="112">
        <v>44</v>
      </c>
      <c r="Z29" s="112">
        <v>37</v>
      </c>
      <c r="AB29" s="117">
        <f t="shared" si="2"/>
        <v>3.5679845708775311E-2</v>
      </c>
    </row>
    <row r="30" spans="1:28" x14ac:dyDescent="0.25">
      <c r="S30" s="115" t="s">
        <v>76</v>
      </c>
      <c r="T30" s="115"/>
      <c r="U30" s="116"/>
      <c r="V30" s="116">
        <v>75</v>
      </c>
      <c r="W30" s="116">
        <v>73</v>
      </c>
      <c r="X30" s="116">
        <v>76</v>
      </c>
      <c r="Y30" s="112">
        <v>84</v>
      </c>
      <c r="Z30" s="112">
        <v>82</v>
      </c>
      <c r="AB30" s="117">
        <f t="shared" si="2"/>
        <v>7.9074252651880422E-2</v>
      </c>
    </row>
    <row r="31" spans="1:28" x14ac:dyDescent="0.25">
      <c r="S31" s="115" t="s">
        <v>77</v>
      </c>
      <c r="T31" s="115"/>
      <c r="U31" s="116"/>
      <c r="V31" s="116">
        <v>49</v>
      </c>
      <c r="W31" s="116">
        <v>60</v>
      </c>
      <c r="X31" s="116">
        <v>54</v>
      </c>
      <c r="Y31" s="112">
        <v>69</v>
      </c>
      <c r="Z31" s="112">
        <v>70</v>
      </c>
      <c r="AB31" s="117">
        <f t="shared" si="2"/>
        <v>6.7502410800385729E-2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6</v>
      </c>
      <c r="W32" s="116">
        <v>7</v>
      </c>
      <c r="X32" s="116">
        <v>0</v>
      </c>
      <c r="Y32" s="112">
        <v>5</v>
      </c>
      <c r="Z32" s="112">
        <v>2</v>
      </c>
      <c r="AB32" s="117">
        <f t="shared" si="2"/>
        <v>1.9286403085824494E-3</v>
      </c>
    </row>
    <row r="33" spans="19:32" x14ac:dyDescent="0.25">
      <c r="S33" s="115" t="s">
        <v>79</v>
      </c>
      <c r="T33" s="115"/>
      <c r="U33" s="116"/>
      <c r="V33" s="116">
        <v>31</v>
      </c>
      <c r="W33" s="116">
        <v>59</v>
      </c>
      <c r="X33" s="116">
        <v>56</v>
      </c>
      <c r="Y33" s="112">
        <v>51</v>
      </c>
      <c r="Z33" s="112">
        <v>47</v>
      </c>
      <c r="AB33" s="117">
        <f t="shared" si="2"/>
        <v>4.5323047251687558E-2</v>
      </c>
    </row>
    <row r="34" spans="19:32" x14ac:dyDescent="0.25">
      <c r="S34" s="118" t="s">
        <v>53</v>
      </c>
      <c r="T34" s="118"/>
      <c r="U34" s="119"/>
      <c r="V34" s="119">
        <v>893</v>
      </c>
      <c r="W34" s="119">
        <v>1007</v>
      </c>
      <c r="X34" s="119">
        <v>944</v>
      </c>
      <c r="Y34" s="120">
        <v>1025</v>
      </c>
      <c r="Z34" s="120">
        <v>1037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489</v>
      </c>
      <c r="W37" s="112">
        <v>585</v>
      </c>
      <c r="X37" s="112">
        <v>531</v>
      </c>
      <c r="Y37" s="112">
        <v>593</v>
      </c>
      <c r="Z37" s="112">
        <v>571</v>
      </c>
      <c r="AB37" s="132">
        <f>Z37/Z40*100</f>
        <v>82.51445086705202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110</v>
      </c>
      <c r="W38" s="112">
        <v>96</v>
      </c>
      <c r="X38" s="112">
        <v>92</v>
      </c>
      <c r="Y38" s="112">
        <v>100</v>
      </c>
      <c r="Z38" s="112">
        <v>121</v>
      </c>
      <c r="AB38" s="132">
        <f>Z38/Z40*100</f>
        <v>17.485549132947977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599</v>
      </c>
      <c r="W40" s="112">
        <v>681</v>
      </c>
      <c r="X40" s="112">
        <v>623</v>
      </c>
      <c r="Y40" s="112">
        <v>693</v>
      </c>
      <c r="Z40" s="112">
        <v>692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6</v>
      </c>
      <c r="Y44" s="112">
        <v>0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19</v>
      </c>
      <c r="X45" s="112">
        <v>8</v>
      </c>
      <c r="Y45" s="112">
        <v>22</v>
      </c>
      <c r="Z45" s="112">
        <v>25</v>
      </c>
    </row>
    <row r="46" spans="19:32" x14ac:dyDescent="0.25">
      <c r="S46" s="115" t="s">
        <v>38</v>
      </c>
      <c r="T46" s="115"/>
      <c r="U46" s="112"/>
      <c r="V46" s="112">
        <v>43</v>
      </c>
      <c r="W46" s="112">
        <v>33</v>
      </c>
      <c r="X46" s="112">
        <v>32</v>
      </c>
      <c r="Y46" s="112">
        <v>35</v>
      </c>
      <c r="Z46" s="112">
        <v>22</v>
      </c>
    </row>
    <row r="47" spans="19:32" x14ac:dyDescent="0.25">
      <c r="S47" s="115" t="s">
        <v>39</v>
      </c>
      <c r="T47" s="115"/>
      <c r="U47" s="112"/>
      <c r="V47" s="112">
        <v>32</v>
      </c>
      <c r="W47" s="112">
        <v>34</v>
      </c>
      <c r="X47" s="112">
        <v>50</v>
      </c>
      <c r="Y47" s="112">
        <v>35</v>
      </c>
      <c r="Z47" s="112">
        <v>42</v>
      </c>
    </row>
    <row r="48" spans="19:32" x14ac:dyDescent="0.25">
      <c r="S48" s="115" t="s">
        <v>40</v>
      </c>
      <c r="T48" s="115"/>
      <c r="U48" s="112"/>
      <c r="V48" s="112">
        <v>51</v>
      </c>
      <c r="W48" s="112">
        <v>76</v>
      </c>
      <c r="X48" s="112">
        <v>76</v>
      </c>
      <c r="Y48" s="112">
        <v>65</v>
      </c>
      <c r="Z48" s="112">
        <v>31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44</v>
      </c>
      <c r="W49" s="112">
        <v>37</v>
      </c>
      <c r="X49" s="112">
        <v>48</v>
      </c>
      <c r="Y49" s="112">
        <v>41</v>
      </c>
      <c r="Z49" s="112">
        <v>69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Wudinna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44</v>
      </c>
      <c r="W50" s="112">
        <v>60</v>
      </c>
      <c r="X50" s="112">
        <v>44</v>
      </c>
      <c r="Y50" s="112">
        <v>58</v>
      </c>
      <c r="Z50" s="112">
        <v>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</v>
      </c>
      <c r="W51" s="112">
        <v>47</v>
      </c>
      <c r="X51" s="112">
        <v>43</v>
      </c>
      <c r="Y51" s="112">
        <v>44</v>
      </c>
      <c r="Z51" s="112">
        <v>45</v>
      </c>
    </row>
    <row r="52" spans="1:26" ht="15" customHeight="1" x14ac:dyDescent="0.25">
      <c r="S52" s="115" t="s">
        <v>44</v>
      </c>
      <c r="T52" s="115"/>
      <c r="U52" s="112"/>
      <c r="V52" s="112">
        <v>40</v>
      </c>
      <c r="W52" s="112">
        <v>44</v>
      </c>
      <c r="X52" s="112">
        <v>39</v>
      </c>
      <c r="Y52" s="112">
        <v>46</v>
      </c>
      <c r="Z52" s="112">
        <v>40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</v>
      </c>
      <c r="W53" s="112">
        <v>34</v>
      </c>
      <c r="X53" s="112">
        <v>27</v>
      </c>
      <c r="Y53" s="112">
        <v>38</v>
      </c>
      <c r="Z53" s="112">
        <v>47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19</v>
      </c>
      <c r="W54" s="112">
        <v>40</v>
      </c>
      <c r="X54" s="112">
        <v>29</v>
      </c>
      <c r="Y54" s="112">
        <v>46</v>
      </c>
      <c r="Z54" s="112">
        <v>48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40</v>
      </c>
      <c r="W55" s="112">
        <v>37</v>
      </c>
      <c r="X55" s="112">
        <v>25</v>
      </c>
      <c r="Y55" s="112">
        <v>35</v>
      </c>
      <c r="Z55" s="112">
        <v>37</v>
      </c>
    </row>
    <row r="56" spans="1:26" ht="15" customHeight="1" x14ac:dyDescent="0.25">
      <c r="S56" s="115" t="s">
        <v>48</v>
      </c>
      <c r="T56" s="115"/>
      <c r="U56" s="112"/>
      <c r="V56" s="112">
        <v>31</v>
      </c>
      <c r="W56" s="112">
        <v>42</v>
      </c>
      <c r="X56" s="112">
        <v>35</v>
      </c>
      <c r="Y56" s="112">
        <v>39</v>
      </c>
      <c r="Z56" s="112">
        <v>36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7</v>
      </c>
      <c r="X57" s="112">
        <v>9</v>
      </c>
      <c r="Y57" s="112">
        <v>14</v>
      </c>
      <c r="Z57" s="112">
        <v>19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</v>
      </c>
      <c r="W58" s="112">
        <v>6</v>
      </c>
      <c r="X58" s="112">
        <v>0</v>
      </c>
      <c r="Y58" s="112">
        <v>4</v>
      </c>
      <c r="Z58" s="112">
        <v>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5</v>
      </c>
      <c r="Y59" s="112">
        <v>0</v>
      </c>
      <c r="Z59" s="112">
        <v>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</v>
      </c>
      <c r="W60" s="112">
        <v>6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450</v>
      </c>
      <c r="W61" s="112">
        <v>534</v>
      </c>
      <c r="X61" s="112">
        <v>487</v>
      </c>
      <c r="Y61" s="112">
        <v>524</v>
      </c>
      <c r="Z61" s="112">
        <v>511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5</v>
      </c>
      <c r="Y63" s="112">
        <v>7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7</v>
      </c>
      <c r="X64" s="112">
        <v>8</v>
      </c>
      <c r="Y64" s="112">
        <v>23</v>
      </c>
      <c r="Z64" s="112">
        <v>24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Wudinna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45</v>
      </c>
      <c r="W65" s="112">
        <v>41</v>
      </c>
      <c r="X65" s="112">
        <v>23</v>
      </c>
      <c r="Y65" s="112">
        <v>30</v>
      </c>
      <c r="Z65" s="112">
        <v>48</v>
      </c>
    </row>
    <row r="66" spans="1:26" x14ac:dyDescent="0.25">
      <c r="S66" s="115" t="s">
        <v>39</v>
      </c>
      <c r="T66" s="115"/>
      <c r="U66" s="112"/>
      <c r="V66" s="112">
        <v>50</v>
      </c>
      <c r="W66" s="112">
        <v>67</v>
      </c>
      <c r="X66" s="112">
        <v>52</v>
      </c>
      <c r="Y66" s="112">
        <v>48</v>
      </c>
      <c r="Z66" s="112">
        <v>41</v>
      </c>
    </row>
    <row r="67" spans="1:26" x14ac:dyDescent="0.25">
      <c r="S67" s="115" t="s">
        <v>40</v>
      </c>
      <c r="T67" s="115"/>
      <c r="U67" s="112"/>
      <c r="V67" s="112">
        <v>32</v>
      </c>
      <c r="W67" s="112">
        <v>26</v>
      </c>
      <c r="X67" s="112">
        <v>64</v>
      </c>
      <c r="Y67" s="112">
        <v>59</v>
      </c>
      <c r="Z67" s="112">
        <v>56</v>
      </c>
    </row>
    <row r="68" spans="1:26" x14ac:dyDescent="0.25">
      <c r="S68" s="115" t="s">
        <v>41</v>
      </c>
      <c r="T68" s="115"/>
      <c r="U68" s="112"/>
      <c r="V68" s="112">
        <v>38</v>
      </c>
      <c r="W68" s="112">
        <v>39</v>
      </c>
      <c r="X68" s="112">
        <v>37</v>
      </c>
      <c r="Y68" s="112">
        <v>36</v>
      </c>
      <c r="Z68" s="112">
        <v>40</v>
      </c>
    </row>
    <row r="69" spans="1:26" x14ac:dyDescent="0.25">
      <c r="S69" s="115" t="s">
        <v>42</v>
      </c>
      <c r="T69" s="115"/>
      <c r="U69" s="112"/>
      <c r="V69" s="112">
        <v>49</v>
      </c>
      <c r="W69" s="112">
        <v>56</v>
      </c>
      <c r="X69" s="112">
        <v>61</v>
      </c>
      <c r="Y69" s="112">
        <v>50</v>
      </c>
      <c r="Z69" s="112">
        <v>46</v>
      </c>
    </row>
    <row r="70" spans="1:26" x14ac:dyDescent="0.25">
      <c r="S70" s="115" t="s">
        <v>43</v>
      </c>
      <c r="T70" s="115"/>
      <c r="U70" s="112"/>
      <c r="V70" s="112">
        <v>39</v>
      </c>
      <c r="W70" s="112">
        <v>38</v>
      </c>
      <c r="X70" s="112">
        <v>31</v>
      </c>
      <c r="Y70" s="112">
        <v>41</v>
      </c>
      <c r="Z70" s="112">
        <v>50</v>
      </c>
    </row>
    <row r="71" spans="1:26" x14ac:dyDescent="0.25">
      <c r="S71" s="115" t="s">
        <v>44</v>
      </c>
      <c r="T71" s="115"/>
      <c r="U71" s="112"/>
      <c r="V71" s="112">
        <v>41</v>
      </c>
      <c r="W71" s="112">
        <v>48</v>
      </c>
      <c r="X71" s="112">
        <v>35</v>
      </c>
      <c r="Y71" s="112">
        <v>38</v>
      </c>
      <c r="Z71" s="112">
        <v>35</v>
      </c>
    </row>
    <row r="72" spans="1:26" x14ac:dyDescent="0.25">
      <c r="S72" s="115" t="s">
        <v>45</v>
      </c>
      <c r="T72" s="115"/>
      <c r="U72" s="112"/>
      <c r="V72" s="112">
        <v>32</v>
      </c>
      <c r="W72" s="112">
        <v>23</v>
      </c>
      <c r="X72" s="112">
        <v>30</v>
      </c>
      <c r="Y72" s="112">
        <v>50</v>
      </c>
      <c r="Z72" s="112">
        <v>57</v>
      </c>
    </row>
    <row r="73" spans="1:26" x14ac:dyDescent="0.25">
      <c r="S73" s="115" t="s">
        <v>46</v>
      </c>
      <c r="T73" s="115"/>
      <c r="U73" s="112"/>
      <c r="V73" s="112">
        <v>38</v>
      </c>
      <c r="W73" s="112">
        <v>40</v>
      </c>
      <c r="X73" s="112">
        <v>31</v>
      </c>
      <c r="Y73" s="112">
        <v>34</v>
      </c>
      <c r="Z73" s="112">
        <v>36</v>
      </c>
    </row>
    <row r="74" spans="1:26" x14ac:dyDescent="0.25">
      <c r="S74" s="115" t="s">
        <v>47</v>
      </c>
      <c r="T74" s="115"/>
      <c r="U74" s="112"/>
      <c r="V74" s="112">
        <v>34</v>
      </c>
      <c r="W74" s="112">
        <v>42</v>
      </c>
      <c r="X74" s="112">
        <v>35</v>
      </c>
      <c r="Y74" s="112">
        <v>48</v>
      </c>
      <c r="Z74" s="112">
        <v>44</v>
      </c>
    </row>
    <row r="75" spans="1:26" x14ac:dyDescent="0.25">
      <c r="S75" s="115" t="s">
        <v>48</v>
      </c>
      <c r="T75" s="115"/>
      <c r="U75" s="112"/>
      <c r="V75" s="112">
        <v>17</v>
      </c>
      <c r="W75" s="112">
        <v>25</v>
      </c>
      <c r="X75" s="112">
        <v>11</v>
      </c>
      <c r="Y75" s="112">
        <v>25</v>
      </c>
      <c r="Z75" s="112">
        <v>27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7</v>
      </c>
      <c r="X76" s="112">
        <v>11</v>
      </c>
      <c r="Y76" s="112">
        <v>16</v>
      </c>
      <c r="Z76" s="112">
        <v>11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5</v>
      </c>
      <c r="X77" s="112">
        <v>6</v>
      </c>
      <c r="Y77" s="112">
        <v>0</v>
      </c>
      <c r="Z77" s="112">
        <v>3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8</v>
      </c>
      <c r="X78" s="112">
        <v>0</v>
      </c>
      <c r="Y78" s="112">
        <v>0</v>
      </c>
      <c r="Z78" s="112">
        <v>2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5</v>
      </c>
      <c r="Y79" s="112">
        <v>3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435</v>
      </c>
      <c r="W80" s="112">
        <v>470</v>
      </c>
      <c r="X80" s="112">
        <v>453</v>
      </c>
      <c r="Y80" s="112">
        <v>498</v>
      </c>
      <c r="Z80" s="112">
        <v>526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Wudinna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35</v>
      </c>
      <c r="W83" s="112">
        <v>39</v>
      </c>
      <c r="X83" s="112">
        <v>34</v>
      </c>
      <c r="Y83" s="112">
        <v>41</v>
      </c>
      <c r="Z83" s="112">
        <v>37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11</v>
      </c>
      <c r="W84" s="112">
        <v>16</v>
      </c>
      <c r="X84" s="112">
        <v>12</v>
      </c>
      <c r="Y84" s="112">
        <v>9</v>
      </c>
      <c r="Z84" s="112">
        <v>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41</v>
      </c>
      <c r="W85" s="112">
        <v>47</v>
      </c>
      <c r="X85" s="112">
        <v>50</v>
      </c>
      <c r="Y85" s="112">
        <v>52</v>
      </c>
      <c r="Z85" s="112">
        <v>55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1,037</v>
      </c>
      <c r="D86" s="94">
        <f t="shared" ref="D86:D91" si="4">AD4</f>
        <v>1.3685239491691092E-2</v>
      </c>
      <c r="E86" s="95">
        <f t="shared" ref="E86:E91" si="5">AD4</f>
        <v>1.3685239491691092E-2</v>
      </c>
      <c r="F86" s="94">
        <f t="shared" ref="F86:F91" si="6">AF4</f>
        <v>0.15995525727069348</v>
      </c>
      <c r="G86" s="95">
        <f t="shared" ref="G86:G91" si="7">AF4</f>
        <v>0.15995525727069348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</v>
      </c>
      <c r="W86" s="112">
        <v>7</v>
      </c>
      <c r="X86" s="112">
        <v>5</v>
      </c>
      <c r="Y86" s="112">
        <v>4</v>
      </c>
      <c r="Z86" s="112">
        <v>4</v>
      </c>
    </row>
    <row r="87" spans="1:30" ht="15" customHeight="1" x14ac:dyDescent="0.25">
      <c r="A87" s="96" t="s">
        <v>4</v>
      </c>
      <c r="B87" s="49"/>
      <c r="C87" s="97" t="str">
        <f t="shared" si="3"/>
        <v>511</v>
      </c>
      <c r="D87" s="94">
        <f t="shared" si="4"/>
        <v>-1.9193857965451033E-2</v>
      </c>
      <c r="E87" s="95">
        <f t="shared" si="5"/>
        <v>-1.9193857965451033E-2</v>
      </c>
      <c r="F87" s="94">
        <f t="shared" si="6"/>
        <v>0.13303769401330379</v>
      </c>
      <c r="G87" s="95">
        <f t="shared" si="7"/>
        <v>0.13303769401330379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5</v>
      </c>
      <c r="W87" s="112">
        <v>6</v>
      </c>
      <c r="X87" s="112">
        <v>4</v>
      </c>
      <c r="Y87" s="112">
        <v>5</v>
      </c>
      <c r="Z87" s="112">
        <v>4</v>
      </c>
    </row>
    <row r="88" spans="1:30" ht="15" customHeight="1" x14ac:dyDescent="0.25">
      <c r="A88" s="96" t="s">
        <v>5</v>
      </c>
      <c r="B88" s="49"/>
      <c r="C88" s="97" t="str">
        <f t="shared" si="3"/>
        <v>526</v>
      </c>
      <c r="D88" s="94">
        <f t="shared" si="4"/>
        <v>4.9900199600798389E-2</v>
      </c>
      <c r="E88" s="95">
        <f t="shared" si="5"/>
        <v>4.9900199600798389E-2</v>
      </c>
      <c r="F88" s="94">
        <f t="shared" si="6"/>
        <v>0.19817767653758533</v>
      </c>
      <c r="G88" s="95">
        <f t="shared" si="7"/>
        <v>0.19817767653758533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4</v>
      </c>
      <c r="W88" s="112">
        <v>11</v>
      </c>
      <c r="X88" s="112">
        <v>10</v>
      </c>
      <c r="Y88" s="112">
        <v>8</v>
      </c>
      <c r="Z88" s="112">
        <v>10</v>
      </c>
    </row>
    <row r="89" spans="1:30" ht="15" customHeight="1" x14ac:dyDescent="0.25">
      <c r="A89" s="49" t="s">
        <v>6</v>
      </c>
      <c r="B89" s="49"/>
      <c r="C89" s="97" t="str">
        <f t="shared" si="3"/>
        <v>694</v>
      </c>
      <c r="D89" s="94">
        <f t="shared" si="4"/>
        <v>-2.8735632183908288E-3</v>
      </c>
      <c r="E89" s="95">
        <f t="shared" si="5"/>
        <v>-2.8735632183908288E-3</v>
      </c>
      <c r="F89" s="94">
        <f t="shared" si="6"/>
        <v>0.16835016835016825</v>
      </c>
      <c r="G89" s="95">
        <f t="shared" si="7"/>
        <v>0.16835016835016825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28</v>
      </c>
      <c r="W89" s="112">
        <v>33</v>
      </c>
      <c r="X89" s="112">
        <v>37</v>
      </c>
      <c r="Y89" s="112">
        <v>34</v>
      </c>
      <c r="Z89" s="112">
        <v>36</v>
      </c>
    </row>
    <row r="90" spans="1:30" ht="15" customHeight="1" x14ac:dyDescent="0.25">
      <c r="A90" s="49" t="s">
        <v>98</v>
      </c>
      <c r="B90" s="49"/>
      <c r="C90" s="97" t="str">
        <f t="shared" si="3"/>
        <v>$23,722</v>
      </c>
      <c r="D90" s="94">
        <f t="shared" si="4"/>
        <v>4.4648806087340676E-2</v>
      </c>
      <c r="E90" s="95">
        <f t="shared" si="5"/>
        <v>4.4648806087340676E-2</v>
      </c>
      <c r="F90" s="94">
        <f t="shared" si="6"/>
        <v>-0.21833399235534467</v>
      </c>
      <c r="G90" s="95">
        <f t="shared" si="7"/>
        <v>-0.21833399235534467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42</v>
      </c>
      <c r="W90" s="112">
        <v>54</v>
      </c>
      <c r="X90" s="112">
        <v>42</v>
      </c>
      <c r="Y90" s="112">
        <v>40</v>
      </c>
      <c r="Z90" s="112">
        <v>42</v>
      </c>
    </row>
    <row r="91" spans="1:30" ht="15" customHeight="1" x14ac:dyDescent="0.25">
      <c r="A91" s="49" t="s">
        <v>7</v>
      </c>
      <c r="B91" s="49"/>
      <c r="C91" s="97" t="str">
        <f t="shared" si="3"/>
        <v>$26.8 mil</v>
      </c>
      <c r="D91" s="94">
        <f t="shared" si="4"/>
        <v>-0.13876257946997794</v>
      </c>
      <c r="E91" s="95">
        <f t="shared" si="5"/>
        <v>-0.13876257946997794</v>
      </c>
      <c r="F91" s="94">
        <f t="shared" si="6"/>
        <v>-0.25537834900642331</v>
      </c>
      <c r="G91" s="95">
        <f t="shared" si="7"/>
        <v>-0.25537834900642331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308</v>
      </c>
      <c r="W91" s="112">
        <v>363</v>
      </c>
      <c r="X91" s="112">
        <v>328</v>
      </c>
      <c r="Y91" s="112">
        <v>366</v>
      </c>
      <c r="Z91" s="112">
        <v>350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14</v>
      </c>
      <c r="W93" s="112">
        <v>12</v>
      </c>
      <c r="X93" s="112">
        <v>15</v>
      </c>
      <c r="Y93" s="112">
        <v>14</v>
      </c>
      <c r="Z93" s="112">
        <v>9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45</v>
      </c>
      <c r="W94" s="112">
        <v>55</v>
      </c>
      <c r="X94" s="112">
        <v>50</v>
      </c>
      <c r="Y94" s="112">
        <v>56</v>
      </c>
      <c r="Z94" s="112">
        <v>52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11</v>
      </c>
      <c r="W95" s="112">
        <v>13</v>
      </c>
      <c r="X95" s="112">
        <v>8</v>
      </c>
      <c r="Y95" s="112">
        <v>11</v>
      </c>
      <c r="Z95" s="112">
        <v>17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29</v>
      </c>
      <c r="W96" s="112">
        <v>33</v>
      </c>
      <c r="X96" s="112">
        <v>38</v>
      </c>
      <c r="Y96" s="112">
        <v>33</v>
      </c>
      <c r="Z96" s="112">
        <v>35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36</v>
      </c>
      <c r="W97" s="112">
        <v>38</v>
      </c>
      <c r="X97" s="112">
        <v>35</v>
      </c>
      <c r="Y97" s="112">
        <v>47</v>
      </c>
      <c r="Z97" s="112">
        <v>47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30</v>
      </c>
      <c r="W98" s="112">
        <v>31</v>
      </c>
      <c r="X98" s="112">
        <v>26</v>
      </c>
      <c r="Y98" s="112">
        <v>25</v>
      </c>
      <c r="Z98" s="112">
        <v>24</v>
      </c>
    </row>
    <row r="99" spans="1:32" ht="15" customHeight="1" x14ac:dyDescent="0.25">
      <c r="S99" s="115" t="s">
        <v>191</v>
      </c>
      <c r="T99" s="115"/>
      <c r="U99" s="112"/>
      <c r="V99" s="112">
        <v>0</v>
      </c>
      <c r="W99" s="112">
        <v>6</v>
      </c>
      <c r="X99" s="112">
        <v>0</v>
      </c>
      <c r="Y99" s="112">
        <v>3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33</v>
      </c>
      <c r="W100" s="112">
        <v>39</v>
      </c>
      <c r="X100" s="112">
        <v>35</v>
      </c>
      <c r="Y100" s="112">
        <v>39</v>
      </c>
      <c r="Z100" s="112">
        <v>31</v>
      </c>
    </row>
    <row r="101" spans="1:32" x14ac:dyDescent="0.25">
      <c r="A101" s="18"/>
      <c r="S101" s="118" t="s">
        <v>53</v>
      </c>
      <c r="T101" s="118"/>
      <c r="U101" s="112"/>
      <c r="V101" s="112">
        <v>284</v>
      </c>
      <c r="W101" s="112">
        <v>313</v>
      </c>
      <c r="X101" s="112">
        <v>291</v>
      </c>
      <c r="Y101" s="112">
        <v>331</v>
      </c>
      <c r="Z101" s="112">
        <v>342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551</v>
      </c>
      <c r="W104" s="112">
        <v>560</v>
      </c>
      <c r="X104" s="112">
        <v>548</v>
      </c>
      <c r="Y104" s="112">
        <v>587</v>
      </c>
      <c r="Z104" s="112">
        <v>587</v>
      </c>
      <c r="AB104" s="109" t="str">
        <f>TEXT(Z104,"###,###")</f>
        <v>587</v>
      </c>
      <c r="AD104" s="130">
        <f>Z104/($Z$4)*100</f>
        <v>56.60559305689489</v>
      </c>
      <c r="AF104" s="109"/>
    </row>
    <row r="105" spans="1:32" x14ac:dyDescent="0.25">
      <c r="S105" s="115" t="s">
        <v>17</v>
      </c>
      <c r="T105" s="115"/>
      <c r="U105" s="112"/>
      <c r="V105" s="112">
        <v>134</v>
      </c>
      <c r="W105" s="112">
        <v>168</v>
      </c>
      <c r="X105" s="112">
        <v>147</v>
      </c>
      <c r="Y105" s="112">
        <v>170</v>
      </c>
      <c r="Z105" s="112">
        <v>171</v>
      </c>
      <c r="AB105" s="109" t="str">
        <f>TEXT(Z105,"###,###")</f>
        <v>171</v>
      </c>
      <c r="AD105" s="130">
        <f>Z105/($Z$4)*100</f>
        <v>16.489874638379941</v>
      </c>
      <c r="AF105" s="109"/>
    </row>
    <row r="106" spans="1:32" x14ac:dyDescent="0.25">
      <c r="S106" s="118" t="s">
        <v>53</v>
      </c>
      <c r="T106" s="118"/>
      <c r="U106" s="120"/>
      <c r="V106" s="120">
        <v>685</v>
      </c>
      <c r="W106" s="120">
        <v>728</v>
      </c>
      <c r="X106" s="120">
        <v>695</v>
      </c>
      <c r="Y106" s="120">
        <v>757</v>
      </c>
      <c r="Z106" s="120">
        <v>758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215</v>
      </c>
      <c r="W108" s="112">
        <v>232</v>
      </c>
      <c r="X108" s="112">
        <v>202</v>
      </c>
      <c r="Y108" s="112">
        <v>226</v>
      </c>
      <c r="Z108" s="112">
        <v>206</v>
      </c>
      <c r="AB108" s="109" t="str">
        <f>TEXT(Z108,"###,###")</f>
        <v>206</v>
      </c>
      <c r="AD108" s="130">
        <f>Z108/($Z$4)*100</f>
        <v>19.864995178399226</v>
      </c>
      <c r="AF108" s="109"/>
    </row>
    <row r="109" spans="1:32" x14ac:dyDescent="0.25">
      <c r="S109" s="115" t="s">
        <v>20</v>
      </c>
      <c r="T109" s="115"/>
      <c r="U109" s="112"/>
      <c r="V109" s="112">
        <v>153</v>
      </c>
      <c r="W109" s="112">
        <v>162</v>
      </c>
      <c r="X109" s="112">
        <v>124</v>
      </c>
      <c r="Y109" s="112">
        <v>172</v>
      </c>
      <c r="Z109" s="112">
        <v>178</v>
      </c>
      <c r="AB109" s="109" t="str">
        <f>TEXT(Z109,"###,###")</f>
        <v>178</v>
      </c>
      <c r="AD109" s="130">
        <f>Z109/($Z$4)*100</f>
        <v>17.164898746383798</v>
      </c>
      <c r="AF109" s="109"/>
    </row>
    <row r="110" spans="1:32" x14ac:dyDescent="0.25">
      <c r="S110" s="115" t="s">
        <v>21</v>
      </c>
      <c r="T110" s="115"/>
      <c r="U110" s="112"/>
      <c r="V110" s="112">
        <v>72</v>
      </c>
      <c r="W110" s="112">
        <v>75</v>
      </c>
      <c r="X110" s="112">
        <v>124</v>
      </c>
      <c r="Y110" s="112">
        <v>108</v>
      </c>
      <c r="Z110" s="112">
        <v>134</v>
      </c>
      <c r="AB110" s="109" t="str">
        <f>TEXT(Z110,"###,###")</f>
        <v>134</v>
      </c>
      <c r="AD110" s="130">
        <f>Z110/($Z$4)*100</f>
        <v>12.921890067502412</v>
      </c>
      <c r="AF110" s="109"/>
    </row>
    <row r="111" spans="1:32" x14ac:dyDescent="0.25">
      <c r="S111" s="115" t="s">
        <v>22</v>
      </c>
      <c r="T111" s="115"/>
      <c r="U111" s="112"/>
      <c r="V111" s="112">
        <v>198</v>
      </c>
      <c r="W111" s="112">
        <v>208</v>
      </c>
      <c r="X111" s="112">
        <v>193</v>
      </c>
      <c r="Y111" s="112">
        <v>217</v>
      </c>
      <c r="Z111" s="112">
        <v>236</v>
      </c>
      <c r="AB111" s="109" t="str">
        <f>TEXT(Z111,"###,###")</f>
        <v>236</v>
      </c>
      <c r="AD111" s="130">
        <f>Z111/($Z$4)*100</f>
        <v>22.757955641272904</v>
      </c>
      <c r="AF111" s="109"/>
    </row>
    <row r="112" spans="1:32" x14ac:dyDescent="0.25">
      <c r="S112" s="118" t="s">
        <v>53</v>
      </c>
      <c r="T112" s="118"/>
      <c r="U112" s="112"/>
      <c r="V112" s="112">
        <v>888</v>
      </c>
      <c r="W112" s="112">
        <v>1010</v>
      </c>
      <c r="X112" s="112">
        <v>944</v>
      </c>
      <c r="Y112" s="112">
        <v>1020</v>
      </c>
      <c r="Z112" s="112">
        <v>1037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43.3</v>
      </c>
      <c r="W118" s="131">
        <v>44.66</v>
      </c>
      <c r="X118" s="131">
        <v>43.09</v>
      </c>
      <c r="Y118" s="131">
        <v>44.16</v>
      </c>
      <c r="Z118" s="131">
        <v>44.35</v>
      </c>
      <c r="AB118" s="109" t="str">
        <f>TEXT(Z118,"##.0")</f>
        <v>44.4</v>
      </c>
    </row>
    <row r="120" spans="19:32" x14ac:dyDescent="0.25">
      <c r="S120" s="101" t="s">
        <v>100</v>
      </c>
      <c r="T120" s="112"/>
      <c r="U120" s="112"/>
      <c r="V120" s="112">
        <v>322</v>
      </c>
      <c r="W120" s="112">
        <v>387</v>
      </c>
      <c r="X120" s="112">
        <v>353</v>
      </c>
      <c r="Y120" s="112">
        <v>395</v>
      </c>
      <c r="Z120" s="112">
        <v>406</v>
      </c>
      <c r="AB120" s="109" t="str">
        <f>TEXT(Z120,"###,###")</f>
        <v>406</v>
      </c>
    </row>
    <row r="121" spans="19:32" x14ac:dyDescent="0.25">
      <c r="S121" s="101" t="s">
        <v>101</v>
      </c>
      <c r="T121" s="112"/>
      <c r="U121" s="112"/>
      <c r="V121" s="112">
        <v>188</v>
      </c>
      <c r="W121" s="112">
        <v>198</v>
      </c>
      <c r="X121" s="112">
        <v>176</v>
      </c>
      <c r="Y121" s="112">
        <v>213</v>
      </c>
      <c r="Z121" s="112">
        <v>201</v>
      </c>
      <c r="AB121" s="109" t="str">
        <f>TEXT(Z121,"###,###")</f>
        <v>201</v>
      </c>
    </row>
    <row r="122" spans="19:32" x14ac:dyDescent="0.25">
      <c r="S122" s="101" t="s">
        <v>102</v>
      </c>
      <c r="T122" s="112"/>
      <c r="U122" s="112"/>
      <c r="V122" s="112">
        <v>79</v>
      </c>
      <c r="W122" s="112">
        <v>96</v>
      </c>
      <c r="X122" s="112">
        <v>93</v>
      </c>
      <c r="Y122" s="112">
        <v>92</v>
      </c>
      <c r="Z122" s="112">
        <v>90</v>
      </c>
      <c r="AB122" s="109" t="str">
        <f>TEXT(Z122,"###,###")</f>
        <v>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401</v>
      </c>
      <c r="W124" s="112">
        <v>483</v>
      </c>
      <c r="X124" s="112">
        <v>446</v>
      </c>
      <c r="Y124" s="112">
        <v>487</v>
      </c>
      <c r="Z124" s="112">
        <v>496</v>
      </c>
      <c r="AB124" s="109" t="str">
        <f>TEXT(Z124,"###,###")</f>
        <v>496</v>
      </c>
      <c r="AD124" s="127">
        <f>Z124/$Z$7*100</f>
        <v>71.46974063400576</v>
      </c>
    </row>
    <row r="125" spans="19:32" x14ac:dyDescent="0.25">
      <c r="S125" s="101" t="s">
        <v>104</v>
      </c>
      <c r="T125" s="112"/>
      <c r="U125" s="112"/>
      <c r="V125" s="112">
        <v>267</v>
      </c>
      <c r="W125" s="112">
        <v>294</v>
      </c>
      <c r="X125" s="112">
        <v>269</v>
      </c>
      <c r="Y125" s="112">
        <v>305</v>
      </c>
      <c r="Z125" s="112">
        <v>291</v>
      </c>
      <c r="AB125" s="109" t="str">
        <f>TEXT(Z125,"###,###")</f>
        <v>291</v>
      </c>
      <c r="AD125" s="127">
        <f>Z125/$Z$7*100</f>
        <v>41.930835734870314</v>
      </c>
    </row>
    <row r="127" spans="19:32" x14ac:dyDescent="0.25">
      <c r="S127" s="101" t="s">
        <v>105</v>
      </c>
      <c r="T127" s="112"/>
      <c r="U127" s="112"/>
      <c r="V127" s="112">
        <v>309</v>
      </c>
      <c r="W127" s="112">
        <v>369</v>
      </c>
      <c r="X127" s="112">
        <v>327</v>
      </c>
      <c r="Y127" s="112">
        <v>361</v>
      </c>
      <c r="Z127" s="112">
        <v>351</v>
      </c>
      <c r="AB127" s="109" t="str">
        <f>TEXT(Z127,"###,###")</f>
        <v>351</v>
      </c>
      <c r="AD127" s="127">
        <f>Z127/$Z$7*100</f>
        <v>50.576368876080693</v>
      </c>
    </row>
    <row r="128" spans="19:32" x14ac:dyDescent="0.25">
      <c r="S128" s="101" t="s">
        <v>106</v>
      </c>
      <c r="T128" s="112"/>
      <c r="U128" s="112"/>
      <c r="V128" s="112">
        <v>287</v>
      </c>
      <c r="W128" s="112">
        <v>312</v>
      </c>
      <c r="X128" s="112">
        <v>291</v>
      </c>
      <c r="Y128" s="112">
        <v>335</v>
      </c>
      <c r="Z128" s="112">
        <v>337</v>
      </c>
      <c r="AB128" s="109" t="str">
        <f>TEXT(Z128,"###,###")</f>
        <v>337</v>
      </c>
      <c r="AD128" s="127">
        <f>Z128/$Z$7*100</f>
        <v>48.559077809798275</v>
      </c>
    </row>
    <row r="130" spans="19:20" x14ac:dyDescent="0.25">
      <c r="S130" s="101" t="s">
        <v>264</v>
      </c>
      <c r="T130" s="127">
        <v>58.501440922190206</v>
      </c>
    </row>
    <row r="131" spans="19:20" x14ac:dyDescent="0.25">
      <c r="S131" s="101" t="s">
        <v>265</v>
      </c>
      <c r="T131" s="127">
        <v>28.962536023054753</v>
      </c>
    </row>
    <row r="132" spans="19:20" x14ac:dyDescent="0.25">
      <c r="S132" s="101" t="s">
        <v>266</v>
      </c>
      <c r="T132" s="127">
        <v>12.968299711815561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A9AF32-99F9-4F10-A62C-5858A9A4F8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1CFC53-4122-4328-9707-83EEFA0E84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245E295-9FBB-424D-8287-EEEAD9879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1FE644-A298-42C8-9488-636E4D61D8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9C73-3430-44CC-930C-3838CE02DAEB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203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203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 Barossa,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18085</v>
      </c>
      <c r="W4" s="108">
        <v>19109</v>
      </c>
      <c r="X4" s="108">
        <v>18555</v>
      </c>
      <c r="Y4" s="108">
        <v>19165</v>
      </c>
      <c r="Z4" s="108">
        <v>19789</v>
      </c>
      <c r="AB4" s="109" t="str">
        <f>TEXT(Z4,"###,###")</f>
        <v>19,789</v>
      </c>
      <c r="AD4" s="110">
        <f>Z4/Y4-1</f>
        <v>3.255935298721635E-2</v>
      </c>
      <c r="AF4" s="110">
        <f>Z4/V4-1</f>
        <v>9.4221730716063101E-2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9459</v>
      </c>
      <c r="W5" s="108">
        <v>9960</v>
      </c>
      <c r="X5" s="108">
        <v>9455</v>
      </c>
      <c r="Y5" s="108">
        <v>9746</v>
      </c>
      <c r="Z5" s="108">
        <v>10041</v>
      </c>
      <c r="AB5" s="109" t="str">
        <f>TEXT(Z5,"###,###")</f>
        <v>10,041</v>
      </c>
      <c r="AD5" s="110">
        <f t="shared" ref="AD5:AD9" si="0">Z5/Y5-1</f>
        <v>3.0268828237225431E-2</v>
      </c>
      <c r="AF5" s="110">
        <f t="shared" ref="AF5:AF9" si="1">Z5/V5-1</f>
        <v>6.1528702822708503E-2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8628</v>
      </c>
      <c r="W6" s="108">
        <v>9149</v>
      </c>
      <c r="X6" s="108">
        <v>9100</v>
      </c>
      <c r="Y6" s="108">
        <v>9417</v>
      </c>
      <c r="Z6" s="108">
        <v>9738</v>
      </c>
      <c r="AB6" s="109" t="str">
        <f>TEXT(Z6,"###,###")</f>
        <v>9,738</v>
      </c>
      <c r="AD6" s="110">
        <f t="shared" si="0"/>
        <v>3.4087288945524152E-2</v>
      </c>
      <c r="AF6" s="110">
        <f t="shared" si="1"/>
        <v>0.12865090403337964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12907</v>
      </c>
      <c r="W7" s="108">
        <v>13726</v>
      </c>
      <c r="X7" s="108">
        <v>13269</v>
      </c>
      <c r="Y7" s="108">
        <v>13858</v>
      </c>
      <c r="Z7" s="108">
        <v>14000</v>
      </c>
      <c r="AB7" s="109" t="str">
        <f>TEXT(Z7,"###,###")</f>
        <v>14,000</v>
      </c>
      <c r="AD7" s="110">
        <f t="shared" si="0"/>
        <v>1.024678885842123E-2</v>
      </c>
      <c r="AF7" s="110">
        <f t="shared" si="1"/>
        <v>8.4682730301386844E-2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19,789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14,000</v>
      </c>
      <c r="P8" s="65"/>
      <c r="S8" s="107" t="s">
        <v>84</v>
      </c>
      <c r="T8" s="108"/>
      <c r="U8" s="108"/>
      <c r="V8" s="108">
        <v>41976.03</v>
      </c>
      <c r="W8" s="108">
        <v>43233.35</v>
      </c>
      <c r="X8" s="108">
        <v>44925.45</v>
      </c>
      <c r="Y8" s="108">
        <v>44617.74</v>
      </c>
      <c r="Z8" s="108">
        <v>46463</v>
      </c>
      <c r="AB8" s="109" t="str">
        <f>TEXT(Z8,"$###,###")</f>
        <v>$46,463</v>
      </c>
      <c r="AD8" s="110">
        <f t="shared" si="0"/>
        <v>4.1357092492806613E-2</v>
      </c>
      <c r="AF8" s="110">
        <f t="shared" si="1"/>
        <v>0.10689362476632502</v>
      </c>
    </row>
    <row r="9" spans="1:32" x14ac:dyDescent="0.25">
      <c r="A9" s="30" t="s">
        <v>14</v>
      </c>
      <c r="B9" s="69"/>
      <c r="C9" s="70"/>
      <c r="D9" s="71">
        <f>AD104</f>
        <v>75.501541260296122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51.728571428571421</v>
      </c>
      <c r="P9" s="72" t="s">
        <v>85</v>
      </c>
      <c r="S9" s="107" t="s">
        <v>7</v>
      </c>
      <c r="T9" s="108"/>
      <c r="U9" s="108"/>
      <c r="V9" s="108">
        <v>670022762</v>
      </c>
      <c r="W9" s="108">
        <v>720401353</v>
      </c>
      <c r="X9" s="108">
        <v>718128594</v>
      </c>
      <c r="Y9" s="108">
        <v>752202769</v>
      </c>
      <c r="Z9" s="108">
        <v>811658243</v>
      </c>
      <c r="AB9" s="109" t="str">
        <f>TEXT(Z9/1000000,"$#,###.0")&amp;" mil"</f>
        <v>$811.7 mil</v>
      </c>
      <c r="AD9" s="110">
        <f t="shared" si="0"/>
        <v>7.9041817512905288E-2</v>
      </c>
      <c r="AF9" s="110">
        <f t="shared" si="1"/>
        <v>0.211389058749619</v>
      </c>
    </row>
    <row r="10" spans="1:32" x14ac:dyDescent="0.25">
      <c r="A10" s="30" t="s">
        <v>17</v>
      </c>
      <c r="B10" s="69"/>
      <c r="C10" s="70"/>
      <c r="D10" s="71">
        <f>AD105</f>
        <v>12.567588053969377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48.18571428571429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80.107142857142861</v>
      </c>
      <c r="P11" s="72" t="s">
        <v>85</v>
      </c>
      <c r="S11" s="107" t="s">
        <v>29</v>
      </c>
      <c r="T11" s="112"/>
      <c r="U11" s="112"/>
      <c r="V11" s="112">
        <v>15568</v>
      </c>
      <c r="W11" s="112">
        <v>16407</v>
      </c>
      <c r="X11" s="112">
        <v>16037</v>
      </c>
      <c r="Y11" s="112">
        <v>16471</v>
      </c>
      <c r="Z11" s="112">
        <v>17005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10.678571428571429</v>
      </c>
      <c r="P12" s="72" t="s">
        <v>85</v>
      </c>
      <c r="S12" s="107" t="s">
        <v>30</v>
      </c>
      <c r="T12" s="112"/>
      <c r="U12" s="112"/>
      <c r="V12" s="112">
        <v>2517</v>
      </c>
      <c r="W12" s="112">
        <v>2695</v>
      </c>
      <c r="X12" s="112">
        <v>2515</v>
      </c>
      <c r="Y12" s="112">
        <v>2700</v>
      </c>
      <c r="Z12" s="112">
        <v>2784</v>
      </c>
    </row>
    <row r="13" spans="1:32" ht="15" customHeight="1" x14ac:dyDescent="0.25">
      <c r="A13" s="30" t="s">
        <v>19</v>
      </c>
      <c r="B13" s="70"/>
      <c r="C13" s="70"/>
      <c r="D13" s="71">
        <f>AD108</f>
        <v>14.417100409318309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9.2142857142857135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17.540047501136996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43.6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23.881954621254231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15.435714285714287</v>
      </c>
      <c r="P15" s="72" t="s">
        <v>85</v>
      </c>
      <c r="S15" s="115" t="s">
        <v>61</v>
      </c>
      <c r="T15" s="115"/>
      <c r="U15" s="116"/>
      <c r="V15" s="116">
        <v>1173</v>
      </c>
      <c r="W15" s="116">
        <v>1163</v>
      </c>
      <c r="X15" s="116">
        <v>1165</v>
      </c>
      <c r="Y15" s="112">
        <v>1134</v>
      </c>
      <c r="Z15" s="112">
        <v>1220</v>
      </c>
      <c r="AB15" s="117">
        <f t="shared" ref="AB15:AB34" si="2">IF(Z15="np",0,Z15/$Z$34)</f>
        <v>6.1650411844964371E-2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33.695487391985445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84.564285714285717</v>
      </c>
      <c r="P16" s="37" t="s">
        <v>85</v>
      </c>
      <c r="S16" s="115" t="s">
        <v>62</v>
      </c>
      <c r="T16" s="115"/>
      <c r="U16" s="116"/>
      <c r="V16" s="116">
        <v>146</v>
      </c>
      <c r="W16" s="116">
        <v>161</v>
      </c>
      <c r="X16" s="116">
        <v>154</v>
      </c>
      <c r="Y16" s="112">
        <v>167</v>
      </c>
      <c r="Z16" s="112">
        <v>177</v>
      </c>
      <c r="AB16" s="117">
        <f t="shared" si="2"/>
        <v>8.9443630299661427E-3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3063</v>
      </c>
      <c r="W17" s="116">
        <v>3119</v>
      </c>
      <c r="X17" s="116">
        <v>3113</v>
      </c>
      <c r="Y17" s="112">
        <v>3119</v>
      </c>
      <c r="Z17" s="112">
        <v>3088</v>
      </c>
      <c r="AB17" s="117">
        <f t="shared" si="2"/>
        <v>0.15604628834200818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105</v>
      </c>
      <c r="W18" s="116">
        <v>126</v>
      </c>
      <c r="X18" s="116">
        <v>121</v>
      </c>
      <c r="Y18" s="112">
        <v>87</v>
      </c>
      <c r="Z18" s="112">
        <v>122</v>
      </c>
      <c r="AB18" s="117">
        <f t="shared" si="2"/>
        <v>6.1650411844964377E-3</v>
      </c>
    </row>
    <row r="19" spans="1:28" x14ac:dyDescent="0.25">
      <c r="A19" s="61" t="str">
        <f>$S$1&amp;" ("&amp;$V$2&amp;" to "&amp;$Z$2&amp;")"</f>
        <v>Barossa (2016-17 to 2020-21)</v>
      </c>
      <c r="B19" s="61"/>
      <c r="C19" s="61"/>
      <c r="D19" s="61"/>
      <c r="E19" s="61"/>
      <c r="F19" s="61"/>
      <c r="G19" s="61" t="str">
        <f>$S$1&amp;" ("&amp;$V$2&amp;" to "&amp;$Z$2&amp;")"</f>
        <v>Barossa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942</v>
      </c>
      <c r="W19" s="116">
        <v>1122</v>
      </c>
      <c r="X19" s="116">
        <v>1069</v>
      </c>
      <c r="Y19" s="112">
        <v>1165</v>
      </c>
      <c r="Z19" s="112">
        <v>1246</v>
      </c>
      <c r="AB19" s="117">
        <f t="shared" si="2"/>
        <v>6.2964273081004593E-2</v>
      </c>
    </row>
    <row r="20" spans="1:28" x14ac:dyDescent="0.25">
      <c r="S20" s="115" t="s">
        <v>66</v>
      </c>
      <c r="T20" s="115"/>
      <c r="U20" s="116"/>
      <c r="V20" s="116">
        <v>529</v>
      </c>
      <c r="W20" s="116">
        <v>527</v>
      </c>
      <c r="X20" s="116">
        <v>530</v>
      </c>
      <c r="Y20" s="112">
        <v>540</v>
      </c>
      <c r="Z20" s="112">
        <v>533</v>
      </c>
      <c r="AB20" s="117">
        <f t="shared" si="2"/>
        <v>2.6934155338824598E-2</v>
      </c>
    </row>
    <row r="21" spans="1:28" x14ac:dyDescent="0.25">
      <c r="S21" s="115" t="s">
        <v>67</v>
      </c>
      <c r="T21" s="115"/>
      <c r="U21" s="116"/>
      <c r="V21" s="116">
        <v>1496</v>
      </c>
      <c r="W21" s="116">
        <v>1620</v>
      </c>
      <c r="X21" s="116">
        <v>1527</v>
      </c>
      <c r="Y21" s="112">
        <v>1667</v>
      </c>
      <c r="Z21" s="112">
        <v>1708</v>
      </c>
      <c r="AB21" s="117">
        <f t="shared" si="2"/>
        <v>8.6310576582950119E-2</v>
      </c>
    </row>
    <row r="22" spans="1:28" x14ac:dyDescent="0.25">
      <c r="S22" s="115" t="s">
        <v>68</v>
      </c>
      <c r="T22" s="115"/>
      <c r="U22" s="116"/>
      <c r="V22" s="116">
        <v>1129</v>
      </c>
      <c r="W22" s="116">
        <v>1236</v>
      </c>
      <c r="X22" s="116">
        <v>1228</v>
      </c>
      <c r="Y22" s="112">
        <v>1223</v>
      </c>
      <c r="Z22" s="112">
        <v>1391</v>
      </c>
      <c r="AB22" s="117">
        <f t="shared" si="2"/>
        <v>7.0291576128151997E-2</v>
      </c>
    </row>
    <row r="23" spans="1:28" x14ac:dyDescent="0.25">
      <c r="S23" s="115" t="s">
        <v>69</v>
      </c>
      <c r="T23" s="115"/>
      <c r="U23" s="116"/>
      <c r="V23" s="116">
        <v>593</v>
      </c>
      <c r="W23" s="116">
        <v>667</v>
      </c>
      <c r="X23" s="116">
        <v>597</v>
      </c>
      <c r="Y23" s="112">
        <v>640</v>
      </c>
      <c r="Z23" s="112">
        <v>681</v>
      </c>
      <c r="AB23" s="117">
        <f t="shared" si="2"/>
        <v>3.4413057759361258E-2</v>
      </c>
    </row>
    <row r="24" spans="1:28" x14ac:dyDescent="0.25">
      <c r="S24" s="115" t="s">
        <v>70</v>
      </c>
      <c r="T24" s="115"/>
      <c r="U24" s="116"/>
      <c r="V24" s="116">
        <v>116</v>
      </c>
      <c r="W24" s="116">
        <v>120</v>
      </c>
      <c r="X24" s="116">
        <v>107</v>
      </c>
      <c r="Y24" s="112">
        <v>100</v>
      </c>
      <c r="Z24" s="112">
        <v>114</v>
      </c>
      <c r="AB24" s="117">
        <f t="shared" si="2"/>
        <v>5.7607761887917526E-3</v>
      </c>
    </row>
    <row r="25" spans="1:28" x14ac:dyDescent="0.25">
      <c r="S25" s="115" t="s">
        <v>71</v>
      </c>
      <c r="T25" s="115"/>
      <c r="U25" s="116"/>
      <c r="V25" s="116">
        <v>375</v>
      </c>
      <c r="W25" s="116">
        <v>366</v>
      </c>
      <c r="X25" s="116">
        <v>336</v>
      </c>
      <c r="Y25" s="112">
        <v>407</v>
      </c>
      <c r="Z25" s="112">
        <v>465</v>
      </c>
      <c r="AB25" s="117">
        <f t="shared" si="2"/>
        <v>2.3497902875334781E-2</v>
      </c>
    </row>
    <row r="26" spans="1:28" x14ac:dyDescent="0.25">
      <c r="S26" s="115" t="s">
        <v>72</v>
      </c>
      <c r="T26" s="115"/>
      <c r="U26" s="116"/>
      <c r="V26" s="116">
        <v>213</v>
      </c>
      <c r="W26" s="116">
        <v>261</v>
      </c>
      <c r="X26" s="116">
        <v>247</v>
      </c>
      <c r="Y26" s="112">
        <v>264</v>
      </c>
      <c r="Z26" s="112">
        <v>275</v>
      </c>
      <c r="AB26" s="117">
        <f t="shared" si="2"/>
        <v>1.3896609227348526E-2</v>
      </c>
    </row>
    <row r="27" spans="1:28" x14ac:dyDescent="0.25">
      <c r="S27" s="115" t="s">
        <v>73</v>
      </c>
      <c r="T27" s="115"/>
      <c r="U27" s="116"/>
      <c r="V27" s="116">
        <v>641</v>
      </c>
      <c r="W27" s="116">
        <v>779</v>
      </c>
      <c r="X27" s="116">
        <v>788</v>
      </c>
      <c r="Y27" s="112">
        <v>864</v>
      </c>
      <c r="Z27" s="112">
        <v>932</v>
      </c>
      <c r="AB27" s="117">
        <f t="shared" si="2"/>
        <v>4.7096871999595738E-2</v>
      </c>
    </row>
    <row r="28" spans="1:28" x14ac:dyDescent="0.25">
      <c r="S28" s="115" t="s">
        <v>74</v>
      </c>
      <c r="T28" s="115"/>
      <c r="U28" s="116"/>
      <c r="V28" s="116">
        <v>1327</v>
      </c>
      <c r="W28" s="116">
        <v>1478</v>
      </c>
      <c r="X28" s="116">
        <v>1452</v>
      </c>
      <c r="Y28" s="112">
        <v>1537</v>
      </c>
      <c r="Z28" s="112">
        <v>1632</v>
      </c>
      <c r="AB28" s="117">
        <f t="shared" si="2"/>
        <v>8.2470059123755615E-2</v>
      </c>
    </row>
    <row r="29" spans="1:28" x14ac:dyDescent="0.25">
      <c r="S29" s="115" t="s">
        <v>75</v>
      </c>
      <c r="T29" s="115"/>
      <c r="U29" s="116"/>
      <c r="V29" s="116">
        <v>790</v>
      </c>
      <c r="W29" s="116">
        <v>799</v>
      </c>
      <c r="X29" s="116">
        <v>849</v>
      </c>
      <c r="Y29" s="112">
        <v>762</v>
      </c>
      <c r="Z29" s="112">
        <v>767</v>
      </c>
      <c r="AB29" s="117">
        <f t="shared" si="2"/>
        <v>3.8758906463186617E-2</v>
      </c>
    </row>
    <row r="30" spans="1:28" x14ac:dyDescent="0.25">
      <c r="S30" s="115" t="s">
        <v>76</v>
      </c>
      <c r="T30" s="115"/>
      <c r="U30" s="116"/>
      <c r="V30" s="116">
        <v>1413</v>
      </c>
      <c r="W30" s="116">
        <v>1527</v>
      </c>
      <c r="X30" s="116">
        <v>1492</v>
      </c>
      <c r="Y30" s="112">
        <v>1528</v>
      </c>
      <c r="Z30" s="112">
        <v>1420</v>
      </c>
      <c r="AB30" s="117">
        <f t="shared" si="2"/>
        <v>7.1757036737581478E-2</v>
      </c>
    </row>
    <row r="31" spans="1:28" x14ac:dyDescent="0.25">
      <c r="S31" s="115" t="s">
        <v>77</v>
      </c>
      <c r="T31" s="115"/>
      <c r="U31" s="116"/>
      <c r="V31" s="116">
        <v>1369</v>
      </c>
      <c r="W31" s="116">
        <v>1537</v>
      </c>
      <c r="X31" s="116">
        <v>1581</v>
      </c>
      <c r="Y31" s="112">
        <v>1744</v>
      </c>
      <c r="Z31" s="112">
        <v>1938</v>
      </c>
      <c r="AB31" s="117">
        <f t="shared" si="2"/>
        <v>9.7933195209459797E-2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209</v>
      </c>
      <c r="W32" s="116">
        <v>277</v>
      </c>
      <c r="X32" s="116">
        <v>270</v>
      </c>
      <c r="Y32" s="112">
        <v>299</v>
      </c>
      <c r="Z32" s="112">
        <v>289</v>
      </c>
      <c r="AB32" s="117">
        <f t="shared" si="2"/>
        <v>1.4604072969831725E-2</v>
      </c>
    </row>
    <row r="33" spans="19:32" x14ac:dyDescent="0.25">
      <c r="S33" s="115" t="s">
        <v>79</v>
      </c>
      <c r="T33" s="115"/>
      <c r="U33" s="116"/>
      <c r="V33" s="116">
        <v>487</v>
      </c>
      <c r="W33" s="116">
        <v>559</v>
      </c>
      <c r="X33" s="116">
        <v>591</v>
      </c>
      <c r="Y33" s="112">
        <v>622</v>
      </c>
      <c r="Z33" s="112">
        <v>645</v>
      </c>
      <c r="AB33" s="117">
        <f t="shared" si="2"/>
        <v>3.2593865278690182E-2</v>
      </c>
    </row>
    <row r="34" spans="19:32" x14ac:dyDescent="0.25">
      <c r="S34" s="118" t="s">
        <v>53</v>
      </c>
      <c r="T34" s="118"/>
      <c r="U34" s="119"/>
      <c r="V34" s="119">
        <v>18086</v>
      </c>
      <c r="W34" s="119">
        <v>19105</v>
      </c>
      <c r="X34" s="119">
        <v>18554</v>
      </c>
      <c r="Y34" s="120">
        <v>19162</v>
      </c>
      <c r="Z34" s="120">
        <v>19789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10983</v>
      </c>
      <c r="W37" s="112">
        <v>11829</v>
      </c>
      <c r="X37" s="112">
        <v>11308</v>
      </c>
      <c r="Y37" s="112">
        <v>11720</v>
      </c>
      <c r="Z37" s="112">
        <v>11839</v>
      </c>
      <c r="AB37" s="132">
        <f>Z37/Z40*100</f>
        <v>84.564285714285717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1923</v>
      </c>
      <c r="W38" s="112">
        <v>1903</v>
      </c>
      <c r="X38" s="112">
        <v>1963</v>
      </c>
      <c r="Y38" s="112">
        <v>2145</v>
      </c>
      <c r="Z38" s="112">
        <v>2161</v>
      </c>
      <c r="AB38" s="132">
        <f>Z38/Z40*100</f>
        <v>15.435714285714287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12906</v>
      </c>
      <c r="W40" s="112">
        <v>13732</v>
      </c>
      <c r="X40" s="112">
        <v>13271</v>
      </c>
      <c r="Y40" s="112">
        <v>13865</v>
      </c>
      <c r="Z40" s="112">
        <v>14000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15</v>
      </c>
      <c r="X44" s="112">
        <v>5</v>
      </c>
      <c r="Y44" s="112">
        <v>17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169</v>
      </c>
      <c r="W45" s="112">
        <v>216</v>
      </c>
      <c r="X45" s="112">
        <v>196</v>
      </c>
      <c r="Y45" s="112">
        <v>206</v>
      </c>
      <c r="Z45" s="112">
        <v>270</v>
      </c>
    </row>
    <row r="46" spans="19:32" x14ac:dyDescent="0.25">
      <c r="S46" s="115" t="s">
        <v>38</v>
      </c>
      <c r="T46" s="115"/>
      <c r="U46" s="112"/>
      <c r="V46" s="112">
        <v>604</v>
      </c>
      <c r="W46" s="112">
        <v>653</v>
      </c>
      <c r="X46" s="112">
        <v>628</v>
      </c>
      <c r="Y46" s="112">
        <v>632</v>
      </c>
      <c r="Z46" s="112">
        <v>609</v>
      </c>
    </row>
    <row r="47" spans="19:32" x14ac:dyDescent="0.25">
      <c r="S47" s="115" t="s">
        <v>39</v>
      </c>
      <c r="T47" s="115"/>
      <c r="U47" s="112"/>
      <c r="V47" s="112">
        <v>771</v>
      </c>
      <c r="W47" s="112">
        <v>782</v>
      </c>
      <c r="X47" s="112">
        <v>765</v>
      </c>
      <c r="Y47" s="112">
        <v>779</v>
      </c>
      <c r="Z47" s="112">
        <v>825</v>
      </c>
    </row>
    <row r="48" spans="19:32" x14ac:dyDescent="0.25">
      <c r="S48" s="115" t="s">
        <v>40</v>
      </c>
      <c r="T48" s="115"/>
      <c r="U48" s="112"/>
      <c r="V48" s="112">
        <v>905</v>
      </c>
      <c r="W48" s="112">
        <v>949</v>
      </c>
      <c r="X48" s="112">
        <v>905</v>
      </c>
      <c r="Y48" s="112">
        <v>916</v>
      </c>
      <c r="Z48" s="112">
        <v>930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844</v>
      </c>
      <c r="W49" s="112">
        <v>855</v>
      </c>
      <c r="X49" s="112">
        <v>786</v>
      </c>
      <c r="Y49" s="112">
        <v>854</v>
      </c>
      <c r="Z49" s="112">
        <v>879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Barossa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834</v>
      </c>
      <c r="W50" s="112">
        <v>860</v>
      </c>
      <c r="X50" s="112">
        <v>835</v>
      </c>
      <c r="Y50" s="112">
        <v>887</v>
      </c>
      <c r="Z50" s="112">
        <v>960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920</v>
      </c>
      <c r="W51" s="112">
        <v>940</v>
      </c>
      <c r="X51" s="112">
        <v>902</v>
      </c>
      <c r="Y51" s="112">
        <v>858</v>
      </c>
      <c r="Z51" s="112">
        <v>882</v>
      </c>
    </row>
    <row r="52" spans="1:26" ht="15" customHeight="1" x14ac:dyDescent="0.25">
      <c r="S52" s="115" t="s">
        <v>44</v>
      </c>
      <c r="T52" s="115"/>
      <c r="U52" s="112"/>
      <c r="V52" s="112">
        <v>1005</v>
      </c>
      <c r="W52" s="112">
        <v>1047</v>
      </c>
      <c r="X52" s="112">
        <v>953</v>
      </c>
      <c r="Y52" s="112">
        <v>992</v>
      </c>
      <c r="Z52" s="112">
        <v>958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926</v>
      </c>
      <c r="W53" s="112">
        <v>973</v>
      </c>
      <c r="X53" s="112">
        <v>945</v>
      </c>
      <c r="Y53" s="112">
        <v>959</v>
      </c>
      <c r="Z53" s="112">
        <v>1023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932</v>
      </c>
      <c r="W54" s="112">
        <v>991</v>
      </c>
      <c r="X54" s="112">
        <v>949</v>
      </c>
      <c r="Y54" s="112">
        <v>967</v>
      </c>
      <c r="Z54" s="112">
        <v>946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789</v>
      </c>
      <c r="W55" s="112">
        <v>807</v>
      </c>
      <c r="X55" s="112">
        <v>751</v>
      </c>
      <c r="Y55" s="112">
        <v>840</v>
      </c>
      <c r="Z55" s="112">
        <v>857</v>
      </c>
    </row>
    <row r="56" spans="1:26" ht="15" customHeight="1" x14ac:dyDescent="0.25">
      <c r="S56" s="115" t="s">
        <v>48</v>
      </c>
      <c r="T56" s="115"/>
      <c r="U56" s="112"/>
      <c r="V56" s="112">
        <v>435</v>
      </c>
      <c r="W56" s="112">
        <v>477</v>
      </c>
      <c r="X56" s="112">
        <v>469</v>
      </c>
      <c r="Y56" s="112">
        <v>460</v>
      </c>
      <c r="Z56" s="112">
        <v>498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186</v>
      </c>
      <c r="W57" s="112">
        <v>229</v>
      </c>
      <c r="X57" s="112">
        <v>226</v>
      </c>
      <c r="Y57" s="112">
        <v>225</v>
      </c>
      <c r="Z57" s="112">
        <v>223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68</v>
      </c>
      <c r="W58" s="112">
        <v>87</v>
      </c>
      <c r="X58" s="112">
        <v>65</v>
      </c>
      <c r="Y58" s="112">
        <v>76</v>
      </c>
      <c r="Z58" s="112">
        <v>91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40</v>
      </c>
      <c r="W59" s="112">
        <v>39</v>
      </c>
      <c r="X59" s="112">
        <v>44</v>
      </c>
      <c r="Y59" s="112">
        <v>51</v>
      </c>
      <c r="Z59" s="112">
        <v>49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22</v>
      </c>
      <c r="W60" s="112">
        <v>24</v>
      </c>
      <c r="X60" s="112">
        <v>21</v>
      </c>
      <c r="Y60" s="112">
        <v>22</v>
      </c>
      <c r="Z60" s="112">
        <v>20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9458</v>
      </c>
      <c r="W61" s="112">
        <v>9958</v>
      </c>
      <c r="X61" s="112">
        <v>9453</v>
      </c>
      <c r="Y61" s="112">
        <v>9748</v>
      </c>
      <c r="Z61" s="112">
        <v>10041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19</v>
      </c>
      <c r="X63" s="112">
        <v>21</v>
      </c>
      <c r="Y63" s="112">
        <v>18</v>
      </c>
      <c r="Z63" s="112">
        <v>36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225</v>
      </c>
      <c r="W64" s="112">
        <v>260</v>
      </c>
      <c r="X64" s="112">
        <v>237</v>
      </c>
      <c r="Y64" s="112">
        <v>275</v>
      </c>
      <c r="Z64" s="112">
        <v>311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Barossa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580</v>
      </c>
      <c r="W65" s="112">
        <v>691</v>
      </c>
      <c r="X65" s="112">
        <v>666</v>
      </c>
      <c r="Y65" s="112">
        <v>579</v>
      </c>
      <c r="Z65" s="112">
        <v>672</v>
      </c>
    </row>
    <row r="66" spans="1:26" x14ac:dyDescent="0.25">
      <c r="S66" s="115" t="s">
        <v>39</v>
      </c>
      <c r="T66" s="115"/>
      <c r="U66" s="112"/>
      <c r="V66" s="112">
        <v>692</v>
      </c>
      <c r="W66" s="112">
        <v>762</v>
      </c>
      <c r="X66" s="112">
        <v>771</v>
      </c>
      <c r="Y66" s="112">
        <v>800</v>
      </c>
      <c r="Z66" s="112">
        <v>798</v>
      </c>
    </row>
    <row r="67" spans="1:26" x14ac:dyDescent="0.25">
      <c r="S67" s="115" t="s">
        <v>40</v>
      </c>
      <c r="T67" s="115"/>
      <c r="U67" s="112"/>
      <c r="V67" s="112">
        <v>718</v>
      </c>
      <c r="W67" s="112">
        <v>734</v>
      </c>
      <c r="X67" s="112">
        <v>797</v>
      </c>
      <c r="Y67" s="112">
        <v>830</v>
      </c>
      <c r="Z67" s="112">
        <v>848</v>
      </c>
    </row>
    <row r="68" spans="1:26" x14ac:dyDescent="0.25">
      <c r="S68" s="115" t="s">
        <v>41</v>
      </c>
      <c r="T68" s="115"/>
      <c r="U68" s="112"/>
      <c r="V68" s="112">
        <v>812</v>
      </c>
      <c r="W68" s="112">
        <v>811</v>
      </c>
      <c r="X68" s="112">
        <v>817</v>
      </c>
      <c r="Y68" s="112">
        <v>791</v>
      </c>
      <c r="Z68" s="112">
        <v>822</v>
      </c>
    </row>
    <row r="69" spans="1:26" x14ac:dyDescent="0.25">
      <c r="S69" s="115" t="s">
        <v>42</v>
      </c>
      <c r="T69" s="115"/>
      <c r="U69" s="112"/>
      <c r="V69" s="112">
        <v>764</v>
      </c>
      <c r="W69" s="112">
        <v>833</v>
      </c>
      <c r="X69" s="112">
        <v>837</v>
      </c>
      <c r="Y69" s="112">
        <v>892</v>
      </c>
      <c r="Z69" s="112">
        <v>968</v>
      </c>
    </row>
    <row r="70" spans="1:26" x14ac:dyDescent="0.25">
      <c r="S70" s="115" t="s">
        <v>43</v>
      </c>
      <c r="T70" s="115"/>
      <c r="U70" s="112"/>
      <c r="V70" s="112">
        <v>933</v>
      </c>
      <c r="W70" s="112">
        <v>904</v>
      </c>
      <c r="X70" s="112">
        <v>882</v>
      </c>
      <c r="Y70" s="112">
        <v>890</v>
      </c>
      <c r="Z70" s="112">
        <v>915</v>
      </c>
    </row>
    <row r="71" spans="1:26" x14ac:dyDescent="0.25">
      <c r="S71" s="115" t="s">
        <v>44</v>
      </c>
      <c r="T71" s="115"/>
      <c r="U71" s="112"/>
      <c r="V71" s="112">
        <v>1013</v>
      </c>
      <c r="W71" s="112">
        <v>1082</v>
      </c>
      <c r="X71" s="112">
        <v>1048</v>
      </c>
      <c r="Y71" s="112">
        <v>1062</v>
      </c>
      <c r="Z71" s="112">
        <v>1030</v>
      </c>
    </row>
    <row r="72" spans="1:26" x14ac:dyDescent="0.25">
      <c r="S72" s="115" t="s">
        <v>45</v>
      </c>
      <c r="T72" s="115"/>
      <c r="U72" s="112"/>
      <c r="V72" s="112">
        <v>893</v>
      </c>
      <c r="W72" s="112">
        <v>933</v>
      </c>
      <c r="X72" s="112">
        <v>921</v>
      </c>
      <c r="Y72" s="112">
        <v>926</v>
      </c>
      <c r="Z72" s="112">
        <v>1024</v>
      </c>
    </row>
    <row r="73" spans="1:26" x14ac:dyDescent="0.25">
      <c r="S73" s="115" t="s">
        <v>46</v>
      </c>
      <c r="T73" s="115"/>
      <c r="U73" s="112"/>
      <c r="V73" s="112">
        <v>906</v>
      </c>
      <c r="W73" s="112">
        <v>918</v>
      </c>
      <c r="X73" s="112">
        <v>857</v>
      </c>
      <c r="Y73" s="112">
        <v>1007</v>
      </c>
      <c r="Z73" s="112">
        <v>963</v>
      </c>
    </row>
    <row r="74" spans="1:26" x14ac:dyDescent="0.25">
      <c r="S74" s="115" t="s">
        <v>47</v>
      </c>
      <c r="T74" s="115"/>
      <c r="U74" s="112"/>
      <c r="V74" s="112">
        <v>599</v>
      </c>
      <c r="W74" s="112">
        <v>646</v>
      </c>
      <c r="X74" s="112">
        <v>740</v>
      </c>
      <c r="Y74" s="112">
        <v>782</v>
      </c>
      <c r="Z74" s="112">
        <v>790</v>
      </c>
    </row>
    <row r="75" spans="1:26" x14ac:dyDescent="0.25">
      <c r="S75" s="115" t="s">
        <v>48</v>
      </c>
      <c r="T75" s="115"/>
      <c r="U75" s="112"/>
      <c r="V75" s="112">
        <v>274</v>
      </c>
      <c r="W75" s="112">
        <v>319</v>
      </c>
      <c r="X75" s="112">
        <v>293</v>
      </c>
      <c r="Y75" s="112">
        <v>317</v>
      </c>
      <c r="Z75" s="112">
        <v>322</v>
      </c>
    </row>
    <row r="76" spans="1:26" x14ac:dyDescent="0.25">
      <c r="S76" s="115" t="s">
        <v>49</v>
      </c>
      <c r="T76" s="115"/>
      <c r="U76" s="112"/>
      <c r="V76" s="112">
        <v>104</v>
      </c>
      <c r="W76" s="112">
        <v>127</v>
      </c>
      <c r="X76" s="112">
        <v>120</v>
      </c>
      <c r="Y76" s="112">
        <v>134</v>
      </c>
      <c r="Z76" s="112">
        <v>127</v>
      </c>
    </row>
    <row r="77" spans="1:26" x14ac:dyDescent="0.25">
      <c r="S77" s="115" t="s">
        <v>50</v>
      </c>
      <c r="T77" s="115"/>
      <c r="U77" s="112"/>
      <c r="V77" s="112">
        <v>50</v>
      </c>
      <c r="W77" s="112">
        <v>58</v>
      </c>
      <c r="X77" s="112">
        <v>43</v>
      </c>
      <c r="Y77" s="112">
        <v>53</v>
      </c>
      <c r="Z77" s="112">
        <v>57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39</v>
      </c>
      <c r="X78" s="112">
        <v>36</v>
      </c>
      <c r="Y78" s="112">
        <v>35</v>
      </c>
      <c r="Z78" s="112">
        <v>34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18</v>
      </c>
      <c r="X79" s="112">
        <v>16</v>
      </c>
      <c r="Y79" s="112">
        <v>25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8624</v>
      </c>
      <c r="W80" s="112">
        <v>9149</v>
      </c>
      <c r="X80" s="112">
        <v>9105</v>
      </c>
      <c r="Y80" s="112">
        <v>9416</v>
      </c>
      <c r="Z80" s="112">
        <v>9738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Barossa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726</v>
      </c>
      <c r="W83" s="112">
        <v>754</v>
      </c>
      <c r="X83" s="112">
        <v>745</v>
      </c>
      <c r="Y83" s="112">
        <v>787</v>
      </c>
      <c r="Z83" s="112">
        <v>777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688</v>
      </c>
      <c r="W84" s="112">
        <v>694</v>
      </c>
      <c r="X84" s="112">
        <v>692</v>
      </c>
      <c r="Y84" s="112">
        <v>723</v>
      </c>
      <c r="Z84" s="112">
        <v>713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1195</v>
      </c>
      <c r="W85" s="112">
        <v>1265</v>
      </c>
      <c r="X85" s="112">
        <v>1263</v>
      </c>
      <c r="Y85" s="112">
        <v>1273</v>
      </c>
      <c r="Z85" s="112">
        <v>1308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19,789</v>
      </c>
      <c r="D86" s="94">
        <f t="shared" ref="D86:D91" si="4">AD4</f>
        <v>3.255935298721635E-2</v>
      </c>
      <c r="E86" s="95">
        <f t="shared" ref="E86:E91" si="5">AD4</f>
        <v>3.255935298721635E-2</v>
      </c>
      <c r="F86" s="94">
        <f t="shared" ref="F86:F91" si="6">AF4</f>
        <v>9.4221730716063101E-2</v>
      </c>
      <c r="G86" s="95">
        <f t="shared" ref="G86:G91" si="7">AF4</f>
        <v>9.4221730716063101E-2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259</v>
      </c>
      <c r="W86" s="112">
        <v>277</v>
      </c>
      <c r="X86" s="112">
        <v>279</v>
      </c>
      <c r="Y86" s="112">
        <v>282</v>
      </c>
      <c r="Z86" s="112">
        <v>290</v>
      </c>
    </row>
    <row r="87" spans="1:30" ht="15" customHeight="1" x14ac:dyDescent="0.25">
      <c r="A87" s="96" t="s">
        <v>4</v>
      </c>
      <c r="B87" s="49"/>
      <c r="C87" s="97" t="str">
        <f t="shared" si="3"/>
        <v>10,041</v>
      </c>
      <c r="D87" s="94">
        <f t="shared" si="4"/>
        <v>3.0268828237225431E-2</v>
      </c>
      <c r="E87" s="95">
        <f t="shared" si="5"/>
        <v>3.0268828237225431E-2</v>
      </c>
      <c r="F87" s="94">
        <f t="shared" si="6"/>
        <v>6.1528702822708503E-2</v>
      </c>
      <c r="G87" s="95">
        <f t="shared" si="7"/>
        <v>6.1528702822708503E-2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276</v>
      </c>
      <c r="W87" s="112">
        <v>266</v>
      </c>
      <c r="X87" s="112">
        <v>258</v>
      </c>
      <c r="Y87" s="112">
        <v>233</v>
      </c>
      <c r="Z87" s="112">
        <v>236</v>
      </c>
    </row>
    <row r="88" spans="1:30" ht="15" customHeight="1" x14ac:dyDescent="0.25">
      <c r="A88" s="96" t="s">
        <v>5</v>
      </c>
      <c r="B88" s="49"/>
      <c r="C88" s="97" t="str">
        <f t="shared" si="3"/>
        <v>9,738</v>
      </c>
      <c r="D88" s="94">
        <f t="shared" si="4"/>
        <v>3.4087288945524152E-2</v>
      </c>
      <c r="E88" s="95">
        <f t="shared" si="5"/>
        <v>3.4087288945524152E-2</v>
      </c>
      <c r="F88" s="94">
        <f t="shared" si="6"/>
        <v>0.12865090403337964</v>
      </c>
      <c r="G88" s="95">
        <f t="shared" si="7"/>
        <v>0.12865090403337964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241</v>
      </c>
      <c r="W88" s="112">
        <v>251</v>
      </c>
      <c r="X88" s="112">
        <v>281</v>
      </c>
      <c r="Y88" s="112">
        <v>254</v>
      </c>
      <c r="Z88" s="112">
        <v>279</v>
      </c>
    </row>
    <row r="89" spans="1:30" ht="15" customHeight="1" x14ac:dyDescent="0.25">
      <c r="A89" s="49" t="s">
        <v>6</v>
      </c>
      <c r="B89" s="49"/>
      <c r="C89" s="97" t="str">
        <f t="shared" si="3"/>
        <v>14,000</v>
      </c>
      <c r="D89" s="94">
        <f t="shared" si="4"/>
        <v>1.024678885842123E-2</v>
      </c>
      <c r="E89" s="95">
        <f t="shared" si="5"/>
        <v>1.024678885842123E-2</v>
      </c>
      <c r="F89" s="94">
        <f t="shared" si="6"/>
        <v>8.4682730301386844E-2</v>
      </c>
      <c r="G89" s="95">
        <f t="shared" si="7"/>
        <v>8.4682730301386844E-2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683</v>
      </c>
      <c r="W89" s="112">
        <v>715</v>
      </c>
      <c r="X89" s="112">
        <v>700</v>
      </c>
      <c r="Y89" s="112">
        <v>718</v>
      </c>
      <c r="Z89" s="112">
        <v>738</v>
      </c>
    </row>
    <row r="90" spans="1:30" ht="15" customHeight="1" x14ac:dyDescent="0.25">
      <c r="A90" s="49" t="s">
        <v>98</v>
      </c>
      <c r="B90" s="49"/>
      <c r="C90" s="97" t="str">
        <f t="shared" si="3"/>
        <v>$46,463</v>
      </c>
      <c r="D90" s="94">
        <f t="shared" si="4"/>
        <v>4.1357092492806613E-2</v>
      </c>
      <c r="E90" s="95">
        <f t="shared" si="5"/>
        <v>4.1357092492806613E-2</v>
      </c>
      <c r="F90" s="94">
        <f t="shared" si="6"/>
        <v>0.10689362476632502</v>
      </c>
      <c r="G90" s="95">
        <f t="shared" si="7"/>
        <v>0.10689362476632502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1317</v>
      </c>
      <c r="W90" s="112">
        <v>1413</v>
      </c>
      <c r="X90" s="112">
        <v>1390</v>
      </c>
      <c r="Y90" s="112">
        <v>1402</v>
      </c>
      <c r="Z90" s="112">
        <v>1454</v>
      </c>
    </row>
    <row r="91" spans="1:30" ht="15" customHeight="1" x14ac:dyDescent="0.25">
      <c r="A91" s="49" t="s">
        <v>7</v>
      </c>
      <c r="B91" s="49"/>
      <c r="C91" s="97" t="str">
        <f t="shared" si="3"/>
        <v>$811.7 mil</v>
      </c>
      <c r="D91" s="94">
        <f t="shared" si="4"/>
        <v>7.9041817512905288E-2</v>
      </c>
      <c r="E91" s="95">
        <f t="shared" si="5"/>
        <v>7.9041817512905288E-2</v>
      </c>
      <c r="F91" s="94">
        <f t="shared" si="6"/>
        <v>0.211389058749619</v>
      </c>
      <c r="G91" s="95">
        <f t="shared" si="7"/>
        <v>0.211389058749619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6809</v>
      </c>
      <c r="W91" s="112">
        <v>7224</v>
      </c>
      <c r="X91" s="112">
        <v>6905</v>
      </c>
      <c r="Y91" s="112">
        <v>7155</v>
      </c>
      <c r="Z91" s="112">
        <v>7246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472</v>
      </c>
      <c r="W93" s="112">
        <v>509</v>
      </c>
      <c r="X93" s="112">
        <v>505</v>
      </c>
      <c r="Y93" s="112">
        <v>543</v>
      </c>
      <c r="Z93" s="112">
        <v>529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1044</v>
      </c>
      <c r="W94" s="112">
        <v>1110</v>
      </c>
      <c r="X94" s="112">
        <v>1137</v>
      </c>
      <c r="Y94" s="112">
        <v>1175</v>
      </c>
      <c r="Z94" s="112">
        <v>1206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250</v>
      </c>
      <c r="W95" s="112">
        <v>276</v>
      </c>
      <c r="X95" s="112">
        <v>286</v>
      </c>
      <c r="Y95" s="112">
        <v>278</v>
      </c>
      <c r="Z95" s="112">
        <v>282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871</v>
      </c>
      <c r="W96" s="112">
        <v>916</v>
      </c>
      <c r="X96" s="112">
        <v>937</v>
      </c>
      <c r="Y96" s="112">
        <v>1025</v>
      </c>
      <c r="Z96" s="112">
        <v>1072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1037</v>
      </c>
      <c r="W97" s="112">
        <v>1053</v>
      </c>
      <c r="X97" s="112">
        <v>1044</v>
      </c>
      <c r="Y97" s="112">
        <v>1057</v>
      </c>
      <c r="Z97" s="112">
        <v>1055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556</v>
      </c>
      <c r="W98" s="112">
        <v>584</v>
      </c>
      <c r="X98" s="112">
        <v>586</v>
      </c>
      <c r="Y98" s="112">
        <v>572</v>
      </c>
      <c r="Z98" s="112">
        <v>578</v>
      </c>
    </row>
    <row r="99" spans="1:32" ht="15" customHeight="1" x14ac:dyDescent="0.25">
      <c r="S99" s="115" t="s">
        <v>191</v>
      </c>
      <c r="T99" s="115"/>
      <c r="U99" s="112"/>
      <c r="V99" s="112">
        <v>55</v>
      </c>
      <c r="W99" s="112">
        <v>62</v>
      </c>
      <c r="X99" s="112">
        <v>75</v>
      </c>
      <c r="Y99" s="112">
        <v>85</v>
      </c>
      <c r="Z99" s="112">
        <v>87</v>
      </c>
    </row>
    <row r="100" spans="1:32" ht="15" customHeight="1" x14ac:dyDescent="0.25">
      <c r="S100" s="115" t="s">
        <v>58</v>
      </c>
      <c r="T100" s="115"/>
      <c r="U100" s="112"/>
      <c r="V100" s="112">
        <v>658</v>
      </c>
      <c r="W100" s="112">
        <v>674</v>
      </c>
      <c r="X100" s="112">
        <v>679</v>
      </c>
      <c r="Y100" s="112">
        <v>712</v>
      </c>
      <c r="Z100" s="112">
        <v>705</v>
      </c>
    </row>
    <row r="101" spans="1:32" x14ac:dyDescent="0.25">
      <c r="A101" s="18"/>
      <c r="S101" s="118" t="s">
        <v>53</v>
      </c>
      <c r="T101" s="118"/>
      <c r="U101" s="112"/>
      <c r="V101" s="112">
        <v>6099</v>
      </c>
      <c r="W101" s="112">
        <v>6502</v>
      </c>
      <c r="X101" s="112">
        <v>6367</v>
      </c>
      <c r="Y101" s="112">
        <v>6701</v>
      </c>
      <c r="Z101" s="112">
        <v>6744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13743</v>
      </c>
      <c r="W104" s="112">
        <v>14127</v>
      </c>
      <c r="X104" s="112">
        <v>14068</v>
      </c>
      <c r="Y104" s="112">
        <v>14941</v>
      </c>
      <c r="Z104" s="112">
        <v>14941</v>
      </c>
      <c r="AB104" s="109" t="str">
        <f>TEXT(Z104,"###,###")</f>
        <v>14,941</v>
      </c>
      <c r="AD104" s="130">
        <f>Z104/($Z$4)*100</f>
        <v>75.501541260296122</v>
      </c>
      <c r="AF104" s="109"/>
    </row>
    <row r="105" spans="1:32" x14ac:dyDescent="0.25">
      <c r="S105" s="115" t="s">
        <v>17</v>
      </c>
      <c r="T105" s="115"/>
      <c r="U105" s="112"/>
      <c r="V105" s="112">
        <v>2409</v>
      </c>
      <c r="W105" s="112">
        <v>2405</v>
      </c>
      <c r="X105" s="112">
        <v>2505</v>
      </c>
      <c r="Y105" s="112">
        <v>2503</v>
      </c>
      <c r="Z105" s="112">
        <v>2487</v>
      </c>
      <c r="AB105" s="109" t="str">
        <f>TEXT(Z105,"###,###")</f>
        <v>2,487</v>
      </c>
      <c r="AD105" s="130">
        <f>Z105/($Z$4)*100</f>
        <v>12.567588053969377</v>
      </c>
      <c r="AF105" s="109"/>
    </row>
    <row r="106" spans="1:32" x14ac:dyDescent="0.25">
      <c r="S106" s="118" t="s">
        <v>53</v>
      </c>
      <c r="T106" s="118"/>
      <c r="U106" s="120"/>
      <c r="V106" s="120">
        <v>16152</v>
      </c>
      <c r="W106" s="120">
        <v>16532</v>
      </c>
      <c r="X106" s="120">
        <v>16573</v>
      </c>
      <c r="Y106" s="120">
        <v>17444</v>
      </c>
      <c r="Z106" s="120">
        <v>17428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2639</v>
      </c>
      <c r="W108" s="112">
        <v>2911</v>
      </c>
      <c r="X108" s="112">
        <v>2470</v>
      </c>
      <c r="Y108" s="112">
        <v>2697</v>
      </c>
      <c r="Z108" s="112">
        <v>2853</v>
      </c>
      <c r="AB108" s="109" t="str">
        <f>TEXT(Z108,"###,###")</f>
        <v>2,853</v>
      </c>
      <c r="AD108" s="130">
        <f>Z108/($Z$4)*100</f>
        <v>14.417100409318309</v>
      </c>
      <c r="AF108" s="109"/>
    </row>
    <row r="109" spans="1:32" x14ac:dyDescent="0.25">
      <c r="S109" s="115" t="s">
        <v>20</v>
      </c>
      <c r="T109" s="115"/>
      <c r="U109" s="112"/>
      <c r="V109" s="112">
        <v>3122</v>
      </c>
      <c r="W109" s="112">
        <v>3274</v>
      </c>
      <c r="X109" s="112">
        <v>3072</v>
      </c>
      <c r="Y109" s="112">
        <v>3056</v>
      </c>
      <c r="Z109" s="112">
        <v>3471</v>
      </c>
      <c r="AB109" s="109" t="str">
        <f>TEXT(Z109,"###,###")</f>
        <v>3,471</v>
      </c>
      <c r="AD109" s="130">
        <f>Z109/($Z$4)*100</f>
        <v>17.540047501136996</v>
      </c>
      <c r="AF109" s="109"/>
    </row>
    <row r="110" spans="1:32" x14ac:dyDescent="0.25">
      <c r="S110" s="115" t="s">
        <v>21</v>
      </c>
      <c r="T110" s="115"/>
      <c r="U110" s="112"/>
      <c r="V110" s="112">
        <v>4200</v>
      </c>
      <c r="W110" s="112">
        <v>4428</v>
      </c>
      <c r="X110" s="112">
        <v>4517</v>
      </c>
      <c r="Y110" s="112">
        <v>4657</v>
      </c>
      <c r="Z110" s="112">
        <v>4726</v>
      </c>
      <c r="AB110" s="109" t="str">
        <f>TEXT(Z110,"###,###")</f>
        <v>4,726</v>
      </c>
      <c r="AD110" s="130">
        <f>Z110/($Z$4)*100</f>
        <v>23.881954621254231</v>
      </c>
      <c r="AF110" s="109"/>
    </row>
    <row r="111" spans="1:32" x14ac:dyDescent="0.25">
      <c r="S111" s="115" t="s">
        <v>22</v>
      </c>
      <c r="T111" s="115"/>
      <c r="U111" s="112"/>
      <c r="V111" s="112">
        <v>6217</v>
      </c>
      <c r="W111" s="112">
        <v>6107</v>
      </c>
      <c r="X111" s="112">
        <v>6376</v>
      </c>
      <c r="Y111" s="112">
        <v>6572</v>
      </c>
      <c r="Z111" s="112">
        <v>6668</v>
      </c>
      <c r="AB111" s="109" t="str">
        <f>TEXT(Z111,"###,###")</f>
        <v>6,668</v>
      </c>
      <c r="AD111" s="130">
        <f>Z111/($Z$4)*100</f>
        <v>33.695487391985445</v>
      </c>
      <c r="AF111" s="109"/>
    </row>
    <row r="112" spans="1:32" x14ac:dyDescent="0.25">
      <c r="S112" s="118" t="s">
        <v>53</v>
      </c>
      <c r="T112" s="118"/>
      <c r="U112" s="112"/>
      <c r="V112" s="112">
        <v>18081</v>
      </c>
      <c r="W112" s="112">
        <v>19108</v>
      </c>
      <c r="X112" s="112">
        <v>18558</v>
      </c>
      <c r="Y112" s="112">
        <v>19166</v>
      </c>
      <c r="Z112" s="112">
        <v>19789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43.28</v>
      </c>
      <c r="W118" s="131">
        <v>43.36</v>
      </c>
      <c r="X118" s="131">
        <v>43.2</v>
      </c>
      <c r="Y118" s="131">
        <v>43.65</v>
      </c>
      <c r="Z118" s="131">
        <v>43.58</v>
      </c>
      <c r="AB118" s="109" t="str">
        <f>TEXT(Z118,"##.0")</f>
        <v>43.6</v>
      </c>
    </row>
    <row r="120" spans="19:32" x14ac:dyDescent="0.25">
      <c r="S120" s="101" t="s">
        <v>100</v>
      </c>
      <c r="T120" s="112"/>
      <c r="U120" s="112"/>
      <c r="V120" s="112">
        <v>10389</v>
      </c>
      <c r="W120" s="112">
        <v>11032</v>
      </c>
      <c r="X120" s="112">
        <v>10753</v>
      </c>
      <c r="Y120" s="112">
        <v>11166</v>
      </c>
      <c r="Z120" s="112">
        <v>11215</v>
      </c>
      <c r="AB120" s="109" t="str">
        <f>TEXT(Z120,"###,###")</f>
        <v>11,215</v>
      </c>
    </row>
    <row r="121" spans="19:32" x14ac:dyDescent="0.25">
      <c r="S121" s="101" t="s">
        <v>101</v>
      </c>
      <c r="T121" s="112"/>
      <c r="U121" s="112"/>
      <c r="V121" s="112">
        <v>1278</v>
      </c>
      <c r="W121" s="112">
        <v>1453</v>
      </c>
      <c r="X121" s="112">
        <v>1285</v>
      </c>
      <c r="Y121" s="112">
        <v>1454</v>
      </c>
      <c r="Z121" s="112">
        <v>1495</v>
      </c>
      <c r="AB121" s="109" t="str">
        <f>TEXT(Z121,"###,###")</f>
        <v>1,495</v>
      </c>
    </row>
    <row r="122" spans="19:32" x14ac:dyDescent="0.25">
      <c r="S122" s="101" t="s">
        <v>102</v>
      </c>
      <c r="T122" s="112"/>
      <c r="U122" s="112"/>
      <c r="V122" s="112">
        <v>1239</v>
      </c>
      <c r="W122" s="112">
        <v>1240</v>
      </c>
      <c r="X122" s="112">
        <v>1230</v>
      </c>
      <c r="Y122" s="112">
        <v>1238</v>
      </c>
      <c r="Z122" s="112">
        <v>1290</v>
      </c>
      <c r="AB122" s="109" t="str">
        <f>TEXT(Z122,"###,###")</f>
        <v>1,290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11628</v>
      </c>
      <c r="W124" s="112">
        <v>12272</v>
      </c>
      <c r="X124" s="112">
        <v>11983</v>
      </c>
      <c r="Y124" s="112">
        <v>12404</v>
      </c>
      <c r="Z124" s="112">
        <v>12505</v>
      </c>
      <c r="AB124" s="109" t="str">
        <f>TEXT(Z124,"###,###")</f>
        <v>12,505</v>
      </c>
      <c r="AD124" s="127">
        <f>Z124/$Z$7*100</f>
        <v>89.321428571428569</v>
      </c>
    </row>
    <row r="125" spans="19:32" x14ac:dyDescent="0.25">
      <c r="S125" s="101" t="s">
        <v>104</v>
      </c>
      <c r="T125" s="112"/>
      <c r="U125" s="112"/>
      <c r="V125" s="112">
        <v>2517</v>
      </c>
      <c r="W125" s="112">
        <v>2693</v>
      </c>
      <c r="X125" s="112">
        <v>2515</v>
      </c>
      <c r="Y125" s="112">
        <v>2692</v>
      </c>
      <c r="Z125" s="112">
        <v>2785</v>
      </c>
      <c r="AB125" s="109" t="str">
        <f>TEXT(Z125,"###,###")</f>
        <v>2,785</v>
      </c>
      <c r="AD125" s="127">
        <f>Z125/$Z$7*100</f>
        <v>19.892857142857142</v>
      </c>
    </row>
    <row r="127" spans="19:32" x14ac:dyDescent="0.25">
      <c r="S127" s="101" t="s">
        <v>105</v>
      </c>
      <c r="T127" s="112"/>
      <c r="U127" s="112"/>
      <c r="V127" s="112">
        <v>6809</v>
      </c>
      <c r="W127" s="112">
        <v>7223</v>
      </c>
      <c r="X127" s="112">
        <v>6905</v>
      </c>
      <c r="Y127" s="112">
        <v>7155</v>
      </c>
      <c r="Z127" s="112">
        <v>7242</v>
      </c>
      <c r="AB127" s="109" t="str">
        <f>TEXT(Z127,"###,###")</f>
        <v>7,242</v>
      </c>
      <c r="AD127" s="127">
        <f>Z127/$Z$7*100</f>
        <v>51.728571428571421</v>
      </c>
    </row>
    <row r="128" spans="19:32" x14ac:dyDescent="0.25">
      <c r="S128" s="101" t="s">
        <v>106</v>
      </c>
      <c r="T128" s="112"/>
      <c r="U128" s="112"/>
      <c r="V128" s="112">
        <v>6101</v>
      </c>
      <c r="W128" s="112">
        <v>6506</v>
      </c>
      <c r="X128" s="112">
        <v>6366</v>
      </c>
      <c r="Y128" s="112">
        <v>6706</v>
      </c>
      <c r="Z128" s="112">
        <v>6746</v>
      </c>
      <c r="AB128" s="109" t="str">
        <f>TEXT(Z128,"###,###")</f>
        <v>6,746</v>
      </c>
      <c r="AD128" s="127">
        <f>Z128/$Z$7*100</f>
        <v>48.18571428571429</v>
      </c>
    </row>
    <row r="130" spans="19:20" x14ac:dyDescent="0.25">
      <c r="S130" s="101" t="s">
        <v>264</v>
      </c>
      <c r="T130" s="127">
        <v>80.107142857142861</v>
      </c>
    </row>
    <row r="131" spans="19:20" x14ac:dyDescent="0.25">
      <c r="S131" s="101" t="s">
        <v>265</v>
      </c>
      <c r="T131" s="127">
        <v>10.678571428571429</v>
      </c>
    </row>
    <row r="132" spans="19:20" x14ac:dyDescent="0.25">
      <c r="S132" s="101" t="s">
        <v>266</v>
      </c>
      <c r="T132" s="127">
        <v>9.2142857142857135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DA295D-0D54-43C5-BE8C-FE23844369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63571AF-D084-41E7-9E0F-033AA537D3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1704-60E6-4E2B-9484-6B371517BB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D66536-322C-41DC-A398-EF493B3F07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EBF3-FB05-4972-98DF-7BBEF8C6C269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181</v>
      </c>
      <c r="T1" s="99"/>
      <c r="U1" s="99"/>
      <c r="V1" s="99"/>
      <c r="W1" s="99"/>
      <c r="X1" s="99"/>
      <c r="Y1" s="100" t="s">
        <v>259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181</v>
      </c>
      <c r="Y3" s="105" t="s">
        <v>259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10.69 Yankalilla,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2940</v>
      </c>
      <c r="W4" s="108">
        <v>3332</v>
      </c>
      <c r="X4" s="108">
        <v>3275</v>
      </c>
      <c r="Y4" s="108">
        <v>3541</v>
      </c>
      <c r="Z4" s="108">
        <v>3886</v>
      </c>
      <c r="AB4" s="109" t="str">
        <f>TEXT(Z4,"###,###")</f>
        <v>3,886</v>
      </c>
      <c r="AD4" s="110">
        <f>Z4/Y4-1</f>
        <v>9.7430104490257019E-2</v>
      </c>
      <c r="AF4" s="110">
        <f>Z4/V4-1</f>
        <v>0.32176870748299313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1461</v>
      </c>
      <c r="W5" s="108">
        <v>1686</v>
      </c>
      <c r="X5" s="108">
        <v>1601</v>
      </c>
      <c r="Y5" s="108">
        <v>1761</v>
      </c>
      <c r="Z5" s="108">
        <v>1932</v>
      </c>
      <c r="AB5" s="109" t="str">
        <f>TEXT(Z5,"###,###")</f>
        <v>1,932</v>
      </c>
      <c r="AD5" s="110">
        <f t="shared" ref="AD5:AD9" si="0">Z5/Y5-1</f>
        <v>9.7103918228279351E-2</v>
      </c>
      <c r="AF5" s="110">
        <f t="shared" ref="AF5:AF9" si="1">Z5/V5-1</f>
        <v>0.32238193018480499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1482</v>
      </c>
      <c r="W6" s="108">
        <v>1646</v>
      </c>
      <c r="X6" s="108">
        <v>1672</v>
      </c>
      <c r="Y6" s="108">
        <v>1784</v>
      </c>
      <c r="Z6" s="108">
        <v>1944</v>
      </c>
      <c r="AB6" s="109" t="str">
        <f>TEXT(Z6,"###,###")</f>
        <v>1,944</v>
      </c>
      <c r="AD6" s="110">
        <f t="shared" si="0"/>
        <v>8.9686098654708557E-2</v>
      </c>
      <c r="AF6" s="110">
        <f t="shared" si="1"/>
        <v>0.31174089068825905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2130</v>
      </c>
      <c r="W7" s="108">
        <v>2403</v>
      </c>
      <c r="X7" s="108">
        <v>2311</v>
      </c>
      <c r="Y7" s="108">
        <v>2575</v>
      </c>
      <c r="Z7" s="108">
        <v>2761</v>
      </c>
      <c r="AB7" s="109" t="str">
        <f>TEXT(Z7,"###,###")</f>
        <v>2,761</v>
      </c>
      <c r="AD7" s="110">
        <f t="shared" si="0"/>
        <v>7.2233009708737805E-2</v>
      </c>
      <c r="AF7" s="110">
        <f t="shared" si="1"/>
        <v>0.29624413145539896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3,886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2,761</v>
      </c>
      <c r="P8" s="65"/>
      <c r="S8" s="107" t="s">
        <v>84</v>
      </c>
      <c r="T8" s="108"/>
      <c r="U8" s="108"/>
      <c r="V8" s="108">
        <v>33888</v>
      </c>
      <c r="W8" s="108">
        <v>35316.29</v>
      </c>
      <c r="X8" s="108">
        <v>36799</v>
      </c>
      <c r="Y8" s="108">
        <v>35003.1</v>
      </c>
      <c r="Z8" s="108">
        <v>36354</v>
      </c>
      <c r="AB8" s="109" t="str">
        <f>TEXT(Z8,"$###,###")</f>
        <v>$36,354</v>
      </c>
      <c r="AD8" s="110">
        <f t="shared" si="0"/>
        <v>3.8593724555824993E-2</v>
      </c>
      <c r="AF8" s="110">
        <f t="shared" si="1"/>
        <v>7.2769121813031079E-2</v>
      </c>
    </row>
    <row r="9" spans="1:32" x14ac:dyDescent="0.25">
      <c r="A9" s="30" t="s">
        <v>14</v>
      </c>
      <c r="B9" s="69"/>
      <c r="C9" s="70"/>
      <c r="D9" s="71">
        <f>AD104</f>
        <v>69.634585692228512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50.887359652299892</v>
      </c>
      <c r="P9" s="72" t="s">
        <v>85</v>
      </c>
      <c r="S9" s="107" t="s">
        <v>7</v>
      </c>
      <c r="T9" s="108"/>
      <c r="U9" s="108"/>
      <c r="V9" s="108">
        <v>88287184</v>
      </c>
      <c r="W9" s="108">
        <v>103242372</v>
      </c>
      <c r="X9" s="108">
        <v>103538159</v>
      </c>
      <c r="Y9" s="108">
        <v>115895815</v>
      </c>
      <c r="Z9" s="108">
        <v>132326065</v>
      </c>
      <c r="AB9" s="109" t="str">
        <f>TEXT(Z9/1000000,"$#,###.0")&amp;" mil"</f>
        <v>$132.3 mil</v>
      </c>
      <c r="AD9" s="110">
        <f t="shared" si="0"/>
        <v>0.14176741412103611</v>
      </c>
      <c r="AF9" s="110">
        <f t="shared" si="1"/>
        <v>0.49881397281852369</v>
      </c>
    </row>
    <row r="10" spans="1:32" x14ac:dyDescent="0.25">
      <c r="A10" s="30" t="s">
        <v>17</v>
      </c>
      <c r="B10" s="69"/>
      <c r="C10" s="70"/>
      <c r="D10" s="71">
        <f>AD105</f>
        <v>12.969634585692228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48.71423397319812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70.517928286852595</v>
      </c>
      <c r="P11" s="72" t="s">
        <v>85</v>
      </c>
      <c r="S11" s="107" t="s">
        <v>29</v>
      </c>
      <c r="T11" s="112"/>
      <c r="U11" s="112"/>
      <c r="V11" s="112">
        <v>2326</v>
      </c>
      <c r="W11" s="112">
        <v>2599</v>
      </c>
      <c r="X11" s="112">
        <v>2614</v>
      </c>
      <c r="Y11" s="112">
        <v>2805</v>
      </c>
      <c r="Z11" s="112">
        <v>3077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18.580224556320175</v>
      </c>
      <c r="P12" s="72" t="s">
        <v>85</v>
      </c>
      <c r="S12" s="107" t="s">
        <v>30</v>
      </c>
      <c r="T12" s="112"/>
      <c r="U12" s="112"/>
      <c r="V12" s="112">
        <v>617</v>
      </c>
      <c r="W12" s="112">
        <v>731</v>
      </c>
      <c r="X12" s="112">
        <v>659</v>
      </c>
      <c r="Y12" s="112">
        <v>734</v>
      </c>
      <c r="Z12" s="112">
        <v>809</v>
      </c>
    </row>
    <row r="13" spans="1:32" ht="15" customHeight="1" x14ac:dyDescent="0.25">
      <c r="A13" s="30" t="s">
        <v>19</v>
      </c>
      <c r="B13" s="70"/>
      <c r="C13" s="70"/>
      <c r="D13" s="71">
        <f>AD108</f>
        <v>20.766855378281011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10.756972111553784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18.862583633556358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47.0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17.06124549665466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15.571687840290382</v>
      </c>
      <c r="P15" s="72" t="s">
        <v>85</v>
      </c>
      <c r="S15" s="115" t="s">
        <v>61</v>
      </c>
      <c r="T15" s="115"/>
      <c r="U15" s="116"/>
      <c r="V15" s="116">
        <v>223</v>
      </c>
      <c r="W15" s="116">
        <v>284</v>
      </c>
      <c r="X15" s="116">
        <v>262</v>
      </c>
      <c r="Y15" s="112">
        <v>318</v>
      </c>
      <c r="Z15" s="112">
        <v>328</v>
      </c>
      <c r="AB15" s="117">
        <f t="shared" ref="AB15:AB34" si="2">IF(Z15="np",0,Z15/$Z$34)</f>
        <v>8.4405558414822446E-2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28.975810602161605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84.42831215970962</v>
      </c>
      <c r="P16" s="37" t="s">
        <v>85</v>
      </c>
      <c r="S16" s="115" t="s">
        <v>62</v>
      </c>
      <c r="T16" s="115"/>
      <c r="U16" s="116"/>
      <c r="V16" s="116">
        <v>32</v>
      </c>
      <c r="W16" s="116">
        <v>41</v>
      </c>
      <c r="X16" s="116">
        <v>44</v>
      </c>
      <c r="Y16" s="112">
        <v>46</v>
      </c>
      <c r="Z16" s="112">
        <v>52</v>
      </c>
      <c r="AB16" s="117">
        <f t="shared" si="2"/>
        <v>1.3381369016984045E-2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134</v>
      </c>
      <c r="W17" s="116">
        <v>183</v>
      </c>
      <c r="X17" s="116">
        <v>211</v>
      </c>
      <c r="Y17" s="112">
        <v>213</v>
      </c>
      <c r="Z17" s="112">
        <v>241</v>
      </c>
      <c r="AB17" s="117">
        <f t="shared" si="2"/>
        <v>6.2017498713329899E-2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12</v>
      </c>
      <c r="W18" s="116">
        <v>13</v>
      </c>
      <c r="X18" s="116">
        <v>20</v>
      </c>
      <c r="Y18" s="112">
        <v>18</v>
      </c>
      <c r="Z18" s="112">
        <v>30</v>
      </c>
      <c r="AB18" s="117">
        <f t="shared" si="2"/>
        <v>7.7200205867215647E-3</v>
      </c>
    </row>
    <row r="19" spans="1:28" x14ac:dyDescent="0.25">
      <c r="A19" s="61" t="str">
        <f>$S$1&amp;" ("&amp;$V$2&amp;" to "&amp;$Z$2&amp;")"</f>
        <v>Yankalilla (2016-17 to 2020-21)</v>
      </c>
      <c r="B19" s="61"/>
      <c r="C19" s="61"/>
      <c r="D19" s="61"/>
      <c r="E19" s="61"/>
      <c r="F19" s="61"/>
      <c r="G19" s="61" t="str">
        <f>$S$1&amp;" ("&amp;$V$2&amp;" to "&amp;$Z$2&amp;")"</f>
        <v>Yankalilla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226</v>
      </c>
      <c r="W19" s="116">
        <v>286</v>
      </c>
      <c r="X19" s="116">
        <v>256</v>
      </c>
      <c r="Y19" s="112">
        <v>285</v>
      </c>
      <c r="Z19" s="112">
        <v>331</v>
      </c>
      <c r="AB19" s="117">
        <f t="shared" si="2"/>
        <v>8.517756047349459E-2</v>
      </c>
    </row>
    <row r="20" spans="1:28" x14ac:dyDescent="0.25">
      <c r="S20" s="115" t="s">
        <v>66</v>
      </c>
      <c r="T20" s="115"/>
      <c r="U20" s="116"/>
      <c r="V20" s="116">
        <v>52</v>
      </c>
      <c r="W20" s="116">
        <v>54</v>
      </c>
      <c r="X20" s="116">
        <v>48</v>
      </c>
      <c r="Y20" s="112">
        <v>66</v>
      </c>
      <c r="Z20" s="112">
        <v>60</v>
      </c>
      <c r="AB20" s="117">
        <f t="shared" si="2"/>
        <v>1.5440041173443129E-2</v>
      </c>
    </row>
    <row r="21" spans="1:28" x14ac:dyDescent="0.25">
      <c r="S21" s="115" t="s">
        <v>67</v>
      </c>
      <c r="T21" s="115"/>
      <c r="U21" s="116"/>
      <c r="V21" s="116">
        <v>269</v>
      </c>
      <c r="W21" s="116">
        <v>301</v>
      </c>
      <c r="X21" s="116">
        <v>310</v>
      </c>
      <c r="Y21" s="112">
        <v>306</v>
      </c>
      <c r="Z21" s="112">
        <v>334</v>
      </c>
      <c r="AB21" s="117">
        <f t="shared" si="2"/>
        <v>8.5949562532166748E-2</v>
      </c>
    </row>
    <row r="22" spans="1:28" x14ac:dyDescent="0.25">
      <c r="S22" s="115" t="s">
        <v>68</v>
      </c>
      <c r="T22" s="115"/>
      <c r="U22" s="116"/>
      <c r="V22" s="116">
        <v>177</v>
      </c>
      <c r="W22" s="116">
        <v>181</v>
      </c>
      <c r="X22" s="116">
        <v>247</v>
      </c>
      <c r="Y22" s="112">
        <v>281</v>
      </c>
      <c r="Z22" s="112">
        <v>374</v>
      </c>
      <c r="AB22" s="117">
        <f t="shared" si="2"/>
        <v>9.6242923314462173E-2</v>
      </c>
    </row>
    <row r="23" spans="1:28" x14ac:dyDescent="0.25">
      <c r="S23" s="115" t="s">
        <v>69</v>
      </c>
      <c r="T23" s="115"/>
      <c r="U23" s="116"/>
      <c r="V23" s="116">
        <v>113</v>
      </c>
      <c r="W23" s="116">
        <v>117</v>
      </c>
      <c r="X23" s="116">
        <v>96</v>
      </c>
      <c r="Y23" s="112">
        <v>99</v>
      </c>
      <c r="Z23" s="112">
        <v>116</v>
      </c>
      <c r="AB23" s="117">
        <f t="shared" si="2"/>
        <v>2.9850746268656716E-2</v>
      </c>
    </row>
    <row r="24" spans="1:28" x14ac:dyDescent="0.25">
      <c r="S24" s="115" t="s">
        <v>70</v>
      </c>
      <c r="T24" s="115"/>
      <c r="U24" s="116"/>
      <c r="V24" s="116">
        <v>22</v>
      </c>
      <c r="W24" s="116">
        <v>26</v>
      </c>
      <c r="X24" s="116">
        <v>26</v>
      </c>
      <c r="Y24" s="112">
        <v>24</v>
      </c>
      <c r="Z24" s="112">
        <v>22</v>
      </c>
      <c r="AB24" s="117">
        <f t="shared" si="2"/>
        <v>5.6613484302624811E-3</v>
      </c>
    </row>
    <row r="25" spans="1:28" x14ac:dyDescent="0.25">
      <c r="S25" s="115" t="s">
        <v>71</v>
      </c>
      <c r="T25" s="115"/>
      <c r="U25" s="116"/>
      <c r="V25" s="116">
        <v>75</v>
      </c>
      <c r="W25" s="116">
        <v>69</v>
      </c>
      <c r="X25" s="116">
        <v>84</v>
      </c>
      <c r="Y25" s="112">
        <v>111</v>
      </c>
      <c r="Z25" s="112">
        <v>136</v>
      </c>
      <c r="AB25" s="117">
        <f t="shared" si="2"/>
        <v>3.4997426659804425E-2</v>
      </c>
    </row>
    <row r="26" spans="1:28" x14ac:dyDescent="0.25">
      <c r="S26" s="115" t="s">
        <v>72</v>
      </c>
      <c r="T26" s="115"/>
      <c r="U26" s="116"/>
      <c r="V26" s="116">
        <v>44</v>
      </c>
      <c r="W26" s="116">
        <v>61</v>
      </c>
      <c r="X26" s="116">
        <v>59</v>
      </c>
      <c r="Y26" s="112">
        <v>46</v>
      </c>
      <c r="Z26" s="112">
        <v>57</v>
      </c>
      <c r="AB26" s="117">
        <f t="shared" si="2"/>
        <v>1.4668039114770973E-2</v>
      </c>
    </row>
    <row r="27" spans="1:28" x14ac:dyDescent="0.25">
      <c r="S27" s="115" t="s">
        <v>73</v>
      </c>
      <c r="T27" s="115"/>
      <c r="U27" s="116"/>
      <c r="V27" s="116">
        <v>110</v>
      </c>
      <c r="W27" s="116">
        <v>135</v>
      </c>
      <c r="X27" s="116">
        <v>153</v>
      </c>
      <c r="Y27" s="112">
        <v>153</v>
      </c>
      <c r="Z27" s="112">
        <v>169</v>
      </c>
      <c r="AB27" s="117">
        <f t="shared" si="2"/>
        <v>4.3489449305198144E-2</v>
      </c>
    </row>
    <row r="28" spans="1:28" x14ac:dyDescent="0.25">
      <c r="S28" s="115" t="s">
        <v>74</v>
      </c>
      <c r="T28" s="115"/>
      <c r="U28" s="116"/>
      <c r="V28" s="116">
        <v>189</v>
      </c>
      <c r="W28" s="116">
        <v>250</v>
      </c>
      <c r="X28" s="116">
        <v>214</v>
      </c>
      <c r="Y28" s="112">
        <v>261</v>
      </c>
      <c r="Z28" s="112">
        <v>293</v>
      </c>
      <c r="AB28" s="117">
        <f t="shared" si="2"/>
        <v>7.5398867730313943E-2</v>
      </c>
    </row>
    <row r="29" spans="1:28" x14ac:dyDescent="0.25">
      <c r="S29" s="115" t="s">
        <v>75</v>
      </c>
      <c r="T29" s="115"/>
      <c r="U29" s="116"/>
      <c r="V29" s="116">
        <v>166</v>
      </c>
      <c r="W29" s="116">
        <v>176</v>
      </c>
      <c r="X29" s="116">
        <v>179</v>
      </c>
      <c r="Y29" s="112">
        <v>183</v>
      </c>
      <c r="Z29" s="112">
        <v>168</v>
      </c>
      <c r="AB29" s="117">
        <f t="shared" si="2"/>
        <v>4.3232115285640763E-2</v>
      </c>
    </row>
    <row r="30" spans="1:28" x14ac:dyDescent="0.25">
      <c r="S30" s="115" t="s">
        <v>76</v>
      </c>
      <c r="T30" s="115"/>
      <c r="U30" s="116"/>
      <c r="V30" s="116">
        <v>209</v>
      </c>
      <c r="W30" s="116">
        <v>238</v>
      </c>
      <c r="X30" s="116">
        <v>226</v>
      </c>
      <c r="Y30" s="112">
        <v>240</v>
      </c>
      <c r="Z30" s="112">
        <v>243</v>
      </c>
      <c r="AB30" s="117">
        <f t="shared" si="2"/>
        <v>6.2532166752444676E-2</v>
      </c>
    </row>
    <row r="31" spans="1:28" x14ac:dyDescent="0.25">
      <c r="S31" s="115" t="s">
        <v>77</v>
      </c>
      <c r="T31" s="115"/>
      <c r="U31" s="116"/>
      <c r="V31" s="116">
        <v>299</v>
      </c>
      <c r="W31" s="116">
        <v>345</v>
      </c>
      <c r="X31" s="116">
        <v>367</v>
      </c>
      <c r="Y31" s="112">
        <v>408</v>
      </c>
      <c r="Z31" s="112">
        <v>435</v>
      </c>
      <c r="AB31" s="117">
        <f t="shared" si="2"/>
        <v>0.11194029850746269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20</v>
      </c>
      <c r="W32" s="116">
        <v>36</v>
      </c>
      <c r="X32" s="116">
        <v>39</v>
      </c>
      <c r="Y32" s="112">
        <v>38</v>
      </c>
      <c r="Z32" s="112">
        <v>45</v>
      </c>
      <c r="AB32" s="117">
        <f t="shared" si="2"/>
        <v>1.1580030880082347E-2</v>
      </c>
    </row>
    <row r="33" spans="19:32" x14ac:dyDescent="0.25">
      <c r="S33" s="115" t="s">
        <v>79</v>
      </c>
      <c r="T33" s="115"/>
      <c r="U33" s="116"/>
      <c r="V33" s="116">
        <v>66</v>
      </c>
      <c r="W33" s="116">
        <v>97</v>
      </c>
      <c r="X33" s="116">
        <v>112</v>
      </c>
      <c r="Y33" s="112">
        <v>113</v>
      </c>
      <c r="Z33" s="112">
        <v>130</v>
      </c>
      <c r="AB33" s="117">
        <f t="shared" si="2"/>
        <v>3.3453422542460115E-2</v>
      </c>
    </row>
    <row r="34" spans="19:32" x14ac:dyDescent="0.25">
      <c r="S34" s="118" t="s">
        <v>53</v>
      </c>
      <c r="T34" s="118"/>
      <c r="U34" s="119"/>
      <c r="V34" s="119">
        <v>2937</v>
      </c>
      <c r="W34" s="119">
        <v>3334</v>
      </c>
      <c r="X34" s="119">
        <v>3272</v>
      </c>
      <c r="Y34" s="120">
        <v>3542</v>
      </c>
      <c r="Z34" s="120">
        <v>3886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1838</v>
      </c>
      <c r="W37" s="112">
        <v>2098</v>
      </c>
      <c r="X37" s="112">
        <v>1953</v>
      </c>
      <c r="Y37" s="112">
        <v>2211</v>
      </c>
      <c r="Z37" s="112">
        <v>2326</v>
      </c>
      <c r="AB37" s="132">
        <f>Z37/Z40*100</f>
        <v>84.42831215970962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292</v>
      </c>
      <c r="W38" s="112">
        <v>307</v>
      </c>
      <c r="X38" s="112">
        <v>359</v>
      </c>
      <c r="Y38" s="112">
        <v>367</v>
      </c>
      <c r="Z38" s="112">
        <v>429</v>
      </c>
      <c r="AB38" s="132">
        <f>Z38/Z40*100</f>
        <v>15.571687840290382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2130</v>
      </c>
      <c r="W40" s="112">
        <v>2405</v>
      </c>
      <c r="X40" s="112">
        <v>2312</v>
      </c>
      <c r="Y40" s="112">
        <v>2578</v>
      </c>
      <c r="Z40" s="112">
        <v>2755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5</v>
      </c>
      <c r="X44" s="112">
        <v>9</v>
      </c>
      <c r="Y44" s="112">
        <v>10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26</v>
      </c>
      <c r="W45" s="112">
        <v>28</v>
      </c>
      <c r="X45" s="112">
        <v>32</v>
      </c>
      <c r="Y45" s="112">
        <v>47</v>
      </c>
      <c r="Z45" s="112">
        <v>73</v>
      </c>
    </row>
    <row r="46" spans="19:32" x14ac:dyDescent="0.25">
      <c r="S46" s="115" t="s">
        <v>38</v>
      </c>
      <c r="T46" s="115"/>
      <c r="U46" s="112"/>
      <c r="V46" s="112">
        <v>72</v>
      </c>
      <c r="W46" s="112">
        <v>57</v>
      </c>
      <c r="X46" s="112">
        <v>87</v>
      </c>
      <c r="Y46" s="112">
        <v>104</v>
      </c>
      <c r="Z46" s="112">
        <v>90</v>
      </c>
    </row>
    <row r="47" spans="19:32" x14ac:dyDescent="0.25">
      <c r="S47" s="115" t="s">
        <v>39</v>
      </c>
      <c r="T47" s="115"/>
      <c r="U47" s="112"/>
      <c r="V47" s="112">
        <v>81</v>
      </c>
      <c r="W47" s="112">
        <v>124</v>
      </c>
      <c r="X47" s="112">
        <v>107</v>
      </c>
      <c r="Y47" s="112">
        <v>108</v>
      </c>
      <c r="Z47" s="112">
        <v>126</v>
      </c>
    </row>
    <row r="48" spans="19:32" x14ac:dyDescent="0.25">
      <c r="S48" s="115" t="s">
        <v>40</v>
      </c>
      <c r="T48" s="115"/>
      <c r="U48" s="112"/>
      <c r="V48" s="112">
        <v>99</v>
      </c>
      <c r="W48" s="112">
        <v>111</v>
      </c>
      <c r="X48" s="112">
        <v>107</v>
      </c>
      <c r="Y48" s="112">
        <v>113</v>
      </c>
      <c r="Z48" s="112">
        <v>140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113</v>
      </c>
      <c r="W49" s="112">
        <v>122</v>
      </c>
      <c r="X49" s="112">
        <v>126</v>
      </c>
      <c r="Y49" s="112">
        <v>128</v>
      </c>
      <c r="Z49" s="112">
        <v>134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Yankalilla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101</v>
      </c>
      <c r="W50" s="112">
        <v>129</v>
      </c>
      <c r="X50" s="112">
        <v>125</v>
      </c>
      <c r="Y50" s="112">
        <v>135</v>
      </c>
      <c r="Z50" s="112">
        <v>151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143</v>
      </c>
      <c r="W51" s="112">
        <v>159</v>
      </c>
      <c r="X51" s="112">
        <v>132</v>
      </c>
      <c r="Y51" s="112">
        <v>113</v>
      </c>
      <c r="Z51" s="112">
        <v>142</v>
      </c>
    </row>
    <row r="52" spans="1:26" ht="15" customHeight="1" x14ac:dyDescent="0.25">
      <c r="S52" s="115" t="s">
        <v>44</v>
      </c>
      <c r="T52" s="115"/>
      <c r="U52" s="112"/>
      <c r="V52" s="112">
        <v>143</v>
      </c>
      <c r="W52" s="112">
        <v>160</v>
      </c>
      <c r="X52" s="112">
        <v>148</v>
      </c>
      <c r="Y52" s="112">
        <v>173</v>
      </c>
      <c r="Z52" s="112">
        <v>162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168</v>
      </c>
      <c r="W53" s="112">
        <v>178</v>
      </c>
      <c r="X53" s="112">
        <v>158</v>
      </c>
      <c r="Y53" s="112">
        <v>168</v>
      </c>
      <c r="Z53" s="112">
        <v>174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172</v>
      </c>
      <c r="W54" s="112">
        <v>224</v>
      </c>
      <c r="X54" s="112">
        <v>189</v>
      </c>
      <c r="Y54" s="112">
        <v>228</v>
      </c>
      <c r="Z54" s="112">
        <v>251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187</v>
      </c>
      <c r="W55" s="112">
        <v>208</v>
      </c>
      <c r="X55" s="112">
        <v>197</v>
      </c>
      <c r="Y55" s="112">
        <v>210</v>
      </c>
      <c r="Z55" s="112">
        <v>234</v>
      </c>
    </row>
    <row r="56" spans="1:26" ht="15" customHeight="1" x14ac:dyDescent="0.25">
      <c r="S56" s="115" t="s">
        <v>48</v>
      </c>
      <c r="T56" s="115"/>
      <c r="U56" s="112"/>
      <c r="V56" s="112">
        <v>87</v>
      </c>
      <c r="W56" s="112">
        <v>99</v>
      </c>
      <c r="X56" s="112">
        <v>119</v>
      </c>
      <c r="Y56" s="112">
        <v>130</v>
      </c>
      <c r="Z56" s="112">
        <v>146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46</v>
      </c>
      <c r="W57" s="112">
        <v>55</v>
      </c>
      <c r="X57" s="112">
        <v>39</v>
      </c>
      <c r="Y57" s="112">
        <v>57</v>
      </c>
      <c r="Z57" s="112">
        <v>58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</v>
      </c>
      <c r="W58" s="112">
        <v>20</v>
      </c>
      <c r="X58" s="112">
        <v>19</v>
      </c>
      <c r="Y58" s="112">
        <v>24</v>
      </c>
      <c r="Z58" s="112">
        <v>26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9</v>
      </c>
      <c r="X59" s="112">
        <v>6</v>
      </c>
      <c r="Y59" s="112">
        <v>8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6</v>
      </c>
      <c r="X60" s="112">
        <v>0</v>
      </c>
      <c r="Y60" s="112">
        <v>6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1459</v>
      </c>
      <c r="W61" s="112">
        <v>1689</v>
      </c>
      <c r="X61" s="112">
        <v>1602</v>
      </c>
      <c r="Y61" s="112">
        <v>1762</v>
      </c>
      <c r="Z61" s="112">
        <v>1932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3</v>
      </c>
      <c r="X63" s="112">
        <v>4</v>
      </c>
      <c r="Y63" s="112">
        <v>0</v>
      </c>
      <c r="Z63" s="112">
        <v>10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31</v>
      </c>
      <c r="W64" s="112">
        <v>31</v>
      </c>
      <c r="X64" s="112">
        <v>44</v>
      </c>
      <c r="Y64" s="112">
        <v>39</v>
      </c>
      <c r="Z64" s="112">
        <v>73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Yankalilla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78</v>
      </c>
      <c r="W65" s="112">
        <v>93</v>
      </c>
      <c r="X65" s="112">
        <v>88</v>
      </c>
      <c r="Y65" s="112">
        <v>82</v>
      </c>
      <c r="Z65" s="112">
        <v>106</v>
      </c>
    </row>
    <row r="66" spans="1:26" x14ac:dyDescent="0.25">
      <c r="S66" s="115" t="s">
        <v>39</v>
      </c>
      <c r="T66" s="115"/>
      <c r="U66" s="112"/>
      <c r="V66" s="112">
        <v>108</v>
      </c>
      <c r="W66" s="112">
        <v>96</v>
      </c>
      <c r="X66" s="112">
        <v>125</v>
      </c>
      <c r="Y66" s="112">
        <v>130</v>
      </c>
      <c r="Z66" s="112">
        <v>121</v>
      </c>
    </row>
    <row r="67" spans="1:26" x14ac:dyDescent="0.25">
      <c r="S67" s="115" t="s">
        <v>40</v>
      </c>
      <c r="T67" s="115"/>
      <c r="U67" s="112"/>
      <c r="V67" s="112">
        <v>92</v>
      </c>
      <c r="W67" s="112">
        <v>124</v>
      </c>
      <c r="X67" s="112">
        <v>115</v>
      </c>
      <c r="Y67" s="112">
        <v>125</v>
      </c>
      <c r="Z67" s="112">
        <v>126</v>
      </c>
    </row>
    <row r="68" spans="1:26" x14ac:dyDescent="0.25">
      <c r="S68" s="115" t="s">
        <v>41</v>
      </c>
      <c r="T68" s="115"/>
      <c r="U68" s="112"/>
      <c r="V68" s="112">
        <v>140</v>
      </c>
      <c r="W68" s="112">
        <v>137</v>
      </c>
      <c r="X68" s="112">
        <v>148</v>
      </c>
      <c r="Y68" s="112">
        <v>130</v>
      </c>
      <c r="Z68" s="112">
        <v>141</v>
      </c>
    </row>
    <row r="69" spans="1:26" x14ac:dyDescent="0.25">
      <c r="S69" s="115" t="s">
        <v>42</v>
      </c>
      <c r="T69" s="115"/>
      <c r="U69" s="112"/>
      <c r="V69" s="112">
        <v>97</v>
      </c>
      <c r="W69" s="112">
        <v>116</v>
      </c>
      <c r="X69" s="112">
        <v>107</v>
      </c>
      <c r="Y69" s="112">
        <v>127</v>
      </c>
      <c r="Z69" s="112">
        <v>149</v>
      </c>
    </row>
    <row r="70" spans="1:26" x14ac:dyDescent="0.25">
      <c r="S70" s="115" t="s">
        <v>43</v>
      </c>
      <c r="T70" s="115"/>
      <c r="U70" s="112"/>
      <c r="V70" s="112">
        <v>129</v>
      </c>
      <c r="W70" s="112">
        <v>124</v>
      </c>
      <c r="X70" s="112">
        <v>130</v>
      </c>
      <c r="Y70" s="112">
        <v>121</v>
      </c>
      <c r="Z70" s="112">
        <v>137</v>
      </c>
    </row>
    <row r="71" spans="1:26" x14ac:dyDescent="0.25">
      <c r="S71" s="115" t="s">
        <v>44</v>
      </c>
      <c r="T71" s="115"/>
      <c r="U71" s="112"/>
      <c r="V71" s="112">
        <v>161</v>
      </c>
      <c r="W71" s="112">
        <v>190</v>
      </c>
      <c r="X71" s="112">
        <v>198</v>
      </c>
      <c r="Y71" s="112">
        <v>180</v>
      </c>
      <c r="Z71" s="112">
        <v>207</v>
      </c>
    </row>
    <row r="72" spans="1:26" x14ac:dyDescent="0.25">
      <c r="S72" s="115" t="s">
        <v>45</v>
      </c>
      <c r="T72" s="115"/>
      <c r="U72" s="112"/>
      <c r="V72" s="112">
        <v>172</v>
      </c>
      <c r="W72" s="112">
        <v>195</v>
      </c>
      <c r="X72" s="112">
        <v>207</v>
      </c>
      <c r="Y72" s="112">
        <v>208</v>
      </c>
      <c r="Z72" s="112">
        <v>210</v>
      </c>
    </row>
    <row r="73" spans="1:26" x14ac:dyDescent="0.25">
      <c r="S73" s="115" t="s">
        <v>46</v>
      </c>
      <c r="T73" s="115"/>
      <c r="U73" s="112"/>
      <c r="V73" s="112">
        <v>202</v>
      </c>
      <c r="W73" s="112">
        <v>235</v>
      </c>
      <c r="X73" s="112">
        <v>213</v>
      </c>
      <c r="Y73" s="112">
        <v>251</v>
      </c>
      <c r="Z73" s="112">
        <v>257</v>
      </c>
    </row>
    <row r="74" spans="1:26" x14ac:dyDescent="0.25">
      <c r="S74" s="115" t="s">
        <v>47</v>
      </c>
      <c r="T74" s="115"/>
      <c r="U74" s="112"/>
      <c r="V74" s="112">
        <v>161</v>
      </c>
      <c r="W74" s="112">
        <v>176</v>
      </c>
      <c r="X74" s="112">
        <v>171</v>
      </c>
      <c r="Y74" s="112">
        <v>204</v>
      </c>
      <c r="Z74" s="112">
        <v>215</v>
      </c>
    </row>
    <row r="75" spans="1:26" x14ac:dyDescent="0.25">
      <c r="S75" s="115" t="s">
        <v>48</v>
      </c>
      <c r="T75" s="115"/>
      <c r="U75" s="112"/>
      <c r="V75" s="112">
        <v>64</v>
      </c>
      <c r="W75" s="112">
        <v>77</v>
      </c>
      <c r="X75" s="112">
        <v>77</v>
      </c>
      <c r="Y75" s="112">
        <v>100</v>
      </c>
      <c r="Z75" s="112">
        <v>112</v>
      </c>
    </row>
    <row r="76" spans="1:26" x14ac:dyDescent="0.25">
      <c r="S76" s="115" t="s">
        <v>49</v>
      </c>
      <c r="T76" s="115"/>
      <c r="U76" s="112"/>
      <c r="V76" s="112">
        <v>23</v>
      </c>
      <c r="W76" s="112">
        <v>35</v>
      </c>
      <c r="X76" s="112">
        <v>25</v>
      </c>
      <c r="Y76" s="112">
        <v>43</v>
      </c>
      <c r="Z76" s="112">
        <v>47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20</v>
      </c>
      <c r="X77" s="112">
        <v>16</v>
      </c>
      <c r="Y77" s="112">
        <v>22</v>
      </c>
      <c r="Z77" s="112">
        <v>20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5</v>
      </c>
      <c r="X78" s="112">
        <v>7</v>
      </c>
      <c r="Y78" s="112">
        <v>9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7</v>
      </c>
      <c r="X79" s="112">
        <v>5</v>
      </c>
      <c r="Y79" s="112">
        <v>6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1478</v>
      </c>
      <c r="W80" s="112">
        <v>1642</v>
      </c>
      <c r="X80" s="112">
        <v>1668</v>
      </c>
      <c r="Y80" s="112">
        <v>1779</v>
      </c>
      <c r="Z80" s="112">
        <v>1944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Yankalilla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97</v>
      </c>
      <c r="W83" s="112">
        <v>127</v>
      </c>
      <c r="X83" s="112">
        <v>134</v>
      </c>
      <c r="Y83" s="112">
        <v>154</v>
      </c>
      <c r="Z83" s="112">
        <v>160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89</v>
      </c>
      <c r="W84" s="112">
        <v>79</v>
      </c>
      <c r="X84" s="112">
        <v>92</v>
      </c>
      <c r="Y84" s="112">
        <v>87</v>
      </c>
      <c r="Z84" s="112">
        <v>92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170</v>
      </c>
      <c r="W85" s="112">
        <v>197</v>
      </c>
      <c r="X85" s="112">
        <v>192</v>
      </c>
      <c r="Y85" s="112">
        <v>209</v>
      </c>
      <c r="Z85" s="112">
        <v>213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3,886</v>
      </c>
      <c r="D86" s="94">
        <f t="shared" ref="D86:D91" si="4">AD4</f>
        <v>9.7430104490257019E-2</v>
      </c>
      <c r="E86" s="95">
        <f t="shared" ref="E86:E91" si="5">AD4</f>
        <v>9.7430104490257019E-2</v>
      </c>
      <c r="F86" s="94">
        <f t="shared" ref="F86:F91" si="6">AF4</f>
        <v>0.32176870748299313</v>
      </c>
      <c r="G86" s="95">
        <f t="shared" ref="G86:G91" si="7">AF4</f>
        <v>0.32176870748299313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61</v>
      </c>
      <c r="W86" s="112">
        <v>60</v>
      </c>
      <c r="X86" s="112">
        <v>58</v>
      </c>
      <c r="Y86" s="112">
        <v>64</v>
      </c>
      <c r="Z86" s="112">
        <v>71</v>
      </c>
    </row>
    <row r="87" spans="1:30" ht="15" customHeight="1" x14ac:dyDescent="0.25">
      <c r="A87" s="96" t="s">
        <v>4</v>
      </c>
      <c r="B87" s="49"/>
      <c r="C87" s="97" t="str">
        <f t="shared" si="3"/>
        <v>1,932</v>
      </c>
      <c r="D87" s="94">
        <f t="shared" si="4"/>
        <v>9.7103918228279351E-2</v>
      </c>
      <c r="E87" s="95">
        <f t="shared" si="5"/>
        <v>9.7103918228279351E-2</v>
      </c>
      <c r="F87" s="94">
        <f t="shared" si="6"/>
        <v>0.32238193018480499</v>
      </c>
      <c r="G87" s="95">
        <f t="shared" si="7"/>
        <v>0.32238193018480499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27</v>
      </c>
      <c r="W87" s="112">
        <v>32</v>
      </c>
      <c r="X87" s="112">
        <v>28</v>
      </c>
      <c r="Y87" s="112">
        <v>35</v>
      </c>
      <c r="Z87" s="112">
        <v>31</v>
      </c>
    </row>
    <row r="88" spans="1:30" ht="15" customHeight="1" x14ac:dyDescent="0.25">
      <c r="A88" s="96" t="s">
        <v>5</v>
      </c>
      <c r="B88" s="49"/>
      <c r="C88" s="97" t="str">
        <f t="shared" si="3"/>
        <v>1,944</v>
      </c>
      <c r="D88" s="94">
        <f t="shared" si="4"/>
        <v>8.9686098654708557E-2</v>
      </c>
      <c r="E88" s="95">
        <f t="shared" si="5"/>
        <v>8.9686098654708557E-2</v>
      </c>
      <c r="F88" s="94">
        <f t="shared" si="6"/>
        <v>0.31174089068825905</v>
      </c>
      <c r="G88" s="95">
        <f t="shared" si="7"/>
        <v>0.31174089068825905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53</v>
      </c>
      <c r="W88" s="112">
        <v>58</v>
      </c>
      <c r="X88" s="112">
        <v>62</v>
      </c>
      <c r="Y88" s="112">
        <v>55</v>
      </c>
      <c r="Z88" s="112">
        <v>53</v>
      </c>
    </row>
    <row r="89" spans="1:30" ht="15" customHeight="1" x14ac:dyDescent="0.25">
      <c r="A89" s="49" t="s">
        <v>6</v>
      </c>
      <c r="B89" s="49"/>
      <c r="C89" s="97" t="str">
        <f t="shared" si="3"/>
        <v>2,761</v>
      </c>
      <c r="D89" s="94">
        <f t="shared" si="4"/>
        <v>7.2233009708737805E-2</v>
      </c>
      <c r="E89" s="95">
        <f t="shared" si="5"/>
        <v>7.2233009708737805E-2</v>
      </c>
      <c r="F89" s="94">
        <f t="shared" si="6"/>
        <v>0.29624413145539896</v>
      </c>
      <c r="G89" s="95">
        <f t="shared" si="7"/>
        <v>0.29624413145539896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97</v>
      </c>
      <c r="W89" s="112">
        <v>108</v>
      </c>
      <c r="X89" s="112">
        <v>98</v>
      </c>
      <c r="Y89" s="112">
        <v>103</v>
      </c>
      <c r="Z89" s="112">
        <v>108</v>
      </c>
    </row>
    <row r="90" spans="1:30" ht="15" customHeight="1" x14ac:dyDescent="0.25">
      <c r="A90" s="49" t="s">
        <v>98</v>
      </c>
      <c r="B90" s="49"/>
      <c r="C90" s="97" t="str">
        <f t="shared" si="3"/>
        <v>$36,354</v>
      </c>
      <c r="D90" s="94">
        <f t="shared" si="4"/>
        <v>3.8593724555824993E-2</v>
      </c>
      <c r="E90" s="95">
        <f t="shared" si="5"/>
        <v>3.8593724555824993E-2</v>
      </c>
      <c r="F90" s="94">
        <f t="shared" si="6"/>
        <v>7.2769121813031079E-2</v>
      </c>
      <c r="G90" s="95">
        <f t="shared" si="7"/>
        <v>7.2769121813031079E-2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152</v>
      </c>
      <c r="W90" s="112">
        <v>179</v>
      </c>
      <c r="X90" s="112">
        <v>180</v>
      </c>
      <c r="Y90" s="112">
        <v>191</v>
      </c>
      <c r="Z90" s="112">
        <v>192</v>
      </c>
    </row>
    <row r="91" spans="1:30" ht="15" customHeight="1" x14ac:dyDescent="0.25">
      <c r="A91" s="49" t="s">
        <v>7</v>
      </c>
      <c r="B91" s="49"/>
      <c r="C91" s="97" t="str">
        <f t="shared" si="3"/>
        <v>$132.3 mil</v>
      </c>
      <c r="D91" s="94">
        <f t="shared" si="4"/>
        <v>0.14176741412103611</v>
      </c>
      <c r="E91" s="95">
        <f t="shared" si="5"/>
        <v>0.14176741412103611</v>
      </c>
      <c r="F91" s="94">
        <f t="shared" si="6"/>
        <v>0.49881397281852369</v>
      </c>
      <c r="G91" s="95">
        <f t="shared" si="7"/>
        <v>0.49881397281852369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1064</v>
      </c>
      <c r="W91" s="112">
        <v>1244</v>
      </c>
      <c r="X91" s="112">
        <v>1165</v>
      </c>
      <c r="Y91" s="112">
        <v>1307</v>
      </c>
      <c r="Z91" s="112">
        <v>1399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63</v>
      </c>
      <c r="W93" s="112">
        <v>73</v>
      </c>
      <c r="X93" s="112">
        <v>76</v>
      </c>
      <c r="Y93" s="112">
        <v>85</v>
      </c>
      <c r="Z93" s="112">
        <v>96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178</v>
      </c>
      <c r="W94" s="112">
        <v>177</v>
      </c>
      <c r="X94" s="112">
        <v>192</v>
      </c>
      <c r="Y94" s="112">
        <v>205</v>
      </c>
      <c r="Z94" s="112">
        <v>205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39</v>
      </c>
      <c r="W95" s="112">
        <v>35</v>
      </c>
      <c r="X95" s="112">
        <v>32</v>
      </c>
      <c r="Y95" s="112">
        <v>35</v>
      </c>
      <c r="Z95" s="112">
        <v>37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193</v>
      </c>
      <c r="W96" s="112">
        <v>209</v>
      </c>
      <c r="X96" s="112">
        <v>213</v>
      </c>
      <c r="Y96" s="112">
        <v>220</v>
      </c>
      <c r="Z96" s="112">
        <v>234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169</v>
      </c>
      <c r="W97" s="112">
        <v>165</v>
      </c>
      <c r="X97" s="112">
        <v>163</v>
      </c>
      <c r="Y97" s="112">
        <v>179</v>
      </c>
      <c r="Z97" s="112">
        <v>188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119</v>
      </c>
      <c r="W98" s="112">
        <v>126</v>
      </c>
      <c r="X98" s="112">
        <v>126</v>
      </c>
      <c r="Y98" s="112">
        <v>145</v>
      </c>
      <c r="Z98" s="112">
        <v>149</v>
      </c>
    </row>
    <row r="99" spans="1:32" ht="15" customHeight="1" x14ac:dyDescent="0.25">
      <c r="S99" s="115" t="s">
        <v>191</v>
      </c>
      <c r="T99" s="115"/>
      <c r="U99" s="112"/>
      <c r="V99" s="112">
        <v>5</v>
      </c>
      <c r="W99" s="112">
        <v>10</v>
      </c>
      <c r="X99" s="112">
        <v>7</v>
      </c>
      <c r="Y99" s="112">
        <v>4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76</v>
      </c>
      <c r="W100" s="112">
        <v>89</v>
      </c>
      <c r="X100" s="112">
        <v>81</v>
      </c>
      <c r="Y100" s="112">
        <v>92</v>
      </c>
      <c r="Z100" s="112">
        <v>105</v>
      </c>
    </row>
    <row r="101" spans="1:32" x14ac:dyDescent="0.25">
      <c r="A101" s="18"/>
      <c r="S101" s="118" t="s">
        <v>53</v>
      </c>
      <c r="T101" s="118"/>
      <c r="U101" s="112"/>
      <c r="V101" s="112">
        <v>1060</v>
      </c>
      <c r="W101" s="112">
        <v>1161</v>
      </c>
      <c r="X101" s="112">
        <v>1145</v>
      </c>
      <c r="Y101" s="112">
        <v>1266</v>
      </c>
      <c r="Z101" s="112">
        <v>1347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2127</v>
      </c>
      <c r="W104" s="112">
        <v>2303</v>
      </c>
      <c r="X104" s="112">
        <v>2338</v>
      </c>
      <c r="Y104" s="112">
        <v>2706</v>
      </c>
      <c r="Z104" s="112">
        <v>2706</v>
      </c>
      <c r="AB104" s="109" t="str">
        <f>TEXT(Z104,"###,###")</f>
        <v>2,706</v>
      </c>
      <c r="AD104" s="130">
        <f>Z104/($Z$4)*100</f>
        <v>69.634585692228512</v>
      </c>
      <c r="AF104" s="109"/>
    </row>
    <row r="105" spans="1:32" x14ac:dyDescent="0.25">
      <c r="S105" s="115" t="s">
        <v>17</v>
      </c>
      <c r="T105" s="115"/>
      <c r="U105" s="112"/>
      <c r="V105" s="112">
        <v>459</v>
      </c>
      <c r="W105" s="112">
        <v>478</v>
      </c>
      <c r="X105" s="112">
        <v>485</v>
      </c>
      <c r="Y105" s="112">
        <v>499</v>
      </c>
      <c r="Z105" s="112">
        <v>504</v>
      </c>
      <c r="AB105" s="109" t="str">
        <f>TEXT(Z105,"###,###")</f>
        <v>504</v>
      </c>
      <c r="AD105" s="130">
        <f>Z105/($Z$4)*100</f>
        <v>12.969634585692228</v>
      </c>
      <c r="AF105" s="109"/>
    </row>
    <row r="106" spans="1:32" x14ac:dyDescent="0.25">
      <c r="S106" s="118" t="s">
        <v>53</v>
      </c>
      <c r="T106" s="118"/>
      <c r="U106" s="120"/>
      <c r="V106" s="120">
        <v>2586</v>
      </c>
      <c r="W106" s="120">
        <v>2781</v>
      </c>
      <c r="X106" s="120">
        <v>2823</v>
      </c>
      <c r="Y106" s="120">
        <v>3205</v>
      </c>
      <c r="Z106" s="120">
        <v>3210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605</v>
      </c>
      <c r="W108" s="112">
        <v>726</v>
      </c>
      <c r="X108" s="112">
        <v>612</v>
      </c>
      <c r="Y108" s="112">
        <v>692</v>
      </c>
      <c r="Z108" s="112">
        <v>807</v>
      </c>
      <c r="AB108" s="109" t="str">
        <f>TEXT(Z108,"###,###")</f>
        <v>807</v>
      </c>
      <c r="AD108" s="130">
        <f>Z108/($Z$4)*100</f>
        <v>20.766855378281011</v>
      </c>
      <c r="AF108" s="109"/>
    </row>
    <row r="109" spans="1:32" x14ac:dyDescent="0.25">
      <c r="S109" s="115" t="s">
        <v>20</v>
      </c>
      <c r="T109" s="115"/>
      <c r="U109" s="112"/>
      <c r="V109" s="112">
        <v>515</v>
      </c>
      <c r="W109" s="112">
        <v>541</v>
      </c>
      <c r="X109" s="112">
        <v>643</v>
      </c>
      <c r="Y109" s="112">
        <v>685</v>
      </c>
      <c r="Z109" s="112">
        <v>733</v>
      </c>
      <c r="AB109" s="109" t="str">
        <f>TEXT(Z109,"###,###")</f>
        <v>733</v>
      </c>
      <c r="AD109" s="130">
        <f>Z109/($Z$4)*100</f>
        <v>18.862583633556358</v>
      </c>
      <c r="AF109" s="109"/>
    </row>
    <row r="110" spans="1:32" x14ac:dyDescent="0.25">
      <c r="S110" s="115" t="s">
        <v>21</v>
      </c>
      <c r="T110" s="115"/>
      <c r="U110" s="112"/>
      <c r="V110" s="112">
        <v>433</v>
      </c>
      <c r="W110" s="112">
        <v>493</v>
      </c>
      <c r="X110" s="112">
        <v>530</v>
      </c>
      <c r="Y110" s="112">
        <v>558</v>
      </c>
      <c r="Z110" s="112">
        <v>663</v>
      </c>
      <c r="AB110" s="109" t="str">
        <f>TEXT(Z110,"###,###")</f>
        <v>663</v>
      </c>
      <c r="AD110" s="130">
        <f>Z110/($Z$4)*100</f>
        <v>17.06124549665466</v>
      </c>
      <c r="AF110" s="109"/>
    </row>
    <row r="111" spans="1:32" x14ac:dyDescent="0.25">
      <c r="S111" s="115" t="s">
        <v>22</v>
      </c>
      <c r="T111" s="115"/>
      <c r="U111" s="112"/>
      <c r="V111" s="112">
        <v>901</v>
      </c>
      <c r="W111" s="112">
        <v>934</v>
      </c>
      <c r="X111" s="112">
        <v>978</v>
      </c>
      <c r="Y111" s="112">
        <v>1048</v>
      </c>
      <c r="Z111" s="112">
        <v>1126</v>
      </c>
      <c r="AB111" s="109" t="str">
        <f>TEXT(Z111,"###,###")</f>
        <v>1,126</v>
      </c>
      <c r="AD111" s="130">
        <f>Z111/($Z$4)*100</f>
        <v>28.975810602161605</v>
      </c>
      <c r="AF111" s="109"/>
    </row>
    <row r="112" spans="1:32" x14ac:dyDescent="0.25">
      <c r="S112" s="118" t="s">
        <v>53</v>
      </c>
      <c r="T112" s="118"/>
      <c r="U112" s="112"/>
      <c r="V112" s="112">
        <v>2939</v>
      </c>
      <c r="W112" s="112">
        <v>3335</v>
      </c>
      <c r="X112" s="112">
        <v>3274</v>
      </c>
      <c r="Y112" s="112">
        <v>3539</v>
      </c>
      <c r="Z112" s="112">
        <v>3886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46.3</v>
      </c>
      <c r="W118" s="131">
        <v>47.08</v>
      </c>
      <c r="X118" s="131">
        <v>46.41</v>
      </c>
      <c r="Y118" s="131">
        <v>47.21</v>
      </c>
      <c r="Z118" s="131">
        <v>46.97</v>
      </c>
      <c r="AB118" s="109" t="str">
        <f>TEXT(Z118,"##.0")</f>
        <v>47.0</v>
      </c>
    </row>
    <row r="120" spans="19:32" x14ac:dyDescent="0.25">
      <c r="S120" s="101" t="s">
        <v>100</v>
      </c>
      <c r="T120" s="112"/>
      <c r="U120" s="112"/>
      <c r="V120" s="112">
        <v>1512</v>
      </c>
      <c r="W120" s="112">
        <v>1672</v>
      </c>
      <c r="X120" s="112">
        <v>1657</v>
      </c>
      <c r="Y120" s="112">
        <v>1837</v>
      </c>
      <c r="Z120" s="112">
        <v>1947</v>
      </c>
      <c r="AB120" s="109" t="str">
        <f>TEXT(Z120,"###,###")</f>
        <v>1,947</v>
      </c>
    </row>
    <row r="121" spans="19:32" x14ac:dyDescent="0.25">
      <c r="S121" s="101" t="s">
        <v>101</v>
      </c>
      <c r="T121" s="112"/>
      <c r="U121" s="112"/>
      <c r="V121" s="112">
        <v>381</v>
      </c>
      <c r="W121" s="112">
        <v>453</v>
      </c>
      <c r="X121" s="112">
        <v>382</v>
      </c>
      <c r="Y121" s="112">
        <v>460</v>
      </c>
      <c r="Z121" s="112">
        <v>513</v>
      </c>
      <c r="AB121" s="109" t="str">
        <f>TEXT(Z121,"###,###")</f>
        <v>513</v>
      </c>
    </row>
    <row r="122" spans="19:32" x14ac:dyDescent="0.25">
      <c r="S122" s="101" t="s">
        <v>102</v>
      </c>
      <c r="T122" s="112"/>
      <c r="U122" s="112"/>
      <c r="V122" s="112">
        <v>241</v>
      </c>
      <c r="W122" s="112">
        <v>275</v>
      </c>
      <c r="X122" s="112">
        <v>271</v>
      </c>
      <c r="Y122" s="112">
        <v>277</v>
      </c>
      <c r="Z122" s="112">
        <v>297</v>
      </c>
      <c r="AB122" s="109" t="str">
        <f>TEXT(Z122,"###,###")</f>
        <v>297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1753</v>
      </c>
      <c r="W124" s="112">
        <v>1947</v>
      </c>
      <c r="X124" s="112">
        <v>1928</v>
      </c>
      <c r="Y124" s="112">
        <v>2114</v>
      </c>
      <c r="Z124" s="112">
        <v>2244</v>
      </c>
      <c r="AB124" s="109" t="str">
        <f>TEXT(Z124,"###,###")</f>
        <v>2,244</v>
      </c>
      <c r="AD124" s="127">
        <f>Z124/$Z$7*100</f>
        <v>81.274900398406373</v>
      </c>
    </row>
    <row r="125" spans="19:32" x14ac:dyDescent="0.25">
      <c r="S125" s="101" t="s">
        <v>104</v>
      </c>
      <c r="T125" s="112"/>
      <c r="U125" s="112"/>
      <c r="V125" s="112">
        <v>622</v>
      </c>
      <c r="W125" s="112">
        <v>728</v>
      </c>
      <c r="X125" s="112">
        <v>653</v>
      </c>
      <c r="Y125" s="112">
        <v>737</v>
      </c>
      <c r="Z125" s="112">
        <v>810</v>
      </c>
      <c r="AB125" s="109" t="str">
        <f>TEXT(Z125,"###,###")</f>
        <v>810</v>
      </c>
      <c r="AD125" s="127">
        <f>Z125/$Z$7*100</f>
        <v>29.337196667873961</v>
      </c>
    </row>
    <row r="127" spans="19:32" x14ac:dyDescent="0.25">
      <c r="S127" s="101" t="s">
        <v>105</v>
      </c>
      <c r="T127" s="112"/>
      <c r="U127" s="112"/>
      <c r="V127" s="112">
        <v>1062</v>
      </c>
      <c r="W127" s="112">
        <v>1245</v>
      </c>
      <c r="X127" s="112">
        <v>1168</v>
      </c>
      <c r="Y127" s="112">
        <v>1310</v>
      </c>
      <c r="Z127" s="112">
        <v>1405</v>
      </c>
      <c r="AB127" s="109" t="str">
        <f>TEXT(Z127,"###,###")</f>
        <v>1,405</v>
      </c>
      <c r="AD127" s="127">
        <f>Z127/$Z$7*100</f>
        <v>50.887359652299892</v>
      </c>
    </row>
    <row r="128" spans="19:32" x14ac:dyDescent="0.25">
      <c r="S128" s="101" t="s">
        <v>106</v>
      </c>
      <c r="T128" s="112"/>
      <c r="U128" s="112"/>
      <c r="V128" s="112">
        <v>1063</v>
      </c>
      <c r="W128" s="112">
        <v>1165</v>
      </c>
      <c r="X128" s="112">
        <v>1145</v>
      </c>
      <c r="Y128" s="112">
        <v>1268</v>
      </c>
      <c r="Z128" s="112">
        <v>1345</v>
      </c>
      <c r="AB128" s="109" t="str">
        <f>TEXT(Z128,"###,###")</f>
        <v>1,345</v>
      </c>
      <c r="AD128" s="127">
        <f>Z128/$Z$7*100</f>
        <v>48.71423397319812</v>
      </c>
    </row>
    <row r="130" spans="19:20" x14ac:dyDescent="0.25">
      <c r="S130" s="101" t="s">
        <v>264</v>
      </c>
      <c r="T130" s="127">
        <v>70.517928286852595</v>
      </c>
    </row>
    <row r="131" spans="19:20" x14ac:dyDescent="0.25">
      <c r="S131" s="101" t="s">
        <v>265</v>
      </c>
      <c r="T131" s="127">
        <v>18.580224556320175</v>
      </c>
    </row>
    <row r="132" spans="19:20" x14ac:dyDescent="0.25">
      <c r="S132" s="101" t="s">
        <v>266</v>
      </c>
      <c r="T132" s="127">
        <v>10.756972111553784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F0AA57-E0BC-4151-8516-4D26E6E1F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19223A5-8811-45BB-8739-7B1E822D23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8D7EAE-F61D-42A2-A8EE-68EA1BCA2D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59F229-3CE8-421F-BE63-976E2B54C2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4C82C-B7C4-4304-A051-B1C929C42257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182</v>
      </c>
      <c r="T1" s="99"/>
      <c r="U1" s="99"/>
      <c r="V1" s="99"/>
      <c r="W1" s="99"/>
      <c r="X1" s="99"/>
      <c r="Y1" s="100" t="s">
        <v>183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182</v>
      </c>
      <c r="Y3" s="105" t="s">
        <v>183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10.70 Yorke Peninsula,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6066</v>
      </c>
      <c r="W4" s="108">
        <v>6829</v>
      </c>
      <c r="X4" s="108">
        <v>6483</v>
      </c>
      <c r="Y4" s="108">
        <v>6737</v>
      </c>
      <c r="Z4" s="108">
        <v>7120</v>
      </c>
      <c r="AB4" s="109" t="str">
        <f>TEXT(Z4,"###,###")</f>
        <v>7,120</v>
      </c>
      <c r="AD4" s="110">
        <f>Z4/Y4-1</f>
        <v>5.685023007273271E-2</v>
      </c>
      <c r="AF4" s="110">
        <f>Z4/V4-1</f>
        <v>0.17375535773161888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3200</v>
      </c>
      <c r="W5" s="108">
        <v>3597</v>
      </c>
      <c r="X5" s="108">
        <v>3357</v>
      </c>
      <c r="Y5" s="108">
        <v>3496</v>
      </c>
      <c r="Z5" s="108">
        <v>3643</v>
      </c>
      <c r="AB5" s="109" t="str">
        <f>TEXT(Z5,"###,###")</f>
        <v>3,643</v>
      </c>
      <c r="AD5" s="110">
        <f t="shared" ref="AD5:AD9" si="0">Z5/Y5-1</f>
        <v>4.2048054919908484E-2</v>
      </c>
      <c r="AF5" s="110">
        <f t="shared" ref="AF5:AF9" si="1">Z5/V5-1</f>
        <v>0.13843749999999999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2868</v>
      </c>
      <c r="W6" s="108">
        <v>3225</v>
      </c>
      <c r="X6" s="108">
        <v>3120</v>
      </c>
      <c r="Y6" s="108">
        <v>3242</v>
      </c>
      <c r="Z6" s="108">
        <v>3465</v>
      </c>
      <c r="AB6" s="109" t="str">
        <f>TEXT(Z6,"###,###")</f>
        <v>3,465</v>
      </c>
      <c r="AD6" s="110">
        <f t="shared" si="0"/>
        <v>6.8784700801974186E-2</v>
      </c>
      <c r="AF6" s="110">
        <f t="shared" si="1"/>
        <v>0.20815899581589958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4325</v>
      </c>
      <c r="W7" s="108">
        <v>4877</v>
      </c>
      <c r="X7" s="108">
        <v>4571</v>
      </c>
      <c r="Y7" s="108">
        <v>4900</v>
      </c>
      <c r="Z7" s="108">
        <v>5089</v>
      </c>
      <c r="AB7" s="109" t="str">
        <f>TEXT(Z7,"###,###")</f>
        <v>5,089</v>
      </c>
      <c r="AD7" s="110">
        <f t="shared" si="0"/>
        <v>3.8571428571428479E-2</v>
      </c>
      <c r="AF7" s="110">
        <f t="shared" si="1"/>
        <v>0.17664739884393055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7,120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5,089</v>
      </c>
      <c r="P8" s="65"/>
      <c r="S8" s="107" t="s">
        <v>84</v>
      </c>
      <c r="T8" s="108"/>
      <c r="U8" s="108"/>
      <c r="V8" s="108">
        <v>28342.84</v>
      </c>
      <c r="W8" s="108">
        <v>30019.5</v>
      </c>
      <c r="X8" s="108">
        <v>30621.5</v>
      </c>
      <c r="Y8" s="108">
        <v>31385.01</v>
      </c>
      <c r="Z8" s="108">
        <v>34593</v>
      </c>
      <c r="AB8" s="109" t="str">
        <f>TEXT(Z8,"$###,###")</f>
        <v>$34,593</v>
      </c>
      <c r="AD8" s="110">
        <f t="shared" si="0"/>
        <v>0.10221408245528685</v>
      </c>
      <c r="AF8" s="110">
        <f t="shared" si="1"/>
        <v>0.22051989144348272</v>
      </c>
    </row>
    <row r="9" spans="1:32" x14ac:dyDescent="0.25">
      <c r="A9" s="30" t="s">
        <v>14</v>
      </c>
      <c r="B9" s="69"/>
      <c r="C9" s="70"/>
      <c r="D9" s="71">
        <f>AD104</f>
        <v>65.337078651685403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52.83945765376302</v>
      </c>
      <c r="P9" s="72" t="s">
        <v>85</v>
      </c>
      <c r="S9" s="107" t="s">
        <v>7</v>
      </c>
      <c r="T9" s="108"/>
      <c r="U9" s="108"/>
      <c r="V9" s="108">
        <v>211608401</v>
      </c>
      <c r="W9" s="108">
        <v>224405623</v>
      </c>
      <c r="X9" s="108">
        <v>215506422</v>
      </c>
      <c r="Y9" s="108">
        <v>214038911</v>
      </c>
      <c r="Z9" s="108">
        <v>230332180</v>
      </c>
      <c r="AB9" s="109" t="str">
        <f>TEXT(Z9/1000000,"$#,###.0")&amp;" mil"</f>
        <v>$230.3 mil</v>
      </c>
      <c r="AD9" s="110">
        <f t="shared" si="0"/>
        <v>7.6122929816252016E-2</v>
      </c>
      <c r="AF9" s="110">
        <f t="shared" si="1"/>
        <v>8.8483155259984292E-2</v>
      </c>
    </row>
    <row r="10" spans="1:32" x14ac:dyDescent="0.25">
      <c r="A10" s="30" t="s">
        <v>17</v>
      </c>
      <c r="B10" s="69"/>
      <c r="C10" s="70"/>
      <c r="D10" s="71">
        <f>AD105</f>
        <v>12.94943820224719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46.905089408528198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64.845745726075847</v>
      </c>
      <c r="P11" s="72" t="s">
        <v>85</v>
      </c>
      <c r="S11" s="107" t="s">
        <v>29</v>
      </c>
      <c r="T11" s="112"/>
      <c r="U11" s="112"/>
      <c r="V11" s="112">
        <v>4581</v>
      </c>
      <c r="W11" s="112">
        <v>5022</v>
      </c>
      <c r="X11" s="112">
        <v>4925</v>
      </c>
      <c r="Y11" s="112">
        <v>5015</v>
      </c>
      <c r="Z11" s="112">
        <v>5337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23.069365297700923</v>
      </c>
      <c r="P12" s="72" t="s">
        <v>85</v>
      </c>
      <c r="S12" s="107" t="s">
        <v>30</v>
      </c>
      <c r="T12" s="112"/>
      <c r="U12" s="112"/>
      <c r="V12" s="112">
        <v>1481</v>
      </c>
      <c r="W12" s="112">
        <v>1805</v>
      </c>
      <c r="X12" s="112">
        <v>1559</v>
      </c>
      <c r="Y12" s="112">
        <v>1726</v>
      </c>
      <c r="Z12" s="112">
        <v>1783</v>
      </c>
    </row>
    <row r="13" spans="1:32" ht="15" customHeight="1" x14ac:dyDescent="0.25">
      <c r="A13" s="30" t="s">
        <v>19</v>
      </c>
      <c r="B13" s="70"/>
      <c r="C13" s="70"/>
      <c r="D13" s="71">
        <f>AD108</f>
        <v>22.134831460674157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12.025938298290431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17.317415730337078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47.3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15.210674157303373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14.695481335952849</v>
      </c>
      <c r="P15" s="72" t="s">
        <v>85</v>
      </c>
      <c r="S15" s="115" t="s">
        <v>61</v>
      </c>
      <c r="T15" s="115"/>
      <c r="U15" s="116"/>
      <c r="V15" s="116">
        <v>691</v>
      </c>
      <c r="W15" s="116">
        <v>795</v>
      </c>
      <c r="X15" s="116">
        <v>863</v>
      </c>
      <c r="Y15" s="112">
        <v>889</v>
      </c>
      <c r="Z15" s="112">
        <v>911</v>
      </c>
      <c r="AB15" s="117">
        <f t="shared" ref="AB15:AB34" si="2">IF(Z15="np",0,Z15/$Z$34)</f>
        <v>0.12794943820224719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25.547752808988765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85.304518664047151</v>
      </c>
      <c r="P16" s="37" t="s">
        <v>85</v>
      </c>
      <c r="S16" s="115" t="s">
        <v>62</v>
      </c>
      <c r="T16" s="115"/>
      <c r="U16" s="116"/>
      <c r="V16" s="116">
        <v>81</v>
      </c>
      <c r="W16" s="116">
        <v>87</v>
      </c>
      <c r="X16" s="116">
        <v>88</v>
      </c>
      <c r="Y16" s="112">
        <v>104</v>
      </c>
      <c r="Z16" s="112">
        <v>110</v>
      </c>
      <c r="AB16" s="117">
        <f t="shared" si="2"/>
        <v>1.5449438202247191E-2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258</v>
      </c>
      <c r="W17" s="116">
        <v>378</v>
      </c>
      <c r="X17" s="116">
        <v>297</v>
      </c>
      <c r="Y17" s="112">
        <v>298</v>
      </c>
      <c r="Z17" s="112">
        <v>323</v>
      </c>
      <c r="AB17" s="117">
        <f t="shared" si="2"/>
        <v>4.5365168539325845E-2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27</v>
      </c>
      <c r="W18" s="116">
        <v>29</v>
      </c>
      <c r="X18" s="116">
        <v>23</v>
      </c>
      <c r="Y18" s="112">
        <v>29</v>
      </c>
      <c r="Z18" s="112">
        <v>31</v>
      </c>
      <c r="AB18" s="117">
        <f t="shared" si="2"/>
        <v>4.3539325842696626E-3</v>
      </c>
    </row>
    <row r="19" spans="1:28" x14ac:dyDescent="0.25">
      <c r="A19" s="61" t="str">
        <f>$S$1&amp;" ("&amp;$V$2&amp;" to "&amp;$Z$2&amp;")"</f>
        <v>Yorke Peninsula (2016-17 to 2020-21)</v>
      </c>
      <c r="B19" s="61"/>
      <c r="C19" s="61"/>
      <c r="D19" s="61"/>
      <c r="E19" s="61"/>
      <c r="F19" s="61"/>
      <c r="G19" s="61" t="str">
        <f>$S$1&amp;" ("&amp;$V$2&amp;" to "&amp;$Z$2&amp;")"</f>
        <v>Yorke Peninsula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249</v>
      </c>
      <c r="W19" s="116">
        <v>357</v>
      </c>
      <c r="X19" s="116">
        <v>345</v>
      </c>
      <c r="Y19" s="112">
        <v>371</v>
      </c>
      <c r="Z19" s="112">
        <v>418</v>
      </c>
      <c r="AB19" s="117">
        <f t="shared" si="2"/>
        <v>5.8707865168539326E-2</v>
      </c>
    </row>
    <row r="20" spans="1:28" x14ac:dyDescent="0.25">
      <c r="S20" s="115" t="s">
        <v>66</v>
      </c>
      <c r="T20" s="115"/>
      <c r="U20" s="116"/>
      <c r="V20" s="116">
        <v>115</v>
      </c>
      <c r="W20" s="116">
        <v>169</v>
      </c>
      <c r="X20" s="116">
        <v>161</v>
      </c>
      <c r="Y20" s="112">
        <v>179</v>
      </c>
      <c r="Z20" s="112">
        <v>203</v>
      </c>
      <c r="AB20" s="117">
        <f t="shared" si="2"/>
        <v>2.8511235955056179E-2</v>
      </c>
    </row>
    <row r="21" spans="1:28" x14ac:dyDescent="0.25">
      <c r="S21" s="115" t="s">
        <v>67</v>
      </c>
      <c r="T21" s="115"/>
      <c r="U21" s="116"/>
      <c r="V21" s="116">
        <v>525</v>
      </c>
      <c r="W21" s="116">
        <v>524</v>
      </c>
      <c r="X21" s="116">
        <v>473</v>
      </c>
      <c r="Y21" s="112">
        <v>490</v>
      </c>
      <c r="Z21" s="112">
        <v>551</v>
      </c>
      <c r="AB21" s="117">
        <f t="shared" si="2"/>
        <v>7.7387640449438203E-2</v>
      </c>
    </row>
    <row r="22" spans="1:28" x14ac:dyDescent="0.25">
      <c r="S22" s="115" t="s">
        <v>68</v>
      </c>
      <c r="T22" s="115"/>
      <c r="U22" s="116"/>
      <c r="V22" s="116">
        <v>398</v>
      </c>
      <c r="W22" s="116">
        <v>466</v>
      </c>
      <c r="X22" s="116">
        <v>441</v>
      </c>
      <c r="Y22" s="112">
        <v>457</v>
      </c>
      <c r="Z22" s="112">
        <v>528</v>
      </c>
      <c r="AB22" s="117">
        <f t="shared" si="2"/>
        <v>7.415730337078652E-2</v>
      </c>
    </row>
    <row r="23" spans="1:28" x14ac:dyDescent="0.25">
      <c r="S23" s="115" t="s">
        <v>69</v>
      </c>
      <c r="T23" s="115"/>
      <c r="U23" s="116"/>
      <c r="V23" s="116">
        <v>336</v>
      </c>
      <c r="W23" s="116">
        <v>348</v>
      </c>
      <c r="X23" s="116">
        <v>321</v>
      </c>
      <c r="Y23" s="112">
        <v>347</v>
      </c>
      <c r="Z23" s="112">
        <v>337</v>
      </c>
      <c r="AB23" s="117">
        <f t="shared" si="2"/>
        <v>4.7331460674157305E-2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6</v>
      </c>
      <c r="X24" s="116">
        <v>12</v>
      </c>
      <c r="Y24" s="112">
        <v>8</v>
      </c>
      <c r="Z24" s="112">
        <v>7</v>
      </c>
      <c r="AB24" s="117">
        <f t="shared" si="2"/>
        <v>9.831460674157304E-4</v>
      </c>
    </row>
    <row r="25" spans="1:28" x14ac:dyDescent="0.25">
      <c r="S25" s="115" t="s">
        <v>71</v>
      </c>
      <c r="T25" s="115"/>
      <c r="U25" s="116"/>
      <c r="V25" s="116">
        <v>145</v>
      </c>
      <c r="W25" s="116">
        <v>167</v>
      </c>
      <c r="X25" s="116">
        <v>137</v>
      </c>
      <c r="Y25" s="112">
        <v>153</v>
      </c>
      <c r="Z25" s="112">
        <v>166</v>
      </c>
      <c r="AB25" s="117">
        <f t="shared" si="2"/>
        <v>2.3314606741573034E-2</v>
      </c>
    </row>
    <row r="26" spans="1:28" x14ac:dyDescent="0.25">
      <c r="S26" s="115" t="s">
        <v>72</v>
      </c>
      <c r="T26" s="115"/>
      <c r="U26" s="116"/>
      <c r="V26" s="116">
        <v>113</v>
      </c>
      <c r="W26" s="116">
        <v>150</v>
      </c>
      <c r="X26" s="116">
        <v>147</v>
      </c>
      <c r="Y26" s="112">
        <v>188</v>
      </c>
      <c r="Z26" s="112">
        <v>182</v>
      </c>
      <c r="AB26" s="117">
        <f t="shared" si="2"/>
        <v>2.5561797752808989E-2</v>
      </c>
    </row>
    <row r="27" spans="1:28" x14ac:dyDescent="0.25">
      <c r="S27" s="115" t="s">
        <v>73</v>
      </c>
      <c r="T27" s="115"/>
      <c r="U27" s="116"/>
      <c r="V27" s="116">
        <v>189</v>
      </c>
      <c r="W27" s="116">
        <v>219</v>
      </c>
      <c r="X27" s="116">
        <v>234</v>
      </c>
      <c r="Y27" s="112">
        <v>226</v>
      </c>
      <c r="Z27" s="112">
        <v>288</v>
      </c>
      <c r="AB27" s="117">
        <f t="shared" si="2"/>
        <v>4.0449438202247189E-2</v>
      </c>
    </row>
    <row r="28" spans="1:28" x14ac:dyDescent="0.25">
      <c r="S28" s="115" t="s">
        <v>74</v>
      </c>
      <c r="T28" s="115"/>
      <c r="U28" s="116"/>
      <c r="V28" s="116">
        <v>233</v>
      </c>
      <c r="W28" s="116">
        <v>329</v>
      </c>
      <c r="X28" s="116">
        <v>322</v>
      </c>
      <c r="Y28" s="112">
        <v>348</v>
      </c>
      <c r="Z28" s="112">
        <v>388</v>
      </c>
      <c r="AB28" s="117">
        <f t="shared" si="2"/>
        <v>5.4494382022471907E-2</v>
      </c>
    </row>
    <row r="29" spans="1:28" x14ac:dyDescent="0.25">
      <c r="S29" s="115" t="s">
        <v>75</v>
      </c>
      <c r="T29" s="115"/>
      <c r="U29" s="116"/>
      <c r="V29" s="116">
        <v>296</v>
      </c>
      <c r="W29" s="116">
        <v>290</v>
      </c>
      <c r="X29" s="116">
        <v>305</v>
      </c>
      <c r="Y29" s="112">
        <v>236</v>
      </c>
      <c r="Z29" s="112">
        <v>225</v>
      </c>
      <c r="AB29" s="117">
        <f t="shared" si="2"/>
        <v>3.1601123595505619E-2</v>
      </c>
    </row>
    <row r="30" spans="1:28" x14ac:dyDescent="0.25">
      <c r="S30" s="115" t="s">
        <v>76</v>
      </c>
      <c r="T30" s="115"/>
      <c r="U30" s="116"/>
      <c r="V30" s="116">
        <v>416</v>
      </c>
      <c r="W30" s="116">
        <v>458</v>
      </c>
      <c r="X30" s="116">
        <v>451</v>
      </c>
      <c r="Y30" s="112">
        <v>479</v>
      </c>
      <c r="Z30" s="112">
        <v>504</v>
      </c>
      <c r="AB30" s="117">
        <f t="shared" si="2"/>
        <v>7.0786516853932585E-2</v>
      </c>
    </row>
    <row r="31" spans="1:28" x14ac:dyDescent="0.25">
      <c r="S31" s="115" t="s">
        <v>77</v>
      </c>
      <c r="T31" s="115"/>
      <c r="U31" s="116"/>
      <c r="V31" s="116">
        <v>555</v>
      </c>
      <c r="W31" s="116">
        <v>621</v>
      </c>
      <c r="X31" s="116">
        <v>671</v>
      </c>
      <c r="Y31" s="112">
        <v>685</v>
      </c>
      <c r="Z31" s="112">
        <v>737</v>
      </c>
      <c r="AB31" s="117">
        <f t="shared" si="2"/>
        <v>0.10351123595505618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19</v>
      </c>
      <c r="W32" s="116">
        <v>40</v>
      </c>
      <c r="X32" s="116">
        <v>50</v>
      </c>
      <c r="Y32" s="112">
        <v>48</v>
      </c>
      <c r="Z32" s="112">
        <v>57</v>
      </c>
      <c r="AB32" s="117">
        <f t="shared" si="2"/>
        <v>8.0056179775280893E-3</v>
      </c>
    </row>
    <row r="33" spans="19:32" x14ac:dyDescent="0.25">
      <c r="S33" s="115" t="s">
        <v>79</v>
      </c>
      <c r="T33" s="115"/>
      <c r="U33" s="116"/>
      <c r="V33" s="116">
        <v>162</v>
      </c>
      <c r="W33" s="116">
        <v>216</v>
      </c>
      <c r="X33" s="116">
        <v>192</v>
      </c>
      <c r="Y33" s="112">
        <v>196</v>
      </c>
      <c r="Z33" s="112">
        <v>203</v>
      </c>
      <c r="AB33" s="117">
        <f t="shared" si="2"/>
        <v>2.8511235955056179E-2</v>
      </c>
    </row>
    <row r="34" spans="19:32" x14ac:dyDescent="0.25">
      <c r="S34" s="118" t="s">
        <v>53</v>
      </c>
      <c r="T34" s="118"/>
      <c r="U34" s="119"/>
      <c r="V34" s="119">
        <v>6067</v>
      </c>
      <c r="W34" s="119">
        <v>6827</v>
      </c>
      <c r="X34" s="119">
        <v>6483</v>
      </c>
      <c r="Y34" s="120">
        <v>6738</v>
      </c>
      <c r="Z34" s="120">
        <v>7120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3702</v>
      </c>
      <c r="W37" s="112">
        <v>4186</v>
      </c>
      <c r="X37" s="112">
        <v>3891</v>
      </c>
      <c r="Y37" s="112">
        <v>4218</v>
      </c>
      <c r="Z37" s="112">
        <v>4342</v>
      </c>
      <c r="AB37" s="132">
        <f>Z37/Z40*100</f>
        <v>85.304518664047151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626</v>
      </c>
      <c r="W38" s="112">
        <v>689</v>
      </c>
      <c r="X38" s="112">
        <v>682</v>
      </c>
      <c r="Y38" s="112">
        <v>680</v>
      </c>
      <c r="Z38" s="112">
        <v>748</v>
      </c>
      <c r="AB38" s="132">
        <f>Z38/Z40*100</f>
        <v>14.695481335952849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4328</v>
      </c>
      <c r="W40" s="112">
        <v>4875</v>
      </c>
      <c r="X40" s="112">
        <v>4573</v>
      </c>
      <c r="Y40" s="112">
        <v>4898</v>
      </c>
      <c r="Z40" s="112">
        <v>5090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10</v>
      </c>
      <c r="X44" s="112">
        <v>0</v>
      </c>
      <c r="Y44" s="112">
        <v>10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55</v>
      </c>
      <c r="W45" s="112">
        <v>69</v>
      </c>
      <c r="X45" s="112">
        <v>69</v>
      </c>
      <c r="Y45" s="112">
        <v>75</v>
      </c>
      <c r="Z45" s="112">
        <v>69</v>
      </c>
    </row>
    <row r="46" spans="19:32" x14ac:dyDescent="0.25">
      <c r="S46" s="115" t="s">
        <v>38</v>
      </c>
      <c r="T46" s="115"/>
      <c r="U46" s="112"/>
      <c r="V46" s="112">
        <v>234</v>
      </c>
      <c r="W46" s="112">
        <v>238</v>
      </c>
      <c r="X46" s="112">
        <v>242</v>
      </c>
      <c r="Y46" s="112">
        <v>198</v>
      </c>
      <c r="Z46" s="112">
        <v>238</v>
      </c>
    </row>
    <row r="47" spans="19:32" x14ac:dyDescent="0.25">
      <c r="S47" s="115" t="s">
        <v>39</v>
      </c>
      <c r="T47" s="115"/>
      <c r="U47" s="112"/>
      <c r="V47" s="112">
        <v>248</v>
      </c>
      <c r="W47" s="112">
        <v>276</v>
      </c>
      <c r="X47" s="112">
        <v>252</v>
      </c>
      <c r="Y47" s="112">
        <v>281</v>
      </c>
      <c r="Z47" s="112">
        <v>293</v>
      </c>
    </row>
    <row r="48" spans="19:32" x14ac:dyDescent="0.25">
      <c r="S48" s="115" t="s">
        <v>40</v>
      </c>
      <c r="T48" s="115"/>
      <c r="U48" s="112"/>
      <c r="V48" s="112">
        <v>226</v>
      </c>
      <c r="W48" s="112">
        <v>268</v>
      </c>
      <c r="X48" s="112">
        <v>276</v>
      </c>
      <c r="Y48" s="112">
        <v>270</v>
      </c>
      <c r="Z48" s="112">
        <v>290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261</v>
      </c>
      <c r="W49" s="112">
        <v>285</v>
      </c>
      <c r="X49" s="112">
        <v>244</v>
      </c>
      <c r="Y49" s="112">
        <v>285</v>
      </c>
      <c r="Z49" s="112">
        <v>254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Yorke Peninsula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231</v>
      </c>
      <c r="W50" s="112">
        <v>272</v>
      </c>
      <c r="X50" s="112">
        <v>293</v>
      </c>
      <c r="Y50" s="112">
        <v>289</v>
      </c>
      <c r="Z50" s="112">
        <v>332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207</v>
      </c>
      <c r="W51" s="112">
        <v>242</v>
      </c>
      <c r="X51" s="112">
        <v>227</v>
      </c>
      <c r="Y51" s="112">
        <v>221</v>
      </c>
      <c r="Z51" s="112">
        <v>227</v>
      </c>
    </row>
    <row r="52" spans="1:26" ht="15" customHeight="1" x14ac:dyDescent="0.25">
      <c r="S52" s="115" t="s">
        <v>44</v>
      </c>
      <c r="T52" s="115"/>
      <c r="U52" s="112"/>
      <c r="V52" s="112">
        <v>273</v>
      </c>
      <c r="W52" s="112">
        <v>250</v>
      </c>
      <c r="X52" s="112">
        <v>225</v>
      </c>
      <c r="Y52" s="112">
        <v>240</v>
      </c>
      <c r="Z52" s="112">
        <v>241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378</v>
      </c>
      <c r="W53" s="112">
        <v>381</v>
      </c>
      <c r="X53" s="112">
        <v>350</v>
      </c>
      <c r="Y53" s="112">
        <v>343</v>
      </c>
      <c r="Z53" s="112">
        <v>335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361</v>
      </c>
      <c r="W54" s="112">
        <v>462</v>
      </c>
      <c r="X54" s="112">
        <v>410</v>
      </c>
      <c r="Y54" s="112">
        <v>421</v>
      </c>
      <c r="Z54" s="112">
        <v>413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341</v>
      </c>
      <c r="W55" s="112">
        <v>370</v>
      </c>
      <c r="X55" s="112">
        <v>357</v>
      </c>
      <c r="Y55" s="112">
        <v>381</v>
      </c>
      <c r="Z55" s="112">
        <v>422</v>
      </c>
    </row>
    <row r="56" spans="1:26" ht="15" customHeight="1" x14ac:dyDescent="0.25">
      <c r="S56" s="115" t="s">
        <v>48</v>
      </c>
      <c r="T56" s="115"/>
      <c r="U56" s="112"/>
      <c r="V56" s="112">
        <v>196</v>
      </c>
      <c r="W56" s="112">
        <v>234</v>
      </c>
      <c r="X56" s="112">
        <v>229</v>
      </c>
      <c r="Y56" s="112">
        <v>261</v>
      </c>
      <c r="Z56" s="112">
        <v>286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88</v>
      </c>
      <c r="W57" s="112">
        <v>129</v>
      </c>
      <c r="X57" s="112">
        <v>96</v>
      </c>
      <c r="Y57" s="112">
        <v>120</v>
      </c>
      <c r="Z57" s="112">
        <v>112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54</v>
      </c>
      <c r="W58" s="112">
        <v>62</v>
      </c>
      <c r="X58" s="112">
        <v>49</v>
      </c>
      <c r="Y58" s="112">
        <v>60</v>
      </c>
      <c r="Z58" s="112">
        <v>69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23</v>
      </c>
      <c r="W59" s="112">
        <v>30</v>
      </c>
      <c r="X59" s="112">
        <v>24</v>
      </c>
      <c r="Y59" s="112">
        <v>34</v>
      </c>
      <c r="Z59" s="112">
        <v>31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12</v>
      </c>
      <c r="W60" s="112">
        <v>21</v>
      </c>
      <c r="X60" s="112">
        <v>8</v>
      </c>
      <c r="Y60" s="112">
        <v>23</v>
      </c>
      <c r="Z60" s="112">
        <v>24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3200</v>
      </c>
      <c r="W61" s="112">
        <v>3600</v>
      </c>
      <c r="X61" s="112">
        <v>3359</v>
      </c>
      <c r="Y61" s="112">
        <v>3493</v>
      </c>
      <c r="Z61" s="112">
        <v>3643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8</v>
      </c>
      <c r="X63" s="112">
        <v>9</v>
      </c>
      <c r="Y63" s="112">
        <v>9</v>
      </c>
      <c r="Z63" s="112">
        <v>11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63</v>
      </c>
      <c r="W64" s="112">
        <v>64</v>
      </c>
      <c r="X64" s="112">
        <v>60</v>
      </c>
      <c r="Y64" s="112">
        <v>55</v>
      </c>
      <c r="Z64" s="112">
        <v>73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Yorke Peninsula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176</v>
      </c>
      <c r="W65" s="112">
        <v>200</v>
      </c>
      <c r="X65" s="112">
        <v>199</v>
      </c>
      <c r="Y65" s="112">
        <v>226</v>
      </c>
      <c r="Z65" s="112">
        <v>237</v>
      </c>
    </row>
    <row r="66" spans="1:26" x14ac:dyDescent="0.25">
      <c r="S66" s="115" t="s">
        <v>39</v>
      </c>
      <c r="T66" s="115"/>
      <c r="U66" s="112"/>
      <c r="V66" s="112">
        <v>206</v>
      </c>
      <c r="W66" s="112">
        <v>256</v>
      </c>
      <c r="X66" s="112">
        <v>259</v>
      </c>
      <c r="Y66" s="112">
        <v>251</v>
      </c>
      <c r="Z66" s="112">
        <v>294</v>
      </c>
    </row>
    <row r="67" spans="1:26" x14ac:dyDescent="0.25">
      <c r="S67" s="115" t="s">
        <v>40</v>
      </c>
      <c r="T67" s="115"/>
      <c r="U67" s="112"/>
      <c r="V67" s="112">
        <v>222</v>
      </c>
      <c r="W67" s="112">
        <v>219</v>
      </c>
      <c r="X67" s="112">
        <v>226</v>
      </c>
      <c r="Y67" s="112">
        <v>247</v>
      </c>
      <c r="Z67" s="112">
        <v>251</v>
      </c>
    </row>
    <row r="68" spans="1:26" x14ac:dyDescent="0.25">
      <c r="S68" s="115" t="s">
        <v>41</v>
      </c>
      <c r="T68" s="115"/>
      <c r="U68" s="112"/>
      <c r="V68" s="112">
        <v>200</v>
      </c>
      <c r="W68" s="112">
        <v>230</v>
      </c>
      <c r="X68" s="112">
        <v>241</v>
      </c>
      <c r="Y68" s="112">
        <v>262</v>
      </c>
      <c r="Z68" s="112">
        <v>238</v>
      </c>
    </row>
    <row r="69" spans="1:26" x14ac:dyDescent="0.25">
      <c r="S69" s="115" t="s">
        <v>42</v>
      </c>
      <c r="T69" s="115"/>
      <c r="U69" s="112"/>
      <c r="V69" s="112">
        <v>218</v>
      </c>
      <c r="W69" s="112">
        <v>223</v>
      </c>
      <c r="X69" s="112">
        <v>206</v>
      </c>
      <c r="Y69" s="112">
        <v>225</v>
      </c>
      <c r="Z69" s="112">
        <v>269</v>
      </c>
    </row>
    <row r="70" spans="1:26" x14ac:dyDescent="0.25">
      <c r="S70" s="115" t="s">
        <v>43</v>
      </c>
      <c r="T70" s="115"/>
      <c r="U70" s="112"/>
      <c r="V70" s="112">
        <v>250</v>
      </c>
      <c r="W70" s="112">
        <v>273</v>
      </c>
      <c r="X70" s="112">
        <v>258</v>
      </c>
      <c r="Y70" s="112">
        <v>258</v>
      </c>
      <c r="Z70" s="112">
        <v>279</v>
      </c>
    </row>
    <row r="71" spans="1:26" x14ac:dyDescent="0.25">
      <c r="S71" s="115" t="s">
        <v>44</v>
      </c>
      <c r="T71" s="115"/>
      <c r="U71" s="112"/>
      <c r="V71" s="112">
        <v>264</v>
      </c>
      <c r="W71" s="112">
        <v>281</v>
      </c>
      <c r="X71" s="112">
        <v>289</v>
      </c>
      <c r="Y71" s="112">
        <v>265</v>
      </c>
      <c r="Z71" s="112">
        <v>292</v>
      </c>
    </row>
    <row r="72" spans="1:26" x14ac:dyDescent="0.25">
      <c r="S72" s="115" t="s">
        <v>45</v>
      </c>
      <c r="T72" s="115"/>
      <c r="U72" s="112"/>
      <c r="V72" s="112">
        <v>288</v>
      </c>
      <c r="W72" s="112">
        <v>359</v>
      </c>
      <c r="X72" s="112">
        <v>332</v>
      </c>
      <c r="Y72" s="112">
        <v>319</v>
      </c>
      <c r="Z72" s="112">
        <v>339</v>
      </c>
    </row>
    <row r="73" spans="1:26" x14ac:dyDescent="0.25">
      <c r="S73" s="115" t="s">
        <v>46</v>
      </c>
      <c r="T73" s="115"/>
      <c r="U73" s="112"/>
      <c r="V73" s="112">
        <v>396</v>
      </c>
      <c r="W73" s="112">
        <v>398</v>
      </c>
      <c r="X73" s="112">
        <v>388</v>
      </c>
      <c r="Y73" s="112">
        <v>400</v>
      </c>
      <c r="Z73" s="112">
        <v>392</v>
      </c>
    </row>
    <row r="74" spans="1:26" x14ac:dyDescent="0.25">
      <c r="S74" s="115" t="s">
        <v>47</v>
      </c>
      <c r="T74" s="115"/>
      <c r="U74" s="112"/>
      <c r="V74" s="112">
        <v>289</v>
      </c>
      <c r="W74" s="112">
        <v>360</v>
      </c>
      <c r="X74" s="112">
        <v>357</v>
      </c>
      <c r="Y74" s="112">
        <v>372</v>
      </c>
      <c r="Z74" s="112">
        <v>397</v>
      </c>
    </row>
    <row r="75" spans="1:26" x14ac:dyDescent="0.25">
      <c r="S75" s="115" t="s">
        <v>48</v>
      </c>
      <c r="T75" s="115"/>
      <c r="U75" s="112"/>
      <c r="V75" s="112">
        <v>147</v>
      </c>
      <c r="W75" s="112">
        <v>181</v>
      </c>
      <c r="X75" s="112">
        <v>154</v>
      </c>
      <c r="Y75" s="112">
        <v>163</v>
      </c>
      <c r="Z75" s="112">
        <v>211</v>
      </c>
    </row>
    <row r="76" spans="1:26" x14ac:dyDescent="0.25">
      <c r="S76" s="115" t="s">
        <v>49</v>
      </c>
      <c r="T76" s="115"/>
      <c r="U76" s="112"/>
      <c r="V76" s="112">
        <v>69</v>
      </c>
      <c r="W76" s="112">
        <v>85</v>
      </c>
      <c r="X76" s="112">
        <v>78</v>
      </c>
      <c r="Y76" s="112">
        <v>94</v>
      </c>
      <c r="Z76" s="112">
        <v>87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48</v>
      </c>
      <c r="X77" s="112">
        <v>35</v>
      </c>
      <c r="Y77" s="112">
        <v>42</v>
      </c>
      <c r="Z77" s="112">
        <v>48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23</v>
      </c>
      <c r="X78" s="112">
        <v>18</v>
      </c>
      <c r="Y78" s="112">
        <v>23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23</v>
      </c>
      <c r="X79" s="112">
        <v>12</v>
      </c>
      <c r="Y79" s="112">
        <v>21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2863</v>
      </c>
      <c r="W80" s="112">
        <v>3229</v>
      </c>
      <c r="X80" s="112">
        <v>3122</v>
      </c>
      <c r="Y80" s="112">
        <v>3245</v>
      </c>
      <c r="Z80" s="112">
        <v>3465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Yorke Peninsula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172</v>
      </c>
      <c r="W83" s="112">
        <v>185</v>
      </c>
      <c r="X83" s="112">
        <v>174</v>
      </c>
      <c r="Y83" s="112">
        <v>207</v>
      </c>
      <c r="Z83" s="112">
        <v>226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143</v>
      </c>
      <c r="W84" s="112">
        <v>145</v>
      </c>
      <c r="X84" s="112">
        <v>142</v>
      </c>
      <c r="Y84" s="112">
        <v>133</v>
      </c>
      <c r="Z84" s="112">
        <v>145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338</v>
      </c>
      <c r="W85" s="112">
        <v>362</v>
      </c>
      <c r="X85" s="112">
        <v>334</v>
      </c>
      <c r="Y85" s="112">
        <v>355</v>
      </c>
      <c r="Z85" s="112">
        <v>343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7,120</v>
      </c>
      <c r="D86" s="94">
        <f t="shared" ref="D86:D91" si="4">AD4</f>
        <v>5.685023007273271E-2</v>
      </c>
      <c r="E86" s="95">
        <f t="shared" ref="E86:E91" si="5">AD4</f>
        <v>5.685023007273271E-2</v>
      </c>
      <c r="F86" s="94">
        <f t="shared" ref="F86:F91" si="6">AF4</f>
        <v>0.17375535773161888</v>
      </c>
      <c r="G86" s="95">
        <f t="shared" ref="G86:G91" si="7">AF4</f>
        <v>0.17375535773161888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81</v>
      </c>
      <c r="W86" s="112">
        <v>86</v>
      </c>
      <c r="X86" s="112">
        <v>99</v>
      </c>
      <c r="Y86" s="112">
        <v>93</v>
      </c>
      <c r="Z86" s="112">
        <v>108</v>
      </c>
    </row>
    <row r="87" spans="1:30" ht="15" customHeight="1" x14ac:dyDescent="0.25">
      <c r="A87" s="96" t="s">
        <v>4</v>
      </c>
      <c r="B87" s="49"/>
      <c r="C87" s="97" t="str">
        <f t="shared" si="3"/>
        <v>3,643</v>
      </c>
      <c r="D87" s="94">
        <f t="shared" si="4"/>
        <v>4.2048054919908484E-2</v>
      </c>
      <c r="E87" s="95">
        <f t="shared" si="5"/>
        <v>4.2048054919908484E-2</v>
      </c>
      <c r="F87" s="94">
        <f t="shared" si="6"/>
        <v>0.13843749999999999</v>
      </c>
      <c r="G87" s="95">
        <f t="shared" si="7"/>
        <v>0.13843749999999999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55</v>
      </c>
      <c r="W87" s="112">
        <v>55</v>
      </c>
      <c r="X87" s="112">
        <v>55</v>
      </c>
      <c r="Y87" s="112">
        <v>58</v>
      </c>
      <c r="Z87" s="112">
        <v>68</v>
      </c>
    </row>
    <row r="88" spans="1:30" ht="15" customHeight="1" x14ac:dyDescent="0.25">
      <c r="A88" s="96" t="s">
        <v>5</v>
      </c>
      <c r="B88" s="49"/>
      <c r="C88" s="97" t="str">
        <f t="shared" si="3"/>
        <v>3,465</v>
      </c>
      <c r="D88" s="94">
        <f t="shared" si="4"/>
        <v>6.8784700801974186E-2</v>
      </c>
      <c r="E88" s="95">
        <f t="shared" si="5"/>
        <v>6.8784700801974186E-2</v>
      </c>
      <c r="F88" s="94">
        <f t="shared" si="6"/>
        <v>0.20815899581589958</v>
      </c>
      <c r="G88" s="95">
        <f t="shared" si="7"/>
        <v>0.20815899581589958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73</v>
      </c>
      <c r="W88" s="112">
        <v>80</v>
      </c>
      <c r="X88" s="112">
        <v>71</v>
      </c>
      <c r="Y88" s="112">
        <v>68</v>
      </c>
      <c r="Z88" s="112">
        <v>74</v>
      </c>
    </row>
    <row r="89" spans="1:30" ht="15" customHeight="1" x14ac:dyDescent="0.25">
      <c r="A89" s="49" t="s">
        <v>6</v>
      </c>
      <c r="B89" s="49"/>
      <c r="C89" s="97" t="str">
        <f t="shared" si="3"/>
        <v>5,089</v>
      </c>
      <c r="D89" s="94">
        <f t="shared" si="4"/>
        <v>3.8571428571428479E-2</v>
      </c>
      <c r="E89" s="95">
        <f t="shared" si="5"/>
        <v>3.8571428571428479E-2</v>
      </c>
      <c r="F89" s="94">
        <f t="shared" si="6"/>
        <v>0.17664739884393055</v>
      </c>
      <c r="G89" s="95">
        <f t="shared" si="7"/>
        <v>0.17664739884393055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259</v>
      </c>
      <c r="W89" s="112">
        <v>298</v>
      </c>
      <c r="X89" s="112">
        <v>275</v>
      </c>
      <c r="Y89" s="112">
        <v>299</v>
      </c>
      <c r="Z89" s="112">
        <v>309</v>
      </c>
    </row>
    <row r="90" spans="1:30" ht="15" customHeight="1" x14ac:dyDescent="0.25">
      <c r="A90" s="49" t="s">
        <v>98</v>
      </c>
      <c r="B90" s="49"/>
      <c r="C90" s="97" t="str">
        <f t="shared" si="3"/>
        <v>$34,593</v>
      </c>
      <c r="D90" s="94">
        <f t="shared" si="4"/>
        <v>0.10221408245528685</v>
      </c>
      <c r="E90" s="95">
        <f t="shared" si="5"/>
        <v>0.10221408245528685</v>
      </c>
      <c r="F90" s="94">
        <f t="shared" si="6"/>
        <v>0.22051989144348272</v>
      </c>
      <c r="G90" s="95">
        <f t="shared" si="7"/>
        <v>0.22051989144348272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397</v>
      </c>
      <c r="W90" s="112">
        <v>453</v>
      </c>
      <c r="X90" s="112">
        <v>466</v>
      </c>
      <c r="Y90" s="112">
        <v>485</v>
      </c>
      <c r="Z90" s="112">
        <v>491</v>
      </c>
    </row>
    <row r="91" spans="1:30" ht="15" customHeight="1" x14ac:dyDescent="0.25">
      <c r="A91" s="49" t="s">
        <v>7</v>
      </c>
      <c r="B91" s="49"/>
      <c r="C91" s="97" t="str">
        <f t="shared" si="3"/>
        <v>$230.3 mil</v>
      </c>
      <c r="D91" s="94">
        <f t="shared" si="4"/>
        <v>7.6122929816252016E-2</v>
      </c>
      <c r="E91" s="95">
        <f t="shared" si="5"/>
        <v>7.6122929816252016E-2</v>
      </c>
      <c r="F91" s="94">
        <f t="shared" si="6"/>
        <v>8.8483155259984292E-2</v>
      </c>
      <c r="G91" s="95">
        <f t="shared" si="7"/>
        <v>8.8483155259984292E-2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2301</v>
      </c>
      <c r="W91" s="112">
        <v>2619</v>
      </c>
      <c r="X91" s="112">
        <v>2408</v>
      </c>
      <c r="Y91" s="112">
        <v>2621</v>
      </c>
      <c r="Z91" s="112">
        <v>2687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104</v>
      </c>
      <c r="W93" s="112">
        <v>119</v>
      </c>
      <c r="X93" s="112">
        <v>130</v>
      </c>
      <c r="Y93" s="112">
        <v>143</v>
      </c>
      <c r="Z93" s="112">
        <v>148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301</v>
      </c>
      <c r="W94" s="112">
        <v>334</v>
      </c>
      <c r="X94" s="112">
        <v>300</v>
      </c>
      <c r="Y94" s="112">
        <v>329</v>
      </c>
      <c r="Z94" s="112">
        <v>330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48</v>
      </c>
      <c r="W95" s="112">
        <v>63</v>
      </c>
      <c r="X95" s="112">
        <v>56</v>
      </c>
      <c r="Y95" s="112">
        <v>62</v>
      </c>
      <c r="Z95" s="112">
        <v>61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329</v>
      </c>
      <c r="W96" s="112">
        <v>364</v>
      </c>
      <c r="X96" s="112">
        <v>376</v>
      </c>
      <c r="Y96" s="112">
        <v>388</v>
      </c>
      <c r="Z96" s="112">
        <v>409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254</v>
      </c>
      <c r="W97" s="112">
        <v>248</v>
      </c>
      <c r="X97" s="112">
        <v>263</v>
      </c>
      <c r="Y97" s="112">
        <v>254</v>
      </c>
      <c r="Z97" s="112">
        <v>267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230</v>
      </c>
      <c r="W98" s="112">
        <v>244</v>
      </c>
      <c r="X98" s="112">
        <v>245</v>
      </c>
      <c r="Y98" s="112">
        <v>228</v>
      </c>
      <c r="Z98" s="112">
        <v>233</v>
      </c>
    </row>
    <row r="99" spans="1:32" ht="15" customHeight="1" x14ac:dyDescent="0.25">
      <c r="S99" s="115" t="s">
        <v>191</v>
      </c>
      <c r="T99" s="115"/>
      <c r="U99" s="112"/>
      <c r="V99" s="112">
        <v>23</v>
      </c>
      <c r="W99" s="112">
        <v>20</v>
      </c>
      <c r="X99" s="112">
        <v>35</v>
      </c>
      <c r="Y99" s="112">
        <v>32</v>
      </c>
      <c r="Z99" s="112">
        <v>34</v>
      </c>
    </row>
    <row r="100" spans="1:32" ht="15" customHeight="1" x14ac:dyDescent="0.25">
      <c r="S100" s="115" t="s">
        <v>58</v>
      </c>
      <c r="T100" s="115"/>
      <c r="U100" s="112"/>
      <c r="V100" s="112">
        <v>182</v>
      </c>
      <c r="W100" s="112">
        <v>211</v>
      </c>
      <c r="X100" s="112">
        <v>215</v>
      </c>
      <c r="Y100" s="112">
        <v>230</v>
      </c>
      <c r="Z100" s="112">
        <v>236</v>
      </c>
    </row>
    <row r="101" spans="1:32" x14ac:dyDescent="0.25">
      <c r="A101" s="18"/>
      <c r="S101" s="118" t="s">
        <v>53</v>
      </c>
      <c r="T101" s="118"/>
      <c r="U101" s="112"/>
      <c r="V101" s="112">
        <v>2023</v>
      </c>
      <c r="W101" s="112">
        <v>2263</v>
      </c>
      <c r="X101" s="112">
        <v>2167</v>
      </c>
      <c r="Y101" s="112">
        <v>2277</v>
      </c>
      <c r="Z101" s="112">
        <v>2384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4065</v>
      </c>
      <c r="W104" s="112">
        <v>4344</v>
      </c>
      <c r="X104" s="112">
        <v>4309</v>
      </c>
      <c r="Y104" s="112">
        <v>4652</v>
      </c>
      <c r="Z104" s="112">
        <v>4652</v>
      </c>
      <c r="AB104" s="109" t="str">
        <f>TEXT(Z104,"###,###")</f>
        <v>4,652</v>
      </c>
      <c r="AD104" s="130">
        <f>Z104/($Z$4)*100</f>
        <v>65.337078651685403</v>
      </c>
      <c r="AF104" s="109"/>
    </row>
    <row r="105" spans="1:32" x14ac:dyDescent="0.25">
      <c r="S105" s="115" t="s">
        <v>17</v>
      </c>
      <c r="T105" s="115"/>
      <c r="U105" s="112"/>
      <c r="V105" s="112">
        <v>928</v>
      </c>
      <c r="W105" s="112">
        <v>912</v>
      </c>
      <c r="X105" s="112">
        <v>921</v>
      </c>
      <c r="Y105" s="112">
        <v>881</v>
      </c>
      <c r="Z105" s="112">
        <v>922</v>
      </c>
      <c r="AB105" s="109" t="str">
        <f>TEXT(Z105,"###,###")</f>
        <v>922</v>
      </c>
      <c r="AD105" s="130">
        <f>Z105/($Z$4)*100</f>
        <v>12.94943820224719</v>
      </c>
      <c r="AF105" s="109"/>
    </row>
    <row r="106" spans="1:32" x14ac:dyDescent="0.25">
      <c r="S106" s="118" t="s">
        <v>53</v>
      </c>
      <c r="T106" s="118"/>
      <c r="U106" s="120"/>
      <c r="V106" s="120">
        <v>4993</v>
      </c>
      <c r="W106" s="120">
        <v>5256</v>
      </c>
      <c r="X106" s="120">
        <v>5230</v>
      </c>
      <c r="Y106" s="120">
        <v>5533</v>
      </c>
      <c r="Z106" s="120">
        <v>5574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1312</v>
      </c>
      <c r="W108" s="112">
        <v>1585</v>
      </c>
      <c r="X108" s="112">
        <v>1369</v>
      </c>
      <c r="Y108" s="112">
        <v>1472</v>
      </c>
      <c r="Z108" s="112">
        <v>1576</v>
      </c>
      <c r="AB108" s="109" t="str">
        <f>TEXT(Z108,"###,###")</f>
        <v>1,576</v>
      </c>
      <c r="AD108" s="130">
        <f>Z108/($Z$4)*100</f>
        <v>22.134831460674157</v>
      </c>
      <c r="AF108" s="109"/>
    </row>
    <row r="109" spans="1:32" x14ac:dyDescent="0.25">
      <c r="S109" s="115" t="s">
        <v>20</v>
      </c>
      <c r="T109" s="115"/>
      <c r="U109" s="112"/>
      <c r="V109" s="112">
        <v>914</v>
      </c>
      <c r="W109" s="112">
        <v>987</v>
      </c>
      <c r="X109" s="112">
        <v>1033</v>
      </c>
      <c r="Y109" s="112">
        <v>1051</v>
      </c>
      <c r="Z109" s="112">
        <v>1233</v>
      </c>
      <c r="AB109" s="109" t="str">
        <f>TEXT(Z109,"###,###")</f>
        <v>1,233</v>
      </c>
      <c r="AD109" s="130">
        <f>Z109/($Z$4)*100</f>
        <v>17.317415730337078</v>
      </c>
      <c r="AF109" s="109"/>
    </row>
    <row r="110" spans="1:32" x14ac:dyDescent="0.25">
      <c r="S110" s="115" t="s">
        <v>21</v>
      </c>
      <c r="T110" s="115"/>
      <c r="U110" s="112"/>
      <c r="V110" s="112">
        <v>896</v>
      </c>
      <c r="W110" s="112">
        <v>945</v>
      </c>
      <c r="X110" s="112">
        <v>961</v>
      </c>
      <c r="Y110" s="112">
        <v>1041</v>
      </c>
      <c r="Z110" s="112">
        <v>1083</v>
      </c>
      <c r="AB110" s="109" t="str">
        <f>TEXT(Z110,"###,###")</f>
        <v>1,083</v>
      </c>
      <c r="AD110" s="130">
        <f>Z110/($Z$4)*100</f>
        <v>15.210674157303373</v>
      </c>
      <c r="AF110" s="109"/>
    </row>
    <row r="111" spans="1:32" x14ac:dyDescent="0.25">
      <c r="S111" s="115" t="s">
        <v>22</v>
      </c>
      <c r="T111" s="115"/>
      <c r="U111" s="112"/>
      <c r="V111" s="112">
        <v>1658</v>
      </c>
      <c r="W111" s="112">
        <v>1686</v>
      </c>
      <c r="X111" s="112">
        <v>1767</v>
      </c>
      <c r="Y111" s="112">
        <v>1721</v>
      </c>
      <c r="Z111" s="112">
        <v>1819</v>
      </c>
      <c r="AB111" s="109" t="str">
        <f>TEXT(Z111,"###,###")</f>
        <v>1,819</v>
      </c>
      <c r="AD111" s="130">
        <f>Z111/($Z$4)*100</f>
        <v>25.547752808988765</v>
      </c>
      <c r="AF111" s="109"/>
    </row>
    <row r="112" spans="1:32" x14ac:dyDescent="0.25">
      <c r="S112" s="118" t="s">
        <v>53</v>
      </c>
      <c r="T112" s="118"/>
      <c r="U112" s="112"/>
      <c r="V112" s="112">
        <v>6066</v>
      </c>
      <c r="W112" s="112">
        <v>6826</v>
      </c>
      <c r="X112" s="112">
        <v>6484</v>
      </c>
      <c r="Y112" s="112">
        <v>6739</v>
      </c>
      <c r="Z112" s="112">
        <v>7120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46.57</v>
      </c>
      <c r="W118" s="131">
        <v>47.27</v>
      </c>
      <c r="X118" s="131">
        <v>46.37</v>
      </c>
      <c r="Y118" s="131">
        <v>47.1</v>
      </c>
      <c r="Z118" s="131">
        <v>47.25</v>
      </c>
      <c r="AB118" s="109" t="str">
        <f>TEXT(Z118,"##.0")</f>
        <v>47.3</v>
      </c>
    </row>
    <row r="120" spans="19:32" x14ac:dyDescent="0.25">
      <c r="S120" s="101" t="s">
        <v>100</v>
      </c>
      <c r="T120" s="112"/>
      <c r="U120" s="112"/>
      <c r="V120" s="112">
        <v>2841</v>
      </c>
      <c r="W120" s="112">
        <v>3076</v>
      </c>
      <c r="X120" s="112">
        <v>3017</v>
      </c>
      <c r="Y120" s="112">
        <v>3172</v>
      </c>
      <c r="Z120" s="112">
        <v>3300</v>
      </c>
      <c r="AB120" s="109" t="str">
        <f>TEXT(Z120,"###,###")</f>
        <v>3,300</v>
      </c>
    </row>
    <row r="121" spans="19:32" x14ac:dyDescent="0.25">
      <c r="S121" s="101" t="s">
        <v>101</v>
      </c>
      <c r="T121" s="112"/>
      <c r="U121" s="112"/>
      <c r="V121" s="112">
        <v>940</v>
      </c>
      <c r="W121" s="112">
        <v>1190</v>
      </c>
      <c r="X121" s="112">
        <v>979</v>
      </c>
      <c r="Y121" s="112">
        <v>1131</v>
      </c>
      <c r="Z121" s="112">
        <v>1174</v>
      </c>
      <c r="AB121" s="109" t="str">
        <f>TEXT(Z121,"###,###")</f>
        <v>1,174</v>
      </c>
    </row>
    <row r="122" spans="19:32" x14ac:dyDescent="0.25">
      <c r="S122" s="101" t="s">
        <v>102</v>
      </c>
      <c r="T122" s="112"/>
      <c r="U122" s="112"/>
      <c r="V122" s="112">
        <v>547</v>
      </c>
      <c r="W122" s="112">
        <v>612</v>
      </c>
      <c r="X122" s="112">
        <v>578</v>
      </c>
      <c r="Y122" s="112">
        <v>597</v>
      </c>
      <c r="Z122" s="112">
        <v>612</v>
      </c>
      <c r="AB122" s="109" t="str">
        <f>TEXT(Z122,"###,###")</f>
        <v>612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3388</v>
      </c>
      <c r="W124" s="112">
        <v>3688</v>
      </c>
      <c r="X124" s="112">
        <v>3595</v>
      </c>
      <c r="Y124" s="112">
        <v>3769</v>
      </c>
      <c r="Z124" s="112">
        <v>3912</v>
      </c>
      <c r="AB124" s="109" t="str">
        <f>TEXT(Z124,"###,###")</f>
        <v>3,912</v>
      </c>
      <c r="AD124" s="127">
        <f>Z124/$Z$7*100</f>
        <v>76.871684024366289</v>
      </c>
    </row>
    <row r="125" spans="19:32" x14ac:dyDescent="0.25">
      <c r="S125" s="101" t="s">
        <v>104</v>
      </c>
      <c r="T125" s="112"/>
      <c r="U125" s="112"/>
      <c r="V125" s="112">
        <v>1487</v>
      </c>
      <c r="W125" s="112">
        <v>1802</v>
      </c>
      <c r="X125" s="112">
        <v>1557</v>
      </c>
      <c r="Y125" s="112">
        <v>1728</v>
      </c>
      <c r="Z125" s="112">
        <v>1786</v>
      </c>
      <c r="AB125" s="109" t="str">
        <f>TEXT(Z125,"###,###")</f>
        <v>1,786</v>
      </c>
      <c r="AD125" s="127">
        <f>Z125/$Z$7*100</f>
        <v>35.095303595991354</v>
      </c>
    </row>
    <row r="127" spans="19:32" x14ac:dyDescent="0.25">
      <c r="S127" s="101" t="s">
        <v>105</v>
      </c>
      <c r="T127" s="112"/>
      <c r="U127" s="112"/>
      <c r="V127" s="112">
        <v>2304</v>
      </c>
      <c r="W127" s="112">
        <v>2617</v>
      </c>
      <c r="X127" s="112">
        <v>2408</v>
      </c>
      <c r="Y127" s="112">
        <v>2619</v>
      </c>
      <c r="Z127" s="112">
        <v>2689</v>
      </c>
      <c r="AB127" s="109" t="str">
        <f>TEXT(Z127,"###,###")</f>
        <v>2,689</v>
      </c>
      <c r="AD127" s="127">
        <f>Z127/$Z$7*100</f>
        <v>52.83945765376302</v>
      </c>
    </row>
    <row r="128" spans="19:32" x14ac:dyDescent="0.25">
      <c r="S128" s="101" t="s">
        <v>106</v>
      </c>
      <c r="T128" s="112"/>
      <c r="U128" s="112"/>
      <c r="V128" s="112">
        <v>2026</v>
      </c>
      <c r="W128" s="112">
        <v>2264</v>
      </c>
      <c r="X128" s="112">
        <v>2165</v>
      </c>
      <c r="Y128" s="112">
        <v>2280</v>
      </c>
      <c r="Z128" s="112">
        <v>2387</v>
      </c>
      <c r="AB128" s="109" t="str">
        <f>TEXT(Z128,"###,###")</f>
        <v>2,387</v>
      </c>
      <c r="AD128" s="127">
        <f>Z128/$Z$7*100</f>
        <v>46.905089408528198</v>
      </c>
    </row>
    <row r="130" spans="19:20" x14ac:dyDescent="0.25">
      <c r="S130" s="101" t="s">
        <v>264</v>
      </c>
      <c r="T130" s="127">
        <v>64.845745726075847</v>
      </c>
    </row>
    <row r="131" spans="19:20" x14ac:dyDescent="0.25">
      <c r="S131" s="101" t="s">
        <v>265</v>
      </c>
      <c r="T131" s="127">
        <v>23.069365297700923</v>
      </c>
    </row>
    <row r="132" spans="19:20" x14ac:dyDescent="0.25">
      <c r="S132" s="101" t="s">
        <v>266</v>
      </c>
      <c r="T132" s="127">
        <v>12.025938298290431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204BDE-D861-4518-8AB5-06DA413C67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6B1CB70-D40B-4D29-88FF-DBC499A92C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C57E4F-CCF2-4A0D-94BB-C8181985F1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21D3FC5-43F7-42A0-87C9-F7B9699283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South Australia</v>
      </c>
      <c r="B1" s="50"/>
      <c r="C1" s="50"/>
      <c r="D1" s="50"/>
      <c r="E1" s="50"/>
      <c r="F1" s="50"/>
      <c r="G1" s="51">
        <f>G3</f>
        <v>4</v>
      </c>
      <c r="H1" s="51"/>
      <c r="J1" s="146" t="s">
        <v>23</v>
      </c>
      <c r="K1" s="146"/>
      <c r="L1" s="146"/>
      <c r="M1" s="146"/>
      <c r="N1" s="146"/>
    </row>
    <row r="2" spans="1:14" ht="18.75" thickTop="1" thickBot="1" x14ac:dyDescent="0.35">
      <c r="A2" s="50"/>
      <c r="B2" s="52" t="s">
        <v>60</v>
      </c>
      <c r="C2" s="52" t="s">
        <v>59</v>
      </c>
      <c r="D2" s="52" t="s">
        <v>90</v>
      </c>
      <c r="E2" s="52" t="s">
        <v>186</v>
      </c>
      <c r="F2" s="52" t="s">
        <v>195</v>
      </c>
      <c r="G2" s="52" t="s">
        <v>263</v>
      </c>
      <c r="H2" s="52" t="s">
        <v>269</v>
      </c>
      <c r="J2" s="146" t="str">
        <f>$H$2</f>
        <v>2020-21</v>
      </c>
      <c r="K2" s="146"/>
      <c r="L2" s="146"/>
      <c r="M2" s="146"/>
      <c r="N2" s="146"/>
    </row>
    <row r="3" spans="1:14" ht="16.5" thickTop="1" thickBot="1" x14ac:dyDescent="0.3">
      <c r="C3" t="s">
        <v>197</v>
      </c>
      <c r="G3" s="4">
        <v>4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1244881</v>
      </c>
      <c r="E4" s="32">
        <v>1279860</v>
      </c>
      <c r="F4" s="32">
        <v>1303655</v>
      </c>
      <c r="G4" s="32">
        <v>1307317</v>
      </c>
      <c r="H4" s="32">
        <v>1377229</v>
      </c>
      <c r="J4" s="26" t="str">
        <f>TEXT(H4,"#,###,###")</f>
        <v>1,377,229</v>
      </c>
      <c r="L4" s="27">
        <f>H4/G4-1</f>
        <v>5.3477465679708791E-2</v>
      </c>
      <c r="N4" s="27">
        <f>H4/D4-1</f>
        <v>0.10631377617619675</v>
      </c>
    </row>
    <row r="5" spans="1:14" x14ac:dyDescent="0.25">
      <c r="A5" s="28" t="s">
        <v>4</v>
      </c>
      <c r="B5" s="32"/>
      <c r="C5" s="32"/>
      <c r="D5" s="32">
        <v>640426</v>
      </c>
      <c r="E5" s="32">
        <v>659243</v>
      </c>
      <c r="F5" s="32">
        <v>666819</v>
      </c>
      <c r="G5" s="32">
        <v>667403</v>
      </c>
      <c r="H5" s="32">
        <v>699474</v>
      </c>
      <c r="J5" s="26" t="str">
        <f>TEXT(H5,"#,###,###")</f>
        <v>699,474</v>
      </c>
      <c r="L5" s="27">
        <f t="shared" ref="L5:L9" si="0">H5/G5-1</f>
        <v>4.8053424992096305E-2</v>
      </c>
      <c r="N5" s="27">
        <f t="shared" ref="N5:N8" si="1">H5/D5-1</f>
        <v>9.2201128623759843E-2</v>
      </c>
    </row>
    <row r="6" spans="1:14" x14ac:dyDescent="0.25">
      <c r="A6" s="28" t="s">
        <v>5</v>
      </c>
      <c r="B6" s="32"/>
      <c r="C6" s="32"/>
      <c r="D6" s="32">
        <v>604460</v>
      </c>
      <c r="E6" s="32">
        <v>620600</v>
      </c>
      <c r="F6" s="32">
        <v>636838</v>
      </c>
      <c r="G6" s="32">
        <v>639919</v>
      </c>
      <c r="H6" s="32">
        <v>676814</v>
      </c>
      <c r="J6" s="26" t="str">
        <f>TEXT(H6,"#,###,###")</f>
        <v>676,814</v>
      </c>
      <c r="L6" s="27">
        <f t="shared" si="0"/>
        <v>5.7655734553904381E-2</v>
      </c>
      <c r="N6" s="27">
        <f t="shared" si="1"/>
        <v>0.11970022830294802</v>
      </c>
    </row>
    <row r="7" spans="1:14" x14ac:dyDescent="0.25">
      <c r="A7" s="25" t="s">
        <v>6</v>
      </c>
      <c r="B7" s="32"/>
      <c r="C7" s="32"/>
      <c r="D7" s="32">
        <v>899729</v>
      </c>
      <c r="E7" s="32">
        <v>913244</v>
      </c>
      <c r="F7" s="32">
        <v>930210</v>
      </c>
      <c r="G7" s="32">
        <v>941301</v>
      </c>
      <c r="H7" s="32">
        <v>958761</v>
      </c>
      <c r="J7" s="26" t="str">
        <f>TEXT(H7,"#,###,###")</f>
        <v>958,761</v>
      </c>
      <c r="L7" s="27">
        <f t="shared" si="0"/>
        <v>1.8548795762460601E-2</v>
      </c>
      <c r="N7" s="27">
        <f t="shared" si="1"/>
        <v>6.5610867272256401E-2</v>
      </c>
    </row>
    <row r="8" spans="1:14" x14ac:dyDescent="0.25">
      <c r="A8" s="25" t="s">
        <v>28</v>
      </c>
      <c r="B8" s="32"/>
      <c r="C8" s="32"/>
      <c r="D8" s="32">
        <v>41400.17</v>
      </c>
      <c r="E8" s="32">
        <v>42727.89</v>
      </c>
      <c r="F8" s="32">
        <v>43907.49</v>
      </c>
      <c r="G8" s="32">
        <v>43939.63</v>
      </c>
      <c r="H8" s="32">
        <v>45516</v>
      </c>
      <c r="J8" s="26" t="str">
        <f>TEXT(H8,"$###,###")</f>
        <v>$45,516</v>
      </c>
      <c r="L8" s="27">
        <f t="shared" si="0"/>
        <v>3.5875814156832941E-2</v>
      </c>
      <c r="N8" s="27">
        <f t="shared" si="1"/>
        <v>9.9415775345849999E-2</v>
      </c>
    </row>
    <row r="9" spans="1:14" x14ac:dyDescent="0.25">
      <c r="A9" s="25" t="s">
        <v>7</v>
      </c>
      <c r="B9" s="32"/>
      <c r="C9" s="32"/>
      <c r="D9" s="32">
        <v>48403978683</v>
      </c>
      <c r="E9" s="32">
        <v>50442096414</v>
      </c>
      <c r="F9" s="32">
        <v>52682312356</v>
      </c>
      <c r="G9" s="32">
        <v>54288828019</v>
      </c>
      <c r="H9" s="32">
        <v>58136196426</v>
      </c>
      <c r="J9" s="26" t="str">
        <f>TEXT(H9/1000000000,"$#,###.0")&amp;" bil"</f>
        <v>$58.1 bil</v>
      </c>
      <c r="L9" s="27">
        <f t="shared" si="0"/>
        <v>7.0868511025021563E-2</v>
      </c>
      <c r="N9" s="27">
        <f>H9/D9-1</f>
        <v>0.2010623508190672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1100653</v>
      </c>
      <c r="E11" s="32">
        <v>1133699</v>
      </c>
      <c r="F11" s="32">
        <v>1153311</v>
      </c>
      <c r="G11" s="32">
        <v>1153601</v>
      </c>
      <c r="H11" s="32">
        <v>1218651</v>
      </c>
    </row>
    <row r="12" spans="1:14" x14ac:dyDescent="0.25">
      <c r="A12" s="25" t="s">
        <v>30</v>
      </c>
      <c r="B12" s="32"/>
      <c r="C12" s="32"/>
      <c r="D12" s="32">
        <v>144232</v>
      </c>
      <c r="E12" s="32">
        <v>146159</v>
      </c>
      <c r="F12" s="32">
        <v>150340</v>
      </c>
      <c r="G12" s="32">
        <v>153719</v>
      </c>
      <c r="H12" s="32">
        <v>158578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61</v>
      </c>
      <c r="B15" s="38"/>
      <c r="C15" s="39"/>
      <c r="D15" s="39"/>
      <c r="E15" s="39"/>
      <c r="F15" s="39"/>
      <c r="G15" s="32">
        <v>43852</v>
      </c>
      <c r="H15" s="32">
        <v>45544</v>
      </c>
      <c r="J15" s="53">
        <f t="shared" ref="J15:J34" si="2">IF(H15="np",0,H15/$H$34)</f>
        <v>3.3069300748096359E-2</v>
      </c>
    </row>
    <row r="16" spans="1:14" x14ac:dyDescent="0.25">
      <c r="A16" s="38" t="s">
        <v>62</v>
      </c>
      <c r="B16" s="38"/>
      <c r="C16" s="39"/>
      <c r="D16" s="39"/>
      <c r="E16" s="39"/>
      <c r="F16" s="39"/>
      <c r="G16" s="32">
        <v>12101</v>
      </c>
      <c r="H16" s="32">
        <v>11969</v>
      </c>
      <c r="J16" s="53">
        <f t="shared" si="2"/>
        <v>8.6906389569200177E-3</v>
      </c>
    </row>
    <row r="17" spans="1:10" x14ac:dyDescent="0.25">
      <c r="A17" s="38" t="s">
        <v>63</v>
      </c>
      <c r="B17" s="38"/>
      <c r="C17" s="39"/>
      <c r="D17" s="39"/>
      <c r="E17" s="39"/>
      <c r="F17" s="39"/>
      <c r="G17" s="32">
        <v>83376</v>
      </c>
      <c r="H17" s="32">
        <v>87145</v>
      </c>
      <c r="J17" s="53">
        <f t="shared" si="2"/>
        <v>6.3275606308028656E-2</v>
      </c>
    </row>
    <row r="18" spans="1:10" x14ac:dyDescent="0.25">
      <c r="A18" s="38" t="s">
        <v>64</v>
      </c>
      <c r="B18" s="38"/>
      <c r="C18" s="39"/>
      <c r="D18" s="39"/>
      <c r="E18" s="39"/>
      <c r="F18" s="39"/>
      <c r="G18" s="32">
        <v>8209</v>
      </c>
      <c r="H18" s="32">
        <v>10419</v>
      </c>
      <c r="J18" s="53">
        <f t="shared" si="2"/>
        <v>7.5651906836118029E-3</v>
      </c>
    </row>
    <row r="19" spans="1:10" x14ac:dyDescent="0.25">
      <c r="A19" s="38" t="s">
        <v>65</v>
      </c>
      <c r="B19" s="38"/>
      <c r="C19" s="39"/>
      <c r="D19" s="39"/>
      <c r="E19" s="39"/>
      <c r="F19" s="39"/>
      <c r="G19" s="32">
        <v>82516</v>
      </c>
      <c r="H19" s="32">
        <v>88501</v>
      </c>
      <c r="J19" s="53">
        <f t="shared" si="2"/>
        <v>6.4260192023258292E-2</v>
      </c>
    </row>
    <row r="20" spans="1:10" x14ac:dyDescent="0.25">
      <c r="A20" s="38" t="s">
        <v>66</v>
      </c>
      <c r="B20" s="38"/>
      <c r="C20" s="39"/>
      <c r="D20" s="39"/>
      <c r="E20" s="39"/>
      <c r="F20" s="39"/>
      <c r="G20" s="32">
        <v>42415</v>
      </c>
      <c r="H20" s="32">
        <v>44561</v>
      </c>
      <c r="J20" s="53">
        <f t="shared" si="2"/>
        <v>3.2355548714120892E-2</v>
      </c>
    </row>
    <row r="21" spans="1:10" x14ac:dyDescent="0.25">
      <c r="A21" s="38" t="s">
        <v>67</v>
      </c>
      <c r="B21" s="38"/>
      <c r="C21" s="39"/>
      <c r="D21" s="39"/>
      <c r="E21" s="39"/>
      <c r="F21" s="39"/>
      <c r="G21" s="32">
        <v>122556</v>
      </c>
      <c r="H21" s="32">
        <v>127345</v>
      </c>
      <c r="J21" s="53">
        <f t="shared" si="2"/>
        <v>9.2464651848022369E-2</v>
      </c>
    </row>
    <row r="22" spans="1:10" x14ac:dyDescent="0.25">
      <c r="A22" s="38" t="s">
        <v>68</v>
      </c>
      <c r="B22" s="38"/>
      <c r="C22" s="39"/>
      <c r="D22" s="39"/>
      <c r="E22" s="39"/>
      <c r="F22" s="39"/>
      <c r="G22" s="32">
        <v>89888</v>
      </c>
      <c r="H22" s="32">
        <v>102444</v>
      </c>
      <c r="J22" s="53">
        <f t="shared" si="2"/>
        <v>7.4384143813410838E-2</v>
      </c>
    </row>
    <row r="23" spans="1:10" x14ac:dyDescent="0.25">
      <c r="A23" s="38" t="s">
        <v>69</v>
      </c>
      <c r="B23" s="38"/>
      <c r="C23" s="39"/>
      <c r="D23" s="39"/>
      <c r="E23" s="39"/>
      <c r="F23" s="39"/>
      <c r="G23" s="32">
        <v>50249</v>
      </c>
      <c r="H23" s="32">
        <v>54095</v>
      </c>
      <c r="J23" s="53">
        <f t="shared" si="2"/>
        <v>3.9278144738456713E-2</v>
      </c>
    </row>
    <row r="24" spans="1:10" x14ac:dyDescent="0.25">
      <c r="A24" s="38" t="s">
        <v>70</v>
      </c>
      <c r="B24" s="38"/>
      <c r="C24" s="39"/>
      <c r="D24" s="39"/>
      <c r="E24" s="39"/>
      <c r="F24" s="39"/>
      <c r="G24" s="32">
        <v>14371</v>
      </c>
      <c r="H24" s="32">
        <v>12870</v>
      </c>
      <c r="J24" s="53">
        <f t="shared" si="2"/>
        <v>9.3448511467591807E-3</v>
      </c>
    </row>
    <row r="25" spans="1:10" x14ac:dyDescent="0.25">
      <c r="A25" s="38" t="s">
        <v>71</v>
      </c>
      <c r="B25" s="38"/>
      <c r="C25" s="39"/>
      <c r="D25" s="39"/>
      <c r="E25" s="39"/>
      <c r="F25" s="39"/>
      <c r="G25" s="32">
        <v>43218</v>
      </c>
      <c r="H25" s="32">
        <v>46079</v>
      </c>
      <c r="J25" s="53">
        <f t="shared" si="2"/>
        <v>3.3457761926302745E-2</v>
      </c>
    </row>
    <row r="26" spans="1:10" x14ac:dyDescent="0.25">
      <c r="A26" s="38" t="s">
        <v>72</v>
      </c>
      <c r="B26" s="38"/>
      <c r="C26" s="39"/>
      <c r="D26" s="39"/>
      <c r="E26" s="39"/>
      <c r="F26" s="39"/>
      <c r="G26" s="32">
        <v>20904</v>
      </c>
      <c r="H26" s="32">
        <v>22118</v>
      </c>
      <c r="J26" s="53">
        <f t="shared" si="2"/>
        <v>1.6059783812278131E-2</v>
      </c>
    </row>
    <row r="27" spans="1:10" x14ac:dyDescent="0.25">
      <c r="A27" s="38" t="s">
        <v>73</v>
      </c>
      <c r="B27" s="38"/>
      <c r="C27" s="39"/>
      <c r="D27" s="39"/>
      <c r="E27" s="39"/>
      <c r="F27" s="39"/>
      <c r="G27" s="32">
        <v>82144</v>
      </c>
      <c r="H27" s="32">
        <v>88248</v>
      </c>
      <c r="J27" s="53">
        <f t="shared" si="2"/>
        <v>6.4076489821227989E-2</v>
      </c>
    </row>
    <row r="28" spans="1:10" x14ac:dyDescent="0.25">
      <c r="A28" s="38" t="s">
        <v>74</v>
      </c>
      <c r="B28" s="38"/>
      <c r="C28" s="39"/>
      <c r="D28" s="39"/>
      <c r="E28" s="39"/>
      <c r="F28" s="39"/>
      <c r="G28" s="32">
        <v>119608</v>
      </c>
      <c r="H28" s="32">
        <v>128015</v>
      </c>
      <c r="J28" s="53">
        <f t="shared" si="2"/>
        <v>9.2951135940355603E-2</v>
      </c>
    </row>
    <row r="29" spans="1:10" x14ac:dyDescent="0.25">
      <c r="A29" s="38" t="s">
        <v>75</v>
      </c>
      <c r="B29" s="38"/>
      <c r="C29" s="39"/>
      <c r="D29" s="39"/>
      <c r="E29" s="39"/>
      <c r="F29" s="39"/>
      <c r="G29" s="32">
        <v>75190</v>
      </c>
      <c r="H29" s="32">
        <v>73268</v>
      </c>
      <c r="J29" s="53">
        <f t="shared" si="2"/>
        <v>5.3199576831449234E-2</v>
      </c>
    </row>
    <row r="30" spans="1:10" x14ac:dyDescent="0.25">
      <c r="A30" s="38" t="s">
        <v>76</v>
      </c>
      <c r="B30" s="38"/>
      <c r="C30" s="39"/>
      <c r="D30" s="39"/>
      <c r="E30" s="39"/>
      <c r="F30" s="39"/>
      <c r="G30" s="32">
        <v>109592</v>
      </c>
      <c r="H30" s="32">
        <v>108747</v>
      </c>
      <c r="J30" s="53">
        <f t="shared" si="2"/>
        <v>7.8960724759644191E-2</v>
      </c>
    </row>
    <row r="31" spans="1:10" x14ac:dyDescent="0.25">
      <c r="A31" s="38" t="s">
        <v>77</v>
      </c>
      <c r="B31" s="38"/>
      <c r="C31" s="39"/>
      <c r="D31" s="39"/>
      <c r="E31" s="39"/>
      <c r="F31" s="39"/>
      <c r="G31" s="32">
        <v>178717</v>
      </c>
      <c r="H31" s="32">
        <v>201274</v>
      </c>
      <c r="J31" s="53">
        <f t="shared" si="2"/>
        <v>0.14614417791086304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23300</v>
      </c>
      <c r="H32" s="32">
        <v>24112</v>
      </c>
      <c r="J32" s="53">
        <f t="shared" si="2"/>
        <v>1.7507618558714636E-2</v>
      </c>
    </row>
    <row r="33" spans="1:14" x14ac:dyDescent="0.25">
      <c r="A33" s="38" t="s">
        <v>79</v>
      </c>
      <c r="B33" s="38"/>
      <c r="C33" s="39"/>
      <c r="D33" s="39"/>
      <c r="E33" s="39"/>
      <c r="F33" s="39"/>
      <c r="G33" s="32">
        <v>48003</v>
      </c>
      <c r="H33" s="32">
        <v>51423</v>
      </c>
      <c r="J33" s="53">
        <f t="shared" si="2"/>
        <v>3.7338017134405391E-2</v>
      </c>
    </row>
    <row r="34" spans="1:14" ht="15.75" thickBot="1" x14ac:dyDescent="0.3">
      <c r="A34" s="40" t="s">
        <v>80</v>
      </c>
      <c r="B34" s="40"/>
      <c r="C34" s="41"/>
      <c r="D34" s="41"/>
      <c r="E34" s="41"/>
      <c r="F34" s="41"/>
      <c r="G34" s="42">
        <v>1307315</v>
      </c>
      <c r="H34" s="42">
        <v>1377229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7"/>
      <c r="L36" s="88"/>
      <c r="N36" s="88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89"/>
      <c r="N37" s="89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89"/>
      <c r="N38" s="89"/>
    </row>
    <row r="39" spans="1:14" x14ac:dyDescent="0.25">
      <c r="A39" s="25" t="s">
        <v>11</v>
      </c>
      <c r="B39" s="25"/>
      <c r="G39" s="32"/>
      <c r="H39" s="32"/>
      <c r="J39" s="26"/>
      <c r="L39" s="90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6"/>
      <c r="K43" s="87"/>
      <c r="L43" s="87"/>
      <c r="M43" s="87"/>
      <c r="N43" s="87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0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0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0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0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0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0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0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0"/>
      <c r="N52" s="26"/>
    </row>
    <row r="54" spans="1:14" x14ac:dyDescent="0.25">
      <c r="J54" s="87"/>
      <c r="L54" s="88"/>
      <c r="N54" s="88"/>
    </row>
    <row r="55" spans="1:14" x14ac:dyDescent="0.25">
      <c r="A55" s="38" t="s">
        <v>88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89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AD29-020F-48CB-B345-585572D723E9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115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115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10.7 Barunga West,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1287</v>
      </c>
      <c r="W4" s="108">
        <v>1525</v>
      </c>
      <c r="X4" s="108">
        <v>1455</v>
      </c>
      <c r="Y4" s="108">
        <v>1468</v>
      </c>
      <c r="Z4" s="108">
        <v>1558</v>
      </c>
      <c r="AB4" s="109" t="str">
        <f>TEXT(Z4,"###,###")</f>
        <v>1,558</v>
      </c>
      <c r="AD4" s="110">
        <f>Z4/Y4-1</f>
        <v>6.1307901907357021E-2</v>
      </c>
      <c r="AF4" s="110">
        <f>Z4/V4-1</f>
        <v>0.21056721056721051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660</v>
      </c>
      <c r="W5" s="108">
        <v>791</v>
      </c>
      <c r="X5" s="108">
        <v>731</v>
      </c>
      <c r="Y5" s="108">
        <v>746</v>
      </c>
      <c r="Z5" s="108">
        <v>793</v>
      </c>
      <c r="AB5" s="109" t="str">
        <f>TEXT(Z5,"###,###")</f>
        <v>793</v>
      </c>
      <c r="AD5" s="110">
        <f t="shared" ref="AD5:AD9" si="0">Z5/Y5-1</f>
        <v>6.3002680965147384E-2</v>
      </c>
      <c r="AF5" s="110">
        <f t="shared" ref="AF5:AF9" si="1">Z5/V5-1</f>
        <v>0.20151515151515142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628</v>
      </c>
      <c r="W6" s="108">
        <v>736</v>
      </c>
      <c r="X6" s="108">
        <v>724</v>
      </c>
      <c r="Y6" s="108">
        <v>721</v>
      </c>
      <c r="Z6" s="108">
        <v>765</v>
      </c>
      <c r="AB6" s="109" t="str">
        <f>TEXT(Z6,"###,###")</f>
        <v>765</v>
      </c>
      <c r="AD6" s="110">
        <f t="shared" si="0"/>
        <v>6.1026352288488184E-2</v>
      </c>
      <c r="AF6" s="110">
        <f t="shared" si="1"/>
        <v>0.21815286624203822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935</v>
      </c>
      <c r="W7" s="108">
        <v>1093</v>
      </c>
      <c r="X7" s="108">
        <v>1043</v>
      </c>
      <c r="Y7" s="108">
        <v>1084</v>
      </c>
      <c r="Z7" s="108">
        <v>1108</v>
      </c>
      <c r="AB7" s="109" t="str">
        <f>TEXT(Z7,"###,###")</f>
        <v>1,108</v>
      </c>
      <c r="AD7" s="110">
        <f t="shared" si="0"/>
        <v>2.2140221402213944E-2</v>
      </c>
      <c r="AF7" s="110">
        <f t="shared" si="1"/>
        <v>0.18502673796791447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1,558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1,108</v>
      </c>
      <c r="P8" s="65"/>
      <c r="S8" s="107" t="s">
        <v>84</v>
      </c>
      <c r="T8" s="108"/>
      <c r="U8" s="108"/>
      <c r="V8" s="108">
        <v>33261.5</v>
      </c>
      <c r="W8" s="108">
        <v>35774.35</v>
      </c>
      <c r="X8" s="108">
        <v>33956</v>
      </c>
      <c r="Y8" s="108">
        <v>36876.39</v>
      </c>
      <c r="Z8" s="108">
        <v>37666.5</v>
      </c>
      <c r="AB8" s="109" t="str">
        <f>TEXT(Z8,"$###,###")</f>
        <v>$37,667</v>
      </c>
      <c r="AD8" s="110">
        <f t="shared" si="0"/>
        <v>2.1425904216763048E-2</v>
      </c>
      <c r="AF8" s="110">
        <f t="shared" si="1"/>
        <v>0.13243539828330042</v>
      </c>
    </row>
    <row r="9" spans="1:32" x14ac:dyDescent="0.25">
      <c r="A9" s="30" t="s">
        <v>14</v>
      </c>
      <c r="B9" s="69"/>
      <c r="C9" s="70"/>
      <c r="D9" s="71">
        <f>AD104</f>
        <v>59.884467265725291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51.624548736462096</v>
      </c>
      <c r="P9" s="72" t="s">
        <v>85</v>
      </c>
      <c r="S9" s="107" t="s">
        <v>7</v>
      </c>
      <c r="T9" s="108"/>
      <c r="U9" s="108"/>
      <c r="V9" s="108">
        <v>56927987</v>
      </c>
      <c r="W9" s="108">
        <v>55319630</v>
      </c>
      <c r="X9" s="108">
        <v>51171246</v>
      </c>
      <c r="Y9" s="108">
        <v>54317711</v>
      </c>
      <c r="Z9" s="108">
        <v>52222257</v>
      </c>
      <c r="AB9" s="109" t="str">
        <f>TEXT(Z9/1000000,"$#,###.0")&amp;" mil"</f>
        <v>$52.2 mil</v>
      </c>
      <c r="AD9" s="110">
        <f t="shared" si="0"/>
        <v>-3.8577730199271465E-2</v>
      </c>
      <c r="AF9" s="110">
        <f t="shared" si="1"/>
        <v>-8.2661099539669269E-2</v>
      </c>
    </row>
    <row r="10" spans="1:32" x14ac:dyDescent="0.25">
      <c r="A10" s="30" t="s">
        <v>17</v>
      </c>
      <c r="B10" s="69"/>
      <c r="C10" s="70"/>
      <c r="D10" s="71">
        <f>AD105</f>
        <v>15.083440308087292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49.097472924187727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65.613718411552341</v>
      </c>
      <c r="P11" s="72" t="s">
        <v>85</v>
      </c>
      <c r="S11" s="107" t="s">
        <v>29</v>
      </c>
      <c r="T11" s="112"/>
      <c r="U11" s="112"/>
      <c r="V11" s="112">
        <v>955</v>
      </c>
      <c r="W11" s="112">
        <v>1130</v>
      </c>
      <c r="X11" s="112">
        <v>1091</v>
      </c>
      <c r="Y11" s="112">
        <v>1075</v>
      </c>
      <c r="Z11" s="112">
        <v>1172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21.299638989169676</v>
      </c>
      <c r="P12" s="72" t="s">
        <v>85</v>
      </c>
      <c r="S12" s="107" t="s">
        <v>30</v>
      </c>
      <c r="T12" s="112"/>
      <c r="U12" s="112"/>
      <c r="V12" s="112">
        <v>335</v>
      </c>
      <c r="W12" s="112">
        <v>394</v>
      </c>
      <c r="X12" s="112">
        <v>362</v>
      </c>
      <c r="Y12" s="112">
        <v>391</v>
      </c>
      <c r="Z12" s="112">
        <v>386</v>
      </c>
    </row>
    <row r="13" spans="1:32" ht="15" customHeight="1" x14ac:dyDescent="0.25">
      <c r="A13" s="30" t="s">
        <v>19</v>
      </c>
      <c r="B13" s="70"/>
      <c r="C13" s="70"/>
      <c r="D13" s="71">
        <f>AD108</f>
        <v>19.191270860077022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13.176895306859207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15.596919127086007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47.5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17.650834403080871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13.771377137713772</v>
      </c>
      <c r="P15" s="72" t="s">
        <v>85</v>
      </c>
      <c r="S15" s="115" t="s">
        <v>61</v>
      </c>
      <c r="T15" s="115"/>
      <c r="U15" s="116"/>
      <c r="V15" s="116">
        <v>122</v>
      </c>
      <c r="W15" s="116">
        <v>142</v>
      </c>
      <c r="X15" s="116">
        <v>146</v>
      </c>
      <c r="Y15" s="112">
        <v>146</v>
      </c>
      <c r="Z15" s="112">
        <v>172</v>
      </c>
      <c r="AB15" s="117">
        <f t="shared" ref="AB15:AB34" si="2">IF(Z15="np",0,Z15/$Z$34)</f>
        <v>0.110397946084724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25.930680359435172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86.22862286228623</v>
      </c>
      <c r="P16" s="37" t="s">
        <v>85</v>
      </c>
      <c r="S16" s="115" t="s">
        <v>62</v>
      </c>
      <c r="T16" s="115"/>
      <c r="U16" s="116"/>
      <c r="V16" s="116">
        <v>17</v>
      </c>
      <c r="W16" s="116">
        <v>18</v>
      </c>
      <c r="X16" s="116">
        <v>16</v>
      </c>
      <c r="Y16" s="112">
        <v>17</v>
      </c>
      <c r="Z16" s="112">
        <v>17</v>
      </c>
      <c r="AB16" s="117">
        <f t="shared" si="2"/>
        <v>1.0911424903722721E-2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47</v>
      </c>
      <c r="W17" s="116">
        <v>69</v>
      </c>
      <c r="X17" s="116">
        <v>60</v>
      </c>
      <c r="Y17" s="112">
        <v>51</v>
      </c>
      <c r="Z17" s="112">
        <v>60</v>
      </c>
      <c r="AB17" s="117">
        <f t="shared" si="2"/>
        <v>3.8510911424903725E-2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9</v>
      </c>
      <c r="W18" s="116">
        <v>12</v>
      </c>
      <c r="X18" s="116">
        <v>12</v>
      </c>
      <c r="Y18" s="112">
        <v>14</v>
      </c>
      <c r="Z18" s="112">
        <v>16</v>
      </c>
      <c r="AB18" s="117">
        <f t="shared" si="2"/>
        <v>1.0269576379974325E-2</v>
      </c>
    </row>
    <row r="19" spans="1:28" x14ac:dyDescent="0.25">
      <c r="A19" s="61" t="str">
        <f>$S$1&amp;" ("&amp;$V$2&amp;" to "&amp;$Z$2&amp;")"</f>
        <v>Barunga West (2016-17 to 2020-21)</v>
      </c>
      <c r="B19" s="61"/>
      <c r="C19" s="61"/>
      <c r="D19" s="61"/>
      <c r="E19" s="61"/>
      <c r="F19" s="61"/>
      <c r="G19" s="61" t="str">
        <f>$S$1&amp;" ("&amp;$V$2&amp;" to "&amp;$Z$2&amp;")"</f>
        <v>Barunga West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46</v>
      </c>
      <c r="W19" s="116">
        <v>75</v>
      </c>
      <c r="X19" s="116">
        <v>66</v>
      </c>
      <c r="Y19" s="112">
        <v>67</v>
      </c>
      <c r="Z19" s="112">
        <v>66</v>
      </c>
      <c r="AB19" s="117">
        <f t="shared" si="2"/>
        <v>4.2362002567394093E-2</v>
      </c>
    </row>
    <row r="20" spans="1:28" x14ac:dyDescent="0.25">
      <c r="S20" s="115" t="s">
        <v>66</v>
      </c>
      <c r="T20" s="115"/>
      <c r="U20" s="116"/>
      <c r="V20" s="116">
        <v>27</v>
      </c>
      <c r="W20" s="116">
        <v>35</v>
      </c>
      <c r="X20" s="116">
        <v>33</v>
      </c>
      <c r="Y20" s="112">
        <v>38</v>
      </c>
      <c r="Z20" s="112">
        <v>37</v>
      </c>
      <c r="AB20" s="117">
        <f t="shared" si="2"/>
        <v>2.3748395378690629E-2</v>
      </c>
    </row>
    <row r="21" spans="1:28" x14ac:dyDescent="0.25">
      <c r="S21" s="115" t="s">
        <v>67</v>
      </c>
      <c r="T21" s="115"/>
      <c r="U21" s="116"/>
      <c r="V21" s="116">
        <v>87</v>
      </c>
      <c r="W21" s="116">
        <v>97</v>
      </c>
      <c r="X21" s="116">
        <v>77</v>
      </c>
      <c r="Y21" s="112">
        <v>81</v>
      </c>
      <c r="Z21" s="112">
        <v>95</v>
      </c>
      <c r="AB21" s="117">
        <f t="shared" si="2"/>
        <v>6.097560975609756E-2</v>
      </c>
    </row>
    <row r="22" spans="1:28" x14ac:dyDescent="0.25">
      <c r="S22" s="115" t="s">
        <v>68</v>
      </c>
      <c r="T22" s="115"/>
      <c r="U22" s="116"/>
      <c r="V22" s="116">
        <v>77</v>
      </c>
      <c r="W22" s="116">
        <v>88</v>
      </c>
      <c r="X22" s="116">
        <v>80</v>
      </c>
      <c r="Y22" s="112">
        <v>84</v>
      </c>
      <c r="Z22" s="112">
        <v>115</v>
      </c>
      <c r="AB22" s="117">
        <f t="shared" si="2"/>
        <v>7.3812580231065475E-2</v>
      </c>
    </row>
    <row r="23" spans="1:28" x14ac:dyDescent="0.25">
      <c r="S23" s="115" t="s">
        <v>69</v>
      </c>
      <c r="T23" s="115"/>
      <c r="U23" s="116"/>
      <c r="V23" s="116">
        <v>71</v>
      </c>
      <c r="W23" s="116">
        <v>89</v>
      </c>
      <c r="X23" s="116">
        <v>84</v>
      </c>
      <c r="Y23" s="112">
        <v>84</v>
      </c>
      <c r="Z23" s="112">
        <v>90</v>
      </c>
      <c r="AB23" s="117">
        <f t="shared" si="2"/>
        <v>5.7766367137355584E-2</v>
      </c>
    </row>
    <row r="24" spans="1:28" x14ac:dyDescent="0.25">
      <c r="S24" s="115" t="s">
        <v>70</v>
      </c>
      <c r="T24" s="115"/>
      <c r="U24" s="116"/>
      <c r="V24" s="116">
        <v>8</v>
      </c>
      <c r="W24" s="116">
        <v>8</v>
      </c>
      <c r="X24" s="116">
        <v>10</v>
      </c>
      <c r="Y24" s="112">
        <v>5</v>
      </c>
      <c r="Z24" s="112">
        <v>4</v>
      </c>
      <c r="AB24" s="117">
        <f t="shared" si="2"/>
        <v>2.5673940949935813E-3</v>
      </c>
    </row>
    <row r="25" spans="1:28" x14ac:dyDescent="0.25">
      <c r="S25" s="115" t="s">
        <v>71</v>
      </c>
      <c r="T25" s="115"/>
      <c r="U25" s="116"/>
      <c r="V25" s="116">
        <v>30</v>
      </c>
      <c r="W25" s="116">
        <v>29</v>
      </c>
      <c r="X25" s="116">
        <v>30</v>
      </c>
      <c r="Y25" s="112">
        <v>23</v>
      </c>
      <c r="Z25" s="112">
        <v>28</v>
      </c>
      <c r="AB25" s="117">
        <f t="shared" si="2"/>
        <v>1.7971758664955071E-2</v>
      </c>
    </row>
    <row r="26" spans="1:28" x14ac:dyDescent="0.25">
      <c r="S26" s="115" t="s">
        <v>72</v>
      </c>
      <c r="T26" s="115"/>
      <c r="U26" s="116"/>
      <c r="V26" s="116">
        <v>14</v>
      </c>
      <c r="W26" s="116">
        <v>27</v>
      </c>
      <c r="X26" s="116">
        <v>32</v>
      </c>
      <c r="Y26" s="112">
        <v>27</v>
      </c>
      <c r="Z26" s="112">
        <v>30</v>
      </c>
      <c r="AB26" s="117">
        <f t="shared" si="2"/>
        <v>1.9255455712451863E-2</v>
      </c>
    </row>
    <row r="27" spans="1:28" x14ac:dyDescent="0.25">
      <c r="S27" s="115" t="s">
        <v>73</v>
      </c>
      <c r="T27" s="115"/>
      <c r="U27" s="116"/>
      <c r="V27" s="116">
        <v>38</v>
      </c>
      <c r="W27" s="116">
        <v>40</v>
      </c>
      <c r="X27" s="116">
        <v>47</v>
      </c>
      <c r="Y27" s="112">
        <v>47</v>
      </c>
      <c r="Z27" s="112">
        <v>43</v>
      </c>
      <c r="AB27" s="117">
        <f t="shared" si="2"/>
        <v>2.7599486521181001E-2</v>
      </c>
    </row>
    <row r="28" spans="1:28" x14ac:dyDescent="0.25">
      <c r="S28" s="115" t="s">
        <v>74</v>
      </c>
      <c r="T28" s="115"/>
      <c r="U28" s="116"/>
      <c r="V28" s="116">
        <v>82</v>
      </c>
      <c r="W28" s="116">
        <v>103</v>
      </c>
      <c r="X28" s="116">
        <v>86</v>
      </c>
      <c r="Y28" s="112">
        <v>81</v>
      </c>
      <c r="Z28" s="112">
        <v>71</v>
      </c>
      <c r="AB28" s="117">
        <f t="shared" si="2"/>
        <v>4.5571245186136075E-2</v>
      </c>
    </row>
    <row r="29" spans="1:28" x14ac:dyDescent="0.25">
      <c r="S29" s="115" t="s">
        <v>75</v>
      </c>
      <c r="T29" s="115"/>
      <c r="U29" s="116"/>
      <c r="V29" s="116">
        <v>46</v>
      </c>
      <c r="W29" s="116">
        <v>56</v>
      </c>
      <c r="X29" s="116">
        <v>69</v>
      </c>
      <c r="Y29" s="112">
        <v>57</v>
      </c>
      <c r="Z29" s="112">
        <v>61</v>
      </c>
      <c r="AB29" s="117">
        <f t="shared" si="2"/>
        <v>3.9152759948652117E-2</v>
      </c>
    </row>
    <row r="30" spans="1:28" x14ac:dyDescent="0.25">
      <c r="S30" s="115" t="s">
        <v>76</v>
      </c>
      <c r="T30" s="115"/>
      <c r="U30" s="116"/>
      <c r="V30" s="116">
        <v>84</v>
      </c>
      <c r="W30" s="116">
        <v>109</v>
      </c>
      <c r="X30" s="116">
        <v>103</v>
      </c>
      <c r="Y30" s="112">
        <v>122</v>
      </c>
      <c r="Z30" s="112">
        <v>118</v>
      </c>
      <c r="AB30" s="117">
        <f t="shared" si="2"/>
        <v>7.5738125802310652E-2</v>
      </c>
    </row>
    <row r="31" spans="1:28" x14ac:dyDescent="0.25">
      <c r="S31" s="115" t="s">
        <v>77</v>
      </c>
      <c r="T31" s="115"/>
      <c r="U31" s="116"/>
      <c r="V31" s="116">
        <v>156</v>
      </c>
      <c r="W31" s="116">
        <v>194</v>
      </c>
      <c r="X31" s="116">
        <v>201</v>
      </c>
      <c r="Y31" s="112">
        <v>208</v>
      </c>
      <c r="Z31" s="112">
        <v>223</v>
      </c>
      <c r="AB31" s="117">
        <f t="shared" si="2"/>
        <v>0.14313222079589216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6</v>
      </c>
      <c r="W32" s="116">
        <v>16</v>
      </c>
      <c r="X32" s="116">
        <v>9</v>
      </c>
      <c r="Y32" s="112">
        <v>11</v>
      </c>
      <c r="Z32" s="112">
        <v>11</v>
      </c>
      <c r="AB32" s="117">
        <f t="shared" si="2"/>
        <v>7.0603337612323491E-3</v>
      </c>
    </row>
    <row r="33" spans="19:32" x14ac:dyDescent="0.25">
      <c r="S33" s="115" t="s">
        <v>79</v>
      </c>
      <c r="T33" s="115"/>
      <c r="U33" s="116"/>
      <c r="V33" s="116">
        <v>30</v>
      </c>
      <c r="W33" s="116">
        <v>50</v>
      </c>
      <c r="X33" s="116">
        <v>44</v>
      </c>
      <c r="Y33" s="112">
        <v>45</v>
      </c>
      <c r="Z33" s="112">
        <v>45</v>
      </c>
      <c r="AB33" s="117">
        <f t="shared" si="2"/>
        <v>2.8883183568677792E-2</v>
      </c>
    </row>
    <row r="34" spans="19:32" x14ac:dyDescent="0.25">
      <c r="S34" s="118" t="s">
        <v>53</v>
      </c>
      <c r="T34" s="118"/>
      <c r="U34" s="119"/>
      <c r="V34" s="119">
        <v>1290</v>
      </c>
      <c r="W34" s="119">
        <v>1528</v>
      </c>
      <c r="X34" s="119">
        <v>1455</v>
      </c>
      <c r="Y34" s="120">
        <v>1466</v>
      </c>
      <c r="Z34" s="120">
        <v>1558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830</v>
      </c>
      <c r="W37" s="112">
        <v>951</v>
      </c>
      <c r="X37" s="112">
        <v>904</v>
      </c>
      <c r="Y37" s="112">
        <v>948</v>
      </c>
      <c r="Z37" s="112">
        <v>958</v>
      </c>
      <c r="AB37" s="132">
        <f>Z37/Z40*100</f>
        <v>86.22862286228623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110</v>
      </c>
      <c r="W38" s="112">
        <v>142</v>
      </c>
      <c r="X38" s="112">
        <v>135</v>
      </c>
      <c r="Y38" s="112">
        <v>139</v>
      </c>
      <c r="Z38" s="112">
        <v>153</v>
      </c>
      <c r="AB38" s="132">
        <f>Z38/Z40*100</f>
        <v>13.771377137713772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940</v>
      </c>
      <c r="W40" s="112">
        <v>1093</v>
      </c>
      <c r="X40" s="112">
        <v>1039</v>
      </c>
      <c r="Y40" s="112">
        <v>1087</v>
      </c>
      <c r="Z40" s="112">
        <v>1111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19</v>
      </c>
      <c r="W45" s="112">
        <v>20</v>
      </c>
      <c r="X45" s="112">
        <v>18</v>
      </c>
      <c r="Y45" s="112">
        <v>20</v>
      </c>
      <c r="Z45" s="112">
        <v>15</v>
      </c>
    </row>
    <row r="46" spans="19:32" x14ac:dyDescent="0.25">
      <c r="S46" s="115" t="s">
        <v>38</v>
      </c>
      <c r="T46" s="115"/>
      <c r="U46" s="112"/>
      <c r="V46" s="112">
        <v>47</v>
      </c>
      <c r="W46" s="112">
        <v>54</v>
      </c>
      <c r="X46" s="112">
        <v>54</v>
      </c>
      <c r="Y46" s="112">
        <v>49</v>
      </c>
      <c r="Z46" s="112">
        <v>50</v>
      </c>
    </row>
    <row r="47" spans="19:32" x14ac:dyDescent="0.25">
      <c r="S47" s="115" t="s">
        <v>39</v>
      </c>
      <c r="T47" s="115"/>
      <c r="U47" s="112"/>
      <c r="V47" s="112">
        <v>56</v>
      </c>
      <c r="W47" s="112">
        <v>59</v>
      </c>
      <c r="X47" s="112">
        <v>53</v>
      </c>
      <c r="Y47" s="112">
        <v>59</v>
      </c>
      <c r="Z47" s="112">
        <v>68</v>
      </c>
    </row>
    <row r="48" spans="19:32" x14ac:dyDescent="0.25">
      <c r="S48" s="115" t="s">
        <v>40</v>
      </c>
      <c r="T48" s="115"/>
      <c r="U48" s="112"/>
      <c r="V48" s="112">
        <v>54</v>
      </c>
      <c r="W48" s="112">
        <v>61</v>
      </c>
      <c r="X48" s="112">
        <v>67</v>
      </c>
      <c r="Y48" s="112">
        <v>58</v>
      </c>
      <c r="Z48" s="112">
        <v>49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67</v>
      </c>
      <c r="W49" s="112">
        <v>69</v>
      </c>
      <c r="X49" s="112">
        <v>38</v>
      </c>
      <c r="Y49" s="112">
        <v>50</v>
      </c>
      <c r="Z49" s="112">
        <v>81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Barunga West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41</v>
      </c>
      <c r="W50" s="112">
        <v>50</v>
      </c>
      <c r="X50" s="112">
        <v>49</v>
      </c>
      <c r="Y50" s="112">
        <v>38</v>
      </c>
      <c r="Z50" s="112">
        <v>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53</v>
      </c>
      <c r="W51" s="112">
        <v>54</v>
      </c>
      <c r="X51" s="112">
        <v>43</v>
      </c>
      <c r="Y51" s="112">
        <v>42</v>
      </c>
      <c r="Z51" s="112">
        <v>49</v>
      </c>
    </row>
    <row r="52" spans="1:26" ht="15" customHeight="1" x14ac:dyDescent="0.25">
      <c r="S52" s="115" t="s">
        <v>44</v>
      </c>
      <c r="T52" s="115"/>
      <c r="U52" s="112"/>
      <c r="V52" s="112">
        <v>54</v>
      </c>
      <c r="W52" s="112">
        <v>72</v>
      </c>
      <c r="X52" s="112">
        <v>66</v>
      </c>
      <c r="Y52" s="112">
        <v>70</v>
      </c>
      <c r="Z52" s="112">
        <v>61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73</v>
      </c>
      <c r="W53" s="112">
        <v>87</v>
      </c>
      <c r="X53" s="112">
        <v>81</v>
      </c>
      <c r="Y53" s="112">
        <v>88</v>
      </c>
      <c r="Z53" s="112">
        <v>74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89</v>
      </c>
      <c r="W54" s="112">
        <v>123</v>
      </c>
      <c r="X54" s="112">
        <v>99</v>
      </c>
      <c r="Y54" s="112">
        <v>101</v>
      </c>
      <c r="Z54" s="112">
        <v>98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57</v>
      </c>
      <c r="W55" s="112">
        <v>73</v>
      </c>
      <c r="X55" s="112">
        <v>85</v>
      </c>
      <c r="Y55" s="112">
        <v>88</v>
      </c>
      <c r="Z55" s="112">
        <v>115</v>
      </c>
    </row>
    <row r="56" spans="1:26" ht="15" customHeight="1" x14ac:dyDescent="0.25">
      <c r="S56" s="115" t="s">
        <v>48</v>
      </c>
      <c r="T56" s="115"/>
      <c r="U56" s="112"/>
      <c r="V56" s="112">
        <v>27</v>
      </c>
      <c r="W56" s="112">
        <v>39</v>
      </c>
      <c r="X56" s="112">
        <v>48</v>
      </c>
      <c r="Y56" s="112">
        <v>55</v>
      </c>
      <c r="Z56" s="112">
        <v>50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</v>
      </c>
      <c r="W57" s="112">
        <v>15</v>
      </c>
      <c r="X57" s="112">
        <v>17</v>
      </c>
      <c r="Y57" s="112">
        <v>21</v>
      </c>
      <c r="Z57" s="112">
        <v>24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</v>
      </c>
      <c r="W58" s="112">
        <v>5</v>
      </c>
      <c r="X58" s="112">
        <v>5</v>
      </c>
      <c r="Y58" s="112">
        <v>6</v>
      </c>
      <c r="Z58" s="112">
        <v>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9</v>
      </c>
      <c r="W59" s="112">
        <v>5</v>
      </c>
      <c r="X59" s="112">
        <v>7</v>
      </c>
      <c r="Y59" s="112">
        <v>6</v>
      </c>
      <c r="Z59" s="112">
        <v>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4</v>
      </c>
      <c r="X60" s="112">
        <v>6</v>
      </c>
      <c r="Y60" s="112">
        <v>7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664</v>
      </c>
      <c r="W61" s="112">
        <v>788</v>
      </c>
      <c r="X61" s="112">
        <v>731</v>
      </c>
      <c r="Y61" s="112">
        <v>746</v>
      </c>
      <c r="Z61" s="112">
        <v>793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</v>
      </c>
      <c r="W64" s="112">
        <v>11</v>
      </c>
      <c r="X64" s="112">
        <v>14</v>
      </c>
      <c r="Y64" s="112">
        <v>17</v>
      </c>
      <c r="Z64" s="112">
        <v>24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Barunga West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</v>
      </c>
      <c r="W65" s="112">
        <v>48</v>
      </c>
      <c r="X65" s="112">
        <v>55</v>
      </c>
      <c r="Y65" s="112">
        <v>37</v>
      </c>
      <c r="Z65" s="112">
        <v>40</v>
      </c>
    </row>
    <row r="66" spans="1:26" x14ac:dyDescent="0.25">
      <c r="S66" s="115" t="s">
        <v>39</v>
      </c>
      <c r="T66" s="115"/>
      <c r="U66" s="112"/>
      <c r="V66" s="112">
        <v>41</v>
      </c>
      <c r="W66" s="112">
        <v>58</v>
      </c>
      <c r="X66" s="112">
        <v>56</v>
      </c>
      <c r="Y66" s="112">
        <v>60</v>
      </c>
      <c r="Z66" s="112">
        <v>44</v>
      </c>
    </row>
    <row r="67" spans="1:26" x14ac:dyDescent="0.25">
      <c r="S67" s="115" t="s">
        <v>40</v>
      </c>
      <c r="T67" s="115"/>
      <c r="U67" s="112"/>
      <c r="V67" s="112">
        <v>37</v>
      </c>
      <c r="W67" s="112">
        <v>47</v>
      </c>
      <c r="X67" s="112">
        <v>25</v>
      </c>
      <c r="Y67" s="112">
        <v>40</v>
      </c>
      <c r="Z67" s="112">
        <v>50</v>
      </c>
    </row>
    <row r="68" spans="1:26" x14ac:dyDescent="0.25">
      <c r="S68" s="115" t="s">
        <v>41</v>
      </c>
      <c r="T68" s="115"/>
      <c r="U68" s="112"/>
      <c r="V68" s="112">
        <v>50</v>
      </c>
      <c r="W68" s="112">
        <v>35</v>
      </c>
      <c r="X68" s="112">
        <v>49</v>
      </c>
      <c r="Y68" s="112">
        <v>41</v>
      </c>
      <c r="Z68" s="112">
        <v>42</v>
      </c>
    </row>
    <row r="69" spans="1:26" x14ac:dyDescent="0.25">
      <c r="S69" s="115" t="s">
        <v>42</v>
      </c>
      <c r="T69" s="115"/>
      <c r="U69" s="112"/>
      <c r="V69" s="112">
        <v>33</v>
      </c>
      <c r="W69" s="112">
        <v>45</v>
      </c>
      <c r="X69" s="112">
        <v>48</v>
      </c>
      <c r="Y69" s="112">
        <v>52</v>
      </c>
      <c r="Z69" s="112">
        <v>56</v>
      </c>
    </row>
    <row r="70" spans="1:26" x14ac:dyDescent="0.25">
      <c r="S70" s="115" t="s">
        <v>43</v>
      </c>
      <c r="T70" s="115"/>
      <c r="U70" s="112"/>
      <c r="V70" s="112">
        <v>49</v>
      </c>
      <c r="W70" s="112">
        <v>51</v>
      </c>
      <c r="X70" s="112">
        <v>47</v>
      </c>
      <c r="Y70" s="112">
        <v>29</v>
      </c>
      <c r="Z70" s="112">
        <v>42</v>
      </c>
    </row>
    <row r="71" spans="1:26" x14ac:dyDescent="0.25">
      <c r="S71" s="115" t="s">
        <v>44</v>
      </c>
      <c r="T71" s="115"/>
      <c r="U71" s="112"/>
      <c r="V71" s="112">
        <v>73</v>
      </c>
      <c r="W71" s="112">
        <v>81</v>
      </c>
      <c r="X71" s="112">
        <v>83</v>
      </c>
      <c r="Y71" s="112">
        <v>76</v>
      </c>
      <c r="Z71" s="112">
        <v>84</v>
      </c>
    </row>
    <row r="72" spans="1:26" x14ac:dyDescent="0.25">
      <c r="S72" s="115" t="s">
        <v>45</v>
      </c>
      <c r="T72" s="115"/>
      <c r="U72" s="112"/>
      <c r="V72" s="112">
        <v>79</v>
      </c>
      <c r="W72" s="112">
        <v>98</v>
      </c>
      <c r="X72" s="112">
        <v>95</v>
      </c>
      <c r="Y72" s="112">
        <v>94</v>
      </c>
      <c r="Z72" s="112">
        <v>96</v>
      </c>
    </row>
    <row r="73" spans="1:26" x14ac:dyDescent="0.25">
      <c r="S73" s="115" t="s">
        <v>46</v>
      </c>
      <c r="T73" s="115"/>
      <c r="U73" s="112"/>
      <c r="V73" s="112">
        <v>107</v>
      </c>
      <c r="W73" s="112">
        <v>122</v>
      </c>
      <c r="X73" s="112">
        <v>101</v>
      </c>
      <c r="Y73" s="112">
        <v>116</v>
      </c>
      <c r="Z73" s="112">
        <v>104</v>
      </c>
    </row>
    <row r="74" spans="1:26" x14ac:dyDescent="0.25">
      <c r="S74" s="115" t="s">
        <v>47</v>
      </c>
      <c r="T74" s="115"/>
      <c r="U74" s="112"/>
      <c r="V74" s="112">
        <v>44</v>
      </c>
      <c r="W74" s="112">
        <v>60</v>
      </c>
      <c r="X74" s="112">
        <v>73</v>
      </c>
      <c r="Y74" s="112">
        <v>78</v>
      </c>
      <c r="Z74" s="112">
        <v>88</v>
      </c>
    </row>
    <row r="75" spans="1:26" x14ac:dyDescent="0.25">
      <c r="S75" s="115" t="s">
        <v>48</v>
      </c>
      <c r="T75" s="115"/>
      <c r="U75" s="112"/>
      <c r="V75" s="112">
        <v>24</v>
      </c>
      <c r="W75" s="112">
        <v>32</v>
      </c>
      <c r="X75" s="112">
        <v>40</v>
      </c>
      <c r="Y75" s="112">
        <v>45</v>
      </c>
      <c r="Z75" s="112">
        <v>50</v>
      </c>
    </row>
    <row r="76" spans="1:26" x14ac:dyDescent="0.25">
      <c r="S76" s="115" t="s">
        <v>49</v>
      </c>
      <c r="T76" s="115"/>
      <c r="U76" s="112"/>
      <c r="V76" s="112">
        <v>15</v>
      </c>
      <c r="W76" s="112">
        <v>19</v>
      </c>
      <c r="X76" s="112">
        <v>20</v>
      </c>
      <c r="Y76" s="112">
        <v>16</v>
      </c>
      <c r="Z76" s="112">
        <v>16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6</v>
      </c>
      <c r="X77" s="112">
        <v>6</v>
      </c>
      <c r="Y77" s="112">
        <v>5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10</v>
      </c>
      <c r="X78" s="112">
        <v>8</v>
      </c>
      <c r="Y78" s="112">
        <v>10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3</v>
      </c>
      <c r="X79" s="112">
        <v>8</v>
      </c>
      <c r="Y79" s="112">
        <v>4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627</v>
      </c>
      <c r="W80" s="112">
        <v>732</v>
      </c>
      <c r="X80" s="112">
        <v>725</v>
      </c>
      <c r="Y80" s="112">
        <v>719</v>
      </c>
      <c r="Z80" s="112">
        <v>765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Barunga West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40</v>
      </c>
      <c r="W83" s="112">
        <v>39</v>
      </c>
      <c r="X83" s="112">
        <v>37</v>
      </c>
      <c r="Y83" s="112">
        <v>36</v>
      </c>
      <c r="Z83" s="112">
        <v>38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29</v>
      </c>
      <c r="W84" s="112">
        <v>29</v>
      </c>
      <c r="X84" s="112">
        <v>30</v>
      </c>
      <c r="Y84" s="112">
        <v>37</v>
      </c>
      <c r="Z84" s="112">
        <v>34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65</v>
      </c>
      <c r="W85" s="112">
        <v>77</v>
      </c>
      <c r="X85" s="112">
        <v>76</v>
      </c>
      <c r="Y85" s="112">
        <v>78</v>
      </c>
      <c r="Z85" s="112">
        <v>79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1,558</v>
      </c>
      <c r="D86" s="94">
        <f t="shared" ref="D86:D91" si="4">AD4</f>
        <v>6.1307901907357021E-2</v>
      </c>
      <c r="E86" s="95">
        <f t="shared" ref="E86:E91" si="5">AD4</f>
        <v>6.1307901907357021E-2</v>
      </c>
      <c r="F86" s="94">
        <f t="shared" ref="F86:F91" si="6">AF4</f>
        <v>0.21056721056721051</v>
      </c>
      <c r="G86" s="95">
        <f t="shared" ref="G86:G91" si="7">AF4</f>
        <v>0.21056721056721051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16</v>
      </c>
      <c r="W86" s="112">
        <v>18</v>
      </c>
      <c r="X86" s="112">
        <v>15</v>
      </c>
      <c r="Y86" s="112">
        <v>15</v>
      </c>
      <c r="Z86" s="112">
        <v>19</v>
      </c>
    </row>
    <row r="87" spans="1:30" ht="15" customHeight="1" x14ac:dyDescent="0.25">
      <c r="A87" s="96" t="s">
        <v>4</v>
      </c>
      <c r="B87" s="49"/>
      <c r="C87" s="97" t="str">
        <f t="shared" si="3"/>
        <v>793</v>
      </c>
      <c r="D87" s="94">
        <f t="shared" si="4"/>
        <v>6.3002680965147384E-2</v>
      </c>
      <c r="E87" s="95">
        <f t="shared" si="5"/>
        <v>6.3002680965147384E-2</v>
      </c>
      <c r="F87" s="94">
        <f t="shared" si="6"/>
        <v>0.20151515151515142</v>
      </c>
      <c r="G87" s="95">
        <f t="shared" si="7"/>
        <v>0.20151515151515142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7</v>
      </c>
      <c r="W87" s="112">
        <v>5</v>
      </c>
      <c r="X87" s="112">
        <v>8</v>
      </c>
      <c r="Y87" s="112">
        <v>5</v>
      </c>
      <c r="Z87" s="112">
        <v>10</v>
      </c>
    </row>
    <row r="88" spans="1:30" ht="15" customHeight="1" x14ac:dyDescent="0.25">
      <c r="A88" s="96" t="s">
        <v>5</v>
      </c>
      <c r="B88" s="49"/>
      <c r="C88" s="97" t="str">
        <f t="shared" si="3"/>
        <v>765</v>
      </c>
      <c r="D88" s="94">
        <f t="shared" si="4"/>
        <v>6.1026352288488184E-2</v>
      </c>
      <c r="E88" s="95">
        <f t="shared" si="5"/>
        <v>6.1026352288488184E-2</v>
      </c>
      <c r="F88" s="94">
        <f t="shared" si="6"/>
        <v>0.21815286624203822</v>
      </c>
      <c r="G88" s="95">
        <f t="shared" si="7"/>
        <v>0.21815286624203822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17</v>
      </c>
      <c r="W88" s="112">
        <v>16</v>
      </c>
      <c r="X88" s="112">
        <v>11</v>
      </c>
      <c r="Y88" s="112">
        <v>6</v>
      </c>
      <c r="Z88" s="112">
        <v>14</v>
      </c>
    </row>
    <row r="89" spans="1:30" ht="15" customHeight="1" x14ac:dyDescent="0.25">
      <c r="A89" s="49" t="s">
        <v>6</v>
      </c>
      <c r="B89" s="49"/>
      <c r="C89" s="97" t="str">
        <f t="shared" si="3"/>
        <v>1,108</v>
      </c>
      <c r="D89" s="94">
        <f t="shared" si="4"/>
        <v>2.2140221402213944E-2</v>
      </c>
      <c r="E89" s="95">
        <f t="shared" si="5"/>
        <v>2.2140221402213944E-2</v>
      </c>
      <c r="F89" s="94">
        <f t="shared" si="6"/>
        <v>0.18502673796791447</v>
      </c>
      <c r="G89" s="95">
        <f t="shared" si="7"/>
        <v>0.18502673796791447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55</v>
      </c>
      <c r="W89" s="112">
        <v>73</v>
      </c>
      <c r="X89" s="112">
        <v>66</v>
      </c>
      <c r="Y89" s="112">
        <v>64</v>
      </c>
      <c r="Z89" s="112">
        <v>67</v>
      </c>
    </row>
    <row r="90" spans="1:30" ht="15" customHeight="1" x14ac:dyDescent="0.25">
      <c r="A90" s="49" t="s">
        <v>98</v>
      </c>
      <c r="B90" s="49"/>
      <c r="C90" s="97" t="str">
        <f t="shared" si="3"/>
        <v>$37,667</v>
      </c>
      <c r="D90" s="94">
        <f t="shared" si="4"/>
        <v>2.1425904216763048E-2</v>
      </c>
      <c r="E90" s="95">
        <f t="shared" si="5"/>
        <v>2.1425904216763048E-2</v>
      </c>
      <c r="F90" s="94">
        <f t="shared" si="6"/>
        <v>0.13243539828330042</v>
      </c>
      <c r="G90" s="95">
        <f t="shared" si="7"/>
        <v>0.13243539828330042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86</v>
      </c>
      <c r="W90" s="112">
        <v>104</v>
      </c>
      <c r="X90" s="112">
        <v>99</v>
      </c>
      <c r="Y90" s="112">
        <v>85</v>
      </c>
      <c r="Z90" s="112">
        <v>106</v>
      </c>
    </row>
    <row r="91" spans="1:30" ht="15" customHeight="1" x14ac:dyDescent="0.25">
      <c r="A91" s="49" t="s">
        <v>7</v>
      </c>
      <c r="B91" s="49"/>
      <c r="C91" s="97" t="str">
        <f t="shared" si="3"/>
        <v>$52.2 mil</v>
      </c>
      <c r="D91" s="94">
        <f t="shared" si="4"/>
        <v>-3.8577730199271465E-2</v>
      </c>
      <c r="E91" s="95">
        <f t="shared" si="5"/>
        <v>-3.8577730199271465E-2</v>
      </c>
      <c r="F91" s="94">
        <f t="shared" si="6"/>
        <v>-8.2661099539669269E-2</v>
      </c>
      <c r="G91" s="95">
        <f t="shared" si="7"/>
        <v>-8.2661099539669269E-2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484</v>
      </c>
      <c r="W91" s="112">
        <v>564</v>
      </c>
      <c r="X91" s="112">
        <v>535</v>
      </c>
      <c r="Y91" s="112">
        <v>555</v>
      </c>
      <c r="Z91" s="112">
        <v>568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29</v>
      </c>
      <c r="W93" s="112">
        <v>45</v>
      </c>
      <c r="X93" s="112">
        <v>38</v>
      </c>
      <c r="Y93" s="112">
        <v>39</v>
      </c>
      <c r="Z93" s="112">
        <v>44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67</v>
      </c>
      <c r="W94" s="112">
        <v>76</v>
      </c>
      <c r="X94" s="112">
        <v>90</v>
      </c>
      <c r="Y94" s="112">
        <v>104</v>
      </c>
      <c r="Z94" s="112">
        <v>107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14</v>
      </c>
      <c r="W95" s="112">
        <v>18</v>
      </c>
      <c r="X95" s="112">
        <v>18</v>
      </c>
      <c r="Y95" s="112">
        <v>16</v>
      </c>
      <c r="Z95" s="112">
        <v>14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83</v>
      </c>
      <c r="W96" s="112">
        <v>98</v>
      </c>
      <c r="X96" s="112">
        <v>90</v>
      </c>
      <c r="Y96" s="112">
        <v>101</v>
      </c>
      <c r="Z96" s="112">
        <v>109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58</v>
      </c>
      <c r="W97" s="112">
        <v>63</v>
      </c>
      <c r="X97" s="112">
        <v>59</v>
      </c>
      <c r="Y97" s="112">
        <v>62</v>
      </c>
      <c r="Z97" s="112">
        <v>65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34</v>
      </c>
      <c r="W98" s="112">
        <v>45</v>
      </c>
      <c r="X98" s="112">
        <v>42</v>
      </c>
      <c r="Y98" s="112">
        <v>36</v>
      </c>
      <c r="Z98" s="112">
        <v>32</v>
      </c>
    </row>
    <row r="99" spans="1:32" ht="15" customHeight="1" x14ac:dyDescent="0.25">
      <c r="S99" s="115" t="s">
        <v>191</v>
      </c>
      <c r="T99" s="115"/>
      <c r="U99" s="112"/>
      <c r="V99" s="112">
        <v>3</v>
      </c>
      <c r="W99" s="112">
        <v>5</v>
      </c>
      <c r="X99" s="112">
        <v>7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43</v>
      </c>
      <c r="W100" s="112">
        <v>51</v>
      </c>
      <c r="X100" s="112">
        <v>53</v>
      </c>
      <c r="Y100" s="112">
        <v>49</v>
      </c>
      <c r="Z100" s="112">
        <v>44</v>
      </c>
    </row>
    <row r="101" spans="1:32" x14ac:dyDescent="0.25">
      <c r="A101" s="18"/>
      <c r="S101" s="118" t="s">
        <v>53</v>
      </c>
      <c r="T101" s="118"/>
      <c r="U101" s="112"/>
      <c r="V101" s="112">
        <v>449</v>
      </c>
      <c r="W101" s="112">
        <v>523</v>
      </c>
      <c r="X101" s="112">
        <v>512</v>
      </c>
      <c r="Y101" s="112">
        <v>530</v>
      </c>
      <c r="Z101" s="112">
        <v>543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850</v>
      </c>
      <c r="W104" s="112">
        <v>926</v>
      </c>
      <c r="X104" s="112">
        <v>912</v>
      </c>
      <c r="Y104" s="112">
        <v>933</v>
      </c>
      <c r="Z104" s="112">
        <v>933</v>
      </c>
      <c r="AB104" s="109" t="str">
        <f>TEXT(Z104,"###,###")</f>
        <v>933</v>
      </c>
      <c r="AD104" s="130">
        <f>Z104/($Z$4)*100</f>
        <v>59.884467265725291</v>
      </c>
      <c r="AF104" s="109"/>
    </row>
    <row r="105" spans="1:32" x14ac:dyDescent="0.25">
      <c r="S105" s="115" t="s">
        <v>17</v>
      </c>
      <c r="T105" s="115"/>
      <c r="U105" s="112"/>
      <c r="V105" s="112">
        <v>169</v>
      </c>
      <c r="W105" s="112">
        <v>210</v>
      </c>
      <c r="X105" s="112">
        <v>211</v>
      </c>
      <c r="Y105" s="112">
        <v>223</v>
      </c>
      <c r="Z105" s="112">
        <v>235</v>
      </c>
      <c r="AB105" s="109" t="str">
        <f>TEXT(Z105,"###,###")</f>
        <v>235</v>
      </c>
      <c r="AD105" s="130">
        <f>Z105/($Z$4)*100</f>
        <v>15.083440308087292</v>
      </c>
      <c r="AF105" s="109"/>
    </row>
    <row r="106" spans="1:32" x14ac:dyDescent="0.25">
      <c r="S106" s="118" t="s">
        <v>53</v>
      </c>
      <c r="T106" s="118"/>
      <c r="U106" s="120"/>
      <c r="V106" s="120">
        <v>1019</v>
      </c>
      <c r="W106" s="120">
        <v>1136</v>
      </c>
      <c r="X106" s="120">
        <v>1123</v>
      </c>
      <c r="Y106" s="120">
        <v>1156</v>
      </c>
      <c r="Z106" s="120">
        <v>1168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253</v>
      </c>
      <c r="W108" s="112">
        <v>298</v>
      </c>
      <c r="X108" s="112">
        <v>255</v>
      </c>
      <c r="Y108" s="112">
        <v>264</v>
      </c>
      <c r="Z108" s="112">
        <v>299</v>
      </c>
      <c r="AB108" s="109" t="str">
        <f>TEXT(Z108,"###,###")</f>
        <v>299</v>
      </c>
      <c r="AD108" s="130">
        <f>Z108/($Z$4)*100</f>
        <v>19.191270860077022</v>
      </c>
      <c r="AF108" s="109"/>
    </row>
    <row r="109" spans="1:32" x14ac:dyDescent="0.25">
      <c r="S109" s="115" t="s">
        <v>20</v>
      </c>
      <c r="T109" s="115"/>
      <c r="U109" s="112"/>
      <c r="V109" s="112">
        <v>204</v>
      </c>
      <c r="W109" s="112">
        <v>252</v>
      </c>
      <c r="X109" s="112">
        <v>219</v>
      </c>
      <c r="Y109" s="112">
        <v>220</v>
      </c>
      <c r="Z109" s="112">
        <v>243</v>
      </c>
      <c r="AB109" s="109" t="str">
        <f>TEXT(Z109,"###,###")</f>
        <v>243</v>
      </c>
      <c r="AD109" s="130">
        <f>Z109/($Z$4)*100</f>
        <v>15.596919127086007</v>
      </c>
      <c r="AF109" s="109"/>
    </row>
    <row r="110" spans="1:32" x14ac:dyDescent="0.25">
      <c r="S110" s="115" t="s">
        <v>21</v>
      </c>
      <c r="T110" s="115"/>
      <c r="U110" s="112"/>
      <c r="V110" s="112">
        <v>211</v>
      </c>
      <c r="W110" s="112">
        <v>233</v>
      </c>
      <c r="X110" s="112">
        <v>248</v>
      </c>
      <c r="Y110" s="112">
        <v>239</v>
      </c>
      <c r="Z110" s="112">
        <v>275</v>
      </c>
      <c r="AB110" s="109" t="str">
        <f>TEXT(Z110,"###,###")</f>
        <v>275</v>
      </c>
      <c r="AD110" s="130">
        <f>Z110/($Z$4)*100</f>
        <v>17.650834403080871</v>
      </c>
      <c r="AF110" s="109"/>
    </row>
    <row r="111" spans="1:32" x14ac:dyDescent="0.25">
      <c r="S111" s="115" t="s">
        <v>22</v>
      </c>
      <c r="T111" s="115"/>
      <c r="U111" s="112"/>
      <c r="V111" s="112">
        <v>323</v>
      </c>
      <c r="W111" s="112">
        <v>371</v>
      </c>
      <c r="X111" s="112">
        <v>395</v>
      </c>
      <c r="Y111" s="112">
        <v>387</v>
      </c>
      <c r="Z111" s="112">
        <v>404</v>
      </c>
      <c r="AB111" s="109" t="str">
        <f>TEXT(Z111,"###,###")</f>
        <v>404</v>
      </c>
      <c r="AD111" s="130">
        <f>Z111/($Z$4)*100</f>
        <v>25.930680359435172</v>
      </c>
      <c r="AF111" s="109"/>
    </row>
    <row r="112" spans="1:32" x14ac:dyDescent="0.25">
      <c r="S112" s="118" t="s">
        <v>53</v>
      </c>
      <c r="T112" s="118"/>
      <c r="U112" s="112"/>
      <c r="V112" s="112">
        <v>1289</v>
      </c>
      <c r="W112" s="112">
        <v>1527</v>
      </c>
      <c r="X112" s="112">
        <v>1456</v>
      </c>
      <c r="Y112" s="112">
        <v>1469</v>
      </c>
      <c r="Z112" s="112">
        <v>1558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45.92</v>
      </c>
      <c r="W118" s="131">
        <v>46.64</v>
      </c>
      <c r="X118" s="131">
        <v>47.12</v>
      </c>
      <c r="Y118" s="131">
        <v>47.83</v>
      </c>
      <c r="Z118" s="131">
        <v>47.49</v>
      </c>
      <c r="AB118" s="109" t="str">
        <f>TEXT(Z118,"##.0")</f>
        <v>47.5</v>
      </c>
    </row>
    <row r="120" spans="19:32" x14ac:dyDescent="0.25">
      <c r="S120" s="101" t="s">
        <v>100</v>
      </c>
      <c r="T120" s="112"/>
      <c r="U120" s="112"/>
      <c r="V120" s="112">
        <v>600</v>
      </c>
      <c r="W120" s="112">
        <v>694</v>
      </c>
      <c r="X120" s="112">
        <v>678</v>
      </c>
      <c r="Y120" s="112">
        <v>699</v>
      </c>
      <c r="Z120" s="112">
        <v>727</v>
      </c>
      <c r="AB120" s="109" t="str">
        <f>TEXT(Z120,"###,###")</f>
        <v>727</v>
      </c>
    </row>
    <row r="121" spans="19:32" x14ac:dyDescent="0.25">
      <c r="S121" s="101" t="s">
        <v>101</v>
      </c>
      <c r="T121" s="112"/>
      <c r="U121" s="112"/>
      <c r="V121" s="112">
        <v>212</v>
      </c>
      <c r="W121" s="112">
        <v>238</v>
      </c>
      <c r="X121" s="112">
        <v>227</v>
      </c>
      <c r="Y121" s="112">
        <v>247</v>
      </c>
      <c r="Z121" s="112">
        <v>236</v>
      </c>
      <c r="AB121" s="109" t="str">
        <f>TEXT(Z121,"###,###")</f>
        <v>236</v>
      </c>
    </row>
    <row r="122" spans="19:32" x14ac:dyDescent="0.25">
      <c r="S122" s="101" t="s">
        <v>102</v>
      </c>
      <c r="T122" s="112"/>
      <c r="U122" s="112"/>
      <c r="V122" s="112">
        <v>120</v>
      </c>
      <c r="W122" s="112">
        <v>159</v>
      </c>
      <c r="X122" s="112">
        <v>138</v>
      </c>
      <c r="Y122" s="112">
        <v>142</v>
      </c>
      <c r="Z122" s="112">
        <v>146</v>
      </c>
      <c r="AB122" s="109" t="str">
        <f>TEXT(Z122,"###,###")</f>
        <v>146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720</v>
      </c>
      <c r="W124" s="112">
        <v>853</v>
      </c>
      <c r="X124" s="112">
        <v>816</v>
      </c>
      <c r="Y124" s="112">
        <v>841</v>
      </c>
      <c r="Z124" s="112">
        <v>873</v>
      </c>
      <c r="AB124" s="109" t="str">
        <f>TEXT(Z124,"###,###")</f>
        <v>873</v>
      </c>
      <c r="AD124" s="127">
        <f>Z124/$Z$7*100</f>
        <v>78.790613718411549</v>
      </c>
    </row>
    <row r="125" spans="19:32" x14ac:dyDescent="0.25">
      <c r="S125" s="101" t="s">
        <v>104</v>
      </c>
      <c r="T125" s="112"/>
      <c r="U125" s="112"/>
      <c r="V125" s="112">
        <v>332</v>
      </c>
      <c r="W125" s="112">
        <v>397</v>
      </c>
      <c r="X125" s="112">
        <v>365</v>
      </c>
      <c r="Y125" s="112">
        <v>389</v>
      </c>
      <c r="Z125" s="112">
        <v>382</v>
      </c>
      <c r="AB125" s="109" t="str">
        <f>TEXT(Z125,"###,###")</f>
        <v>382</v>
      </c>
      <c r="AD125" s="127">
        <f>Z125/$Z$7*100</f>
        <v>34.476534296028881</v>
      </c>
    </row>
    <row r="127" spans="19:32" x14ac:dyDescent="0.25">
      <c r="S127" s="101" t="s">
        <v>105</v>
      </c>
      <c r="T127" s="112"/>
      <c r="U127" s="112"/>
      <c r="V127" s="112">
        <v>484</v>
      </c>
      <c r="W127" s="112">
        <v>566</v>
      </c>
      <c r="X127" s="112">
        <v>531</v>
      </c>
      <c r="Y127" s="112">
        <v>553</v>
      </c>
      <c r="Z127" s="112">
        <v>572</v>
      </c>
      <c r="AB127" s="109" t="str">
        <f>TEXT(Z127,"###,###")</f>
        <v>572</v>
      </c>
      <c r="AD127" s="127">
        <f>Z127/$Z$7*100</f>
        <v>51.624548736462096</v>
      </c>
    </row>
    <row r="128" spans="19:32" x14ac:dyDescent="0.25">
      <c r="S128" s="101" t="s">
        <v>106</v>
      </c>
      <c r="T128" s="112"/>
      <c r="U128" s="112"/>
      <c r="V128" s="112">
        <v>453</v>
      </c>
      <c r="W128" s="112">
        <v>524</v>
      </c>
      <c r="X128" s="112">
        <v>513</v>
      </c>
      <c r="Y128" s="112">
        <v>528</v>
      </c>
      <c r="Z128" s="112">
        <v>544</v>
      </c>
      <c r="AB128" s="109" t="str">
        <f>TEXT(Z128,"###,###")</f>
        <v>544</v>
      </c>
      <c r="AD128" s="127">
        <f>Z128/$Z$7*100</f>
        <v>49.097472924187727</v>
      </c>
    </row>
    <row r="130" spans="19:20" x14ac:dyDescent="0.25">
      <c r="S130" s="101" t="s">
        <v>264</v>
      </c>
      <c r="T130" s="127">
        <v>65.613718411552341</v>
      </c>
    </row>
    <row r="131" spans="19:20" x14ac:dyDescent="0.25">
      <c r="S131" s="101" t="s">
        <v>265</v>
      </c>
      <c r="T131" s="127">
        <v>21.299638989169676</v>
      </c>
    </row>
    <row r="132" spans="19:20" x14ac:dyDescent="0.25">
      <c r="S132" s="101" t="s">
        <v>266</v>
      </c>
      <c r="T132" s="127">
        <v>13.176895306859207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57C99D8-4ABD-43D1-B5D6-E6EB30103E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014095-F9A7-4AC9-8212-751AF8D099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64411D-4EE4-4E96-81F0-2A8DC66F5B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C8580CB-8A04-4268-973F-7FADD0823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AC69-73A0-4795-8E17-F5A29FA2D854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186</v>
      </c>
      <c r="X2" s="103" t="s">
        <v>195</v>
      </c>
      <c r="Y2" s="103" t="s">
        <v>263</v>
      </c>
      <c r="Z2" s="103" t="s">
        <v>269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58" t="s">
        <v>274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10.8 Berri and Barmera, South Australia,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7530</v>
      </c>
      <c r="W4" s="108">
        <v>8448</v>
      </c>
      <c r="X4" s="108">
        <v>7930</v>
      </c>
      <c r="Y4" s="108">
        <v>8300</v>
      </c>
      <c r="Z4" s="108">
        <v>8703</v>
      </c>
      <c r="AB4" s="109" t="str">
        <f>TEXT(Z4,"###,###")</f>
        <v>8,703</v>
      </c>
      <c r="AD4" s="110">
        <f>Z4/Y4-1</f>
        <v>4.8554216867469968E-2</v>
      </c>
      <c r="AF4" s="110">
        <f>Z4/V4-1</f>
        <v>0.15577689243027892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3923</v>
      </c>
      <c r="W5" s="108">
        <v>4457</v>
      </c>
      <c r="X5" s="108">
        <v>4155</v>
      </c>
      <c r="Y5" s="108">
        <v>4361</v>
      </c>
      <c r="Z5" s="108">
        <v>4601</v>
      </c>
      <c r="AB5" s="109" t="str">
        <f>TEXT(Z5,"###,###")</f>
        <v>4,601</v>
      </c>
      <c r="AD5" s="110">
        <f t="shared" ref="AD5:AD9" si="0">Z5/Y5-1</f>
        <v>5.5033249254758054E-2</v>
      </c>
      <c r="AF5" s="110">
        <f t="shared" ref="AF5:AF9" si="1">Z5/V5-1</f>
        <v>0.17282691817486628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3610</v>
      </c>
      <c r="W6" s="108">
        <v>3989</v>
      </c>
      <c r="X6" s="108">
        <v>3773</v>
      </c>
      <c r="Y6" s="108">
        <v>3945</v>
      </c>
      <c r="Z6" s="108">
        <v>4094</v>
      </c>
      <c r="AB6" s="109" t="str">
        <f>TEXT(Z6,"###,###")</f>
        <v>4,094</v>
      </c>
      <c r="AD6" s="110">
        <f t="shared" si="0"/>
        <v>3.7769328263624891E-2</v>
      </c>
      <c r="AF6" s="110">
        <f t="shared" si="1"/>
        <v>0.13407202216066483</v>
      </c>
    </row>
    <row r="7" spans="1:32" ht="16.5" customHeight="1" thickBot="1" x14ac:dyDescent="0.3">
      <c r="A7" s="61" t="str">
        <f>"QUICK STATS for "&amp;Z2&amp;" *"</f>
        <v>QUICK STATS for 2020-21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5220</v>
      </c>
      <c r="W7" s="108">
        <v>5799</v>
      </c>
      <c r="X7" s="108">
        <v>5511</v>
      </c>
      <c r="Y7" s="108">
        <v>5864</v>
      </c>
      <c r="Z7" s="108">
        <v>5974</v>
      </c>
      <c r="AB7" s="109" t="str">
        <f>TEXT(Z7,"###,###")</f>
        <v>5,974</v>
      </c>
      <c r="AD7" s="110">
        <f t="shared" si="0"/>
        <v>1.8758526603001258E-2</v>
      </c>
      <c r="AF7" s="110">
        <f t="shared" si="1"/>
        <v>0.14444444444444438</v>
      </c>
    </row>
    <row r="8" spans="1:32" ht="17.25" customHeight="1" x14ac:dyDescent="0.25">
      <c r="A8" s="62" t="s">
        <v>12</v>
      </c>
      <c r="B8" s="63"/>
      <c r="C8" s="29"/>
      <c r="D8" s="64" t="str">
        <f>AB4</f>
        <v>8,703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5,974</v>
      </c>
      <c r="P8" s="65"/>
      <c r="S8" s="107" t="s">
        <v>84</v>
      </c>
      <c r="T8" s="108"/>
      <c r="U8" s="108"/>
      <c r="V8" s="108">
        <v>37630</v>
      </c>
      <c r="W8" s="108">
        <v>36991.99</v>
      </c>
      <c r="X8" s="108">
        <v>38348.120000000003</v>
      </c>
      <c r="Y8" s="108">
        <v>39051.01</v>
      </c>
      <c r="Z8" s="108">
        <v>39673</v>
      </c>
      <c r="AB8" s="109" t="str">
        <f>TEXT(Z8,"$###,###")</f>
        <v>$39,673</v>
      </c>
      <c r="AD8" s="110">
        <f t="shared" si="0"/>
        <v>1.5927629016509348E-2</v>
      </c>
      <c r="AF8" s="110">
        <f t="shared" si="1"/>
        <v>5.4291788466648949E-2</v>
      </c>
    </row>
    <row r="9" spans="1:32" x14ac:dyDescent="0.25">
      <c r="A9" s="30" t="s">
        <v>14</v>
      </c>
      <c r="B9" s="69"/>
      <c r="C9" s="70"/>
      <c r="D9" s="71">
        <f>AD104</f>
        <v>72.285418821096172</v>
      </c>
      <c r="E9" s="72" t="s">
        <v>85</v>
      </c>
      <c r="F9" s="24"/>
      <c r="G9" s="73" t="s">
        <v>82</v>
      </c>
      <c r="H9" s="70"/>
      <c r="I9" s="69"/>
      <c r="J9" s="70"/>
      <c r="K9" s="69"/>
      <c r="L9" s="69"/>
      <c r="M9" s="74"/>
      <c r="N9" s="70"/>
      <c r="O9" s="71">
        <f>AD127</f>
        <v>53.481754268496815</v>
      </c>
      <c r="P9" s="72" t="s">
        <v>85</v>
      </c>
      <c r="S9" s="107" t="s">
        <v>7</v>
      </c>
      <c r="T9" s="108"/>
      <c r="U9" s="108"/>
      <c r="V9" s="108">
        <v>232041566</v>
      </c>
      <c r="W9" s="108">
        <v>258107022</v>
      </c>
      <c r="X9" s="108">
        <v>256497723</v>
      </c>
      <c r="Y9" s="108">
        <v>280358445</v>
      </c>
      <c r="Z9" s="108">
        <v>291717023</v>
      </c>
      <c r="AB9" s="109" t="str">
        <f>TEXT(Z9/1000000,"$#,###.0")&amp;" mil"</f>
        <v>$291.7 mil</v>
      </c>
      <c r="AD9" s="110">
        <f t="shared" si="0"/>
        <v>4.0514484948010132E-2</v>
      </c>
      <c r="AF9" s="110">
        <f t="shared" si="1"/>
        <v>0.25717572083615403</v>
      </c>
    </row>
    <row r="10" spans="1:32" x14ac:dyDescent="0.25">
      <c r="A10" s="30" t="s">
        <v>17</v>
      </c>
      <c r="B10" s="69"/>
      <c r="C10" s="70"/>
      <c r="D10" s="71">
        <f>AD105</f>
        <v>15.178674020452718</v>
      </c>
      <c r="E10" s="72" t="s">
        <v>85</v>
      </c>
      <c r="F10" s="24"/>
      <c r="G10" s="73" t="s">
        <v>83</v>
      </c>
      <c r="H10" s="70"/>
      <c r="I10" s="69"/>
      <c r="J10" s="70"/>
      <c r="K10" s="69"/>
      <c r="L10" s="69"/>
      <c r="M10" s="74"/>
      <c r="N10" s="70"/>
      <c r="O10" s="71">
        <f>AD128</f>
        <v>46.317375292936056</v>
      </c>
      <c r="P10" s="72" t="s">
        <v>85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86</v>
      </c>
      <c r="H11" s="77"/>
      <c r="I11" s="78"/>
      <c r="J11" s="78"/>
      <c r="K11" s="78"/>
      <c r="L11" s="78"/>
      <c r="M11" s="69"/>
      <c r="N11" s="70"/>
      <c r="O11" s="71">
        <f>T130</f>
        <v>79.578172079009036</v>
      </c>
      <c r="P11" s="72" t="s">
        <v>85</v>
      </c>
      <c r="S11" s="107" t="s">
        <v>29</v>
      </c>
      <c r="T11" s="112"/>
      <c r="U11" s="112"/>
      <c r="V11" s="112">
        <v>6378</v>
      </c>
      <c r="W11" s="112">
        <v>7150</v>
      </c>
      <c r="X11" s="112">
        <v>6794</v>
      </c>
      <c r="Y11" s="112">
        <v>7054</v>
      </c>
      <c r="Z11" s="112">
        <v>7488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10.863742885838635</v>
      </c>
      <c r="P12" s="72" t="s">
        <v>85</v>
      </c>
      <c r="S12" s="107" t="s">
        <v>30</v>
      </c>
      <c r="T12" s="112"/>
      <c r="U12" s="112"/>
      <c r="V12" s="112">
        <v>1151</v>
      </c>
      <c r="W12" s="112">
        <v>1298</v>
      </c>
      <c r="X12" s="112">
        <v>1139</v>
      </c>
      <c r="Y12" s="112">
        <v>1247</v>
      </c>
      <c r="Z12" s="112">
        <v>1215</v>
      </c>
    </row>
    <row r="13" spans="1:32" ht="15" customHeight="1" x14ac:dyDescent="0.25">
      <c r="A13" s="30" t="s">
        <v>19</v>
      </c>
      <c r="B13" s="70"/>
      <c r="C13" s="70"/>
      <c r="D13" s="71">
        <f>AD108</f>
        <v>13.788348845225784</v>
      </c>
      <c r="E13" s="72" t="s">
        <v>85</v>
      </c>
      <c r="F13" s="24"/>
      <c r="G13" s="142" t="s">
        <v>267</v>
      </c>
      <c r="H13" s="143"/>
      <c r="I13" s="143"/>
      <c r="J13" s="143"/>
      <c r="K13" s="143"/>
      <c r="L13" s="143"/>
      <c r="M13" s="79"/>
      <c r="N13" s="70"/>
      <c r="O13" s="71">
        <f>T132</f>
        <v>9.4911282222966182</v>
      </c>
      <c r="P13" s="72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15.017809950591751</v>
      </c>
      <c r="E14" s="72" t="s">
        <v>85</v>
      </c>
      <c r="F14" s="24"/>
      <c r="G14" s="76" t="s">
        <v>96</v>
      </c>
      <c r="H14" s="69"/>
      <c r="I14" s="69"/>
      <c r="J14" s="69"/>
      <c r="K14" s="75"/>
      <c r="L14" s="70"/>
      <c r="M14" s="69"/>
      <c r="N14" s="70"/>
      <c r="O14" s="75" t="str">
        <f>AB118</f>
        <v>42.9</v>
      </c>
      <c r="P14" s="72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25.991037573250601</v>
      </c>
      <c r="E15" s="72" t="s">
        <v>85</v>
      </c>
      <c r="F15" s="24"/>
      <c r="G15" s="33" t="s">
        <v>261</v>
      </c>
      <c r="H15" s="70"/>
      <c r="I15" s="70"/>
      <c r="J15" s="70"/>
      <c r="K15" s="80"/>
      <c r="L15" s="70"/>
      <c r="M15" s="70"/>
      <c r="N15" s="70"/>
      <c r="O15" s="71">
        <f>AB38</f>
        <v>17.348307073416024</v>
      </c>
      <c r="P15" s="72" t="s">
        <v>85</v>
      </c>
      <c r="S15" s="115" t="s">
        <v>61</v>
      </c>
      <c r="T15" s="115"/>
      <c r="U15" s="116"/>
      <c r="V15" s="116">
        <v>869</v>
      </c>
      <c r="W15" s="116">
        <v>972</v>
      </c>
      <c r="X15" s="116">
        <v>812</v>
      </c>
      <c r="Y15" s="112">
        <v>834</v>
      </c>
      <c r="Z15" s="112">
        <v>888</v>
      </c>
      <c r="AB15" s="117">
        <f t="shared" ref="AB15:AB34" si="2">IF(Z15="np",0,Z15/$Z$34)</f>
        <v>0.1020337814546708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34.057221647707685</v>
      </c>
      <c r="E16" s="83" t="s">
        <v>85</v>
      </c>
      <c r="F16" s="24"/>
      <c r="G16" s="84" t="s">
        <v>262</v>
      </c>
      <c r="H16" s="35"/>
      <c r="I16" s="35"/>
      <c r="J16" s="35"/>
      <c r="K16" s="36"/>
      <c r="L16" s="35"/>
      <c r="M16" s="35"/>
      <c r="N16" s="35"/>
      <c r="O16" s="82">
        <f>AB37</f>
        <v>82.651692926583976</v>
      </c>
      <c r="P16" s="37" t="s">
        <v>85</v>
      </c>
      <c r="S16" s="115" t="s">
        <v>62</v>
      </c>
      <c r="T16" s="115"/>
      <c r="U16" s="116"/>
      <c r="V16" s="116">
        <v>34</v>
      </c>
      <c r="W16" s="116">
        <v>30</v>
      </c>
      <c r="X16" s="116">
        <v>28</v>
      </c>
      <c r="Y16" s="112">
        <v>36</v>
      </c>
      <c r="Z16" s="112">
        <v>26</v>
      </c>
      <c r="AB16" s="117">
        <f t="shared" si="2"/>
        <v>2.9874755831322533E-3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881</v>
      </c>
      <c r="W17" s="116">
        <v>1031</v>
      </c>
      <c r="X17" s="116">
        <v>954</v>
      </c>
      <c r="Y17" s="112">
        <v>1013</v>
      </c>
      <c r="Z17" s="112">
        <v>1012</v>
      </c>
      <c r="AB17" s="117">
        <f t="shared" si="2"/>
        <v>0.11628174192807078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271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64</v>
      </c>
      <c r="T18" s="115"/>
      <c r="U18" s="116"/>
      <c r="V18" s="116">
        <v>78</v>
      </c>
      <c r="W18" s="116">
        <v>80</v>
      </c>
      <c r="X18" s="116">
        <v>82</v>
      </c>
      <c r="Y18" s="112">
        <v>75</v>
      </c>
      <c r="Z18" s="112">
        <v>89</v>
      </c>
      <c r="AB18" s="117">
        <f t="shared" si="2"/>
        <v>1.022635872687579E-2</v>
      </c>
    </row>
    <row r="19" spans="1:28" x14ac:dyDescent="0.25">
      <c r="A19" s="61" t="str">
        <f>$S$1&amp;" ("&amp;$V$2&amp;" to "&amp;$Z$2&amp;")"</f>
        <v>Berri and Barmera (2016-17 to 2020-21)</v>
      </c>
      <c r="B19" s="61"/>
      <c r="C19" s="61"/>
      <c r="D19" s="61"/>
      <c r="E19" s="61"/>
      <c r="F19" s="61"/>
      <c r="G19" s="61" t="str">
        <f>$S$1&amp;" ("&amp;$V$2&amp;" to "&amp;$Z$2&amp;")"</f>
        <v>Berri and Barmera (2016-17 to 2020-21)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65</v>
      </c>
      <c r="T19" s="115"/>
      <c r="U19" s="116"/>
      <c r="V19" s="116">
        <v>253</v>
      </c>
      <c r="W19" s="116">
        <v>317</v>
      </c>
      <c r="X19" s="116">
        <v>324</v>
      </c>
      <c r="Y19" s="112">
        <v>345</v>
      </c>
      <c r="Z19" s="112">
        <v>377</v>
      </c>
      <c r="AB19" s="117">
        <f t="shared" si="2"/>
        <v>4.3318395955417671E-2</v>
      </c>
    </row>
    <row r="20" spans="1:28" x14ac:dyDescent="0.25">
      <c r="S20" s="115" t="s">
        <v>66</v>
      </c>
      <c r="T20" s="115"/>
      <c r="U20" s="116"/>
      <c r="V20" s="116">
        <v>235</v>
      </c>
      <c r="W20" s="116">
        <v>230</v>
      </c>
      <c r="X20" s="116">
        <v>197</v>
      </c>
      <c r="Y20" s="112">
        <v>194</v>
      </c>
      <c r="Z20" s="112">
        <v>239</v>
      </c>
      <c r="AB20" s="117">
        <f t="shared" si="2"/>
        <v>2.746179478340802E-2</v>
      </c>
    </row>
    <row r="21" spans="1:28" x14ac:dyDescent="0.25">
      <c r="S21" s="115" t="s">
        <v>67</v>
      </c>
      <c r="T21" s="115"/>
      <c r="U21" s="116"/>
      <c r="V21" s="116">
        <v>681</v>
      </c>
      <c r="W21" s="116">
        <v>687</v>
      </c>
      <c r="X21" s="116">
        <v>664</v>
      </c>
      <c r="Y21" s="112">
        <v>786</v>
      </c>
      <c r="Z21" s="112">
        <v>793</v>
      </c>
      <c r="AB21" s="117">
        <f t="shared" si="2"/>
        <v>9.1118005285533724E-2</v>
      </c>
    </row>
    <row r="22" spans="1:28" x14ac:dyDescent="0.25">
      <c r="S22" s="115" t="s">
        <v>68</v>
      </c>
      <c r="T22" s="115"/>
      <c r="U22" s="116"/>
      <c r="V22" s="116">
        <v>370</v>
      </c>
      <c r="W22" s="116">
        <v>559</v>
      </c>
      <c r="X22" s="116">
        <v>548</v>
      </c>
      <c r="Y22" s="112">
        <v>621</v>
      </c>
      <c r="Z22" s="112">
        <v>729</v>
      </c>
      <c r="AB22" s="117">
        <f t="shared" si="2"/>
        <v>8.376421923474664E-2</v>
      </c>
    </row>
    <row r="23" spans="1:28" x14ac:dyDescent="0.25">
      <c r="S23" s="115" t="s">
        <v>69</v>
      </c>
      <c r="T23" s="115"/>
      <c r="U23" s="116"/>
      <c r="V23" s="116">
        <v>249</v>
      </c>
      <c r="W23" s="116">
        <v>331</v>
      </c>
      <c r="X23" s="116">
        <v>285</v>
      </c>
      <c r="Y23" s="112">
        <v>295</v>
      </c>
      <c r="Z23" s="112">
        <v>328</v>
      </c>
      <c r="AB23" s="117">
        <f t="shared" si="2"/>
        <v>3.768815351028381E-2</v>
      </c>
    </row>
    <row r="24" spans="1:28" x14ac:dyDescent="0.25">
      <c r="S24" s="115" t="s">
        <v>70</v>
      </c>
      <c r="T24" s="115"/>
      <c r="U24" s="116"/>
      <c r="V24" s="116">
        <v>32</v>
      </c>
      <c r="W24" s="116">
        <v>31</v>
      </c>
      <c r="X24" s="116">
        <v>23</v>
      </c>
      <c r="Y24" s="112">
        <v>33</v>
      </c>
      <c r="Z24" s="112">
        <v>33</v>
      </c>
      <c r="AB24" s="117">
        <f t="shared" si="2"/>
        <v>3.7917959324370908E-3</v>
      </c>
    </row>
    <row r="25" spans="1:28" x14ac:dyDescent="0.25">
      <c r="S25" s="115" t="s">
        <v>71</v>
      </c>
      <c r="T25" s="115"/>
      <c r="U25" s="116"/>
      <c r="V25" s="116">
        <v>148</v>
      </c>
      <c r="W25" s="116">
        <v>144</v>
      </c>
      <c r="X25" s="116">
        <v>113</v>
      </c>
      <c r="Y25" s="112">
        <v>158</v>
      </c>
      <c r="Z25" s="112">
        <v>151</v>
      </c>
      <c r="AB25" s="117">
        <f t="shared" si="2"/>
        <v>1.7350338963575778E-2</v>
      </c>
    </row>
    <row r="26" spans="1:28" x14ac:dyDescent="0.25">
      <c r="S26" s="115" t="s">
        <v>72</v>
      </c>
      <c r="T26" s="115"/>
      <c r="U26" s="116"/>
      <c r="V26" s="116">
        <v>58</v>
      </c>
      <c r="W26" s="116">
        <v>71</v>
      </c>
      <c r="X26" s="116">
        <v>85</v>
      </c>
      <c r="Y26" s="112">
        <v>77</v>
      </c>
      <c r="Z26" s="112">
        <v>85</v>
      </c>
      <c r="AB26" s="117">
        <f t="shared" si="2"/>
        <v>9.7667470987015965E-3</v>
      </c>
    </row>
    <row r="27" spans="1:28" x14ac:dyDescent="0.25">
      <c r="S27" s="115" t="s">
        <v>73</v>
      </c>
      <c r="T27" s="115"/>
      <c r="U27" s="116"/>
      <c r="V27" s="116">
        <v>209</v>
      </c>
      <c r="W27" s="116">
        <v>245</v>
      </c>
      <c r="X27" s="116">
        <v>220</v>
      </c>
      <c r="Y27" s="112">
        <v>199</v>
      </c>
      <c r="Z27" s="112">
        <v>199</v>
      </c>
      <c r="AB27" s="117">
        <f t="shared" si="2"/>
        <v>2.2865678501666091E-2</v>
      </c>
    </row>
    <row r="28" spans="1:28" x14ac:dyDescent="0.25">
      <c r="S28" s="115" t="s">
        <v>74</v>
      </c>
      <c r="T28" s="115"/>
      <c r="U28" s="116"/>
      <c r="V28" s="116">
        <v>498</v>
      </c>
      <c r="W28" s="116">
        <v>579</v>
      </c>
      <c r="X28" s="116">
        <v>647</v>
      </c>
      <c r="Y28" s="112">
        <v>670</v>
      </c>
      <c r="Z28" s="112">
        <v>728</v>
      </c>
      <c r="AB28" s="117">
        <f t="shared" si="2"/>
        <v>8.3649316327703088E-2</v>
      </c>
    </row>
    <row r="29" spans="1:28" x14ac:dyDescent="0.25">
      <c r="S29" s="115" t="s">
        <v>75</v>
      </c>
      <c r="T29" s="115"/>
      <c r="U29" s="116"/>
      <c r="V29" s="116">
        <v>368</v>
      </c>
      <c r="W29" s="116">
        <v>377</v>
      </c>
      <c r="X29" s="116">
        <v>409</v>
      </c>
      <c r="Y29" s="112">
        <v>349</v>
      </c>
      <c r="Z29" s="112">
        <v>314</v>
      </c>
      <c r="AB29" s="117">
        <f t="shared" si="2"/>
        <v>3.6079512811674139E-2</v>
      </c>
    </row>
    <row r="30" spans="1:28" x14ac:dyDescent="0.25">
      <c r="S30" s="115" t="s">
        <v>76</v>
      </c>
      <c r="T30" s="115"/>
      <c r="U30" s="116"/>
      <c r="V30" s="116">
        <v>425</v>
      </c>
      <c r="W30" s="116">
        <v>517</v>
      </c>
      <c r="X30" s="116">
        <v>526</v>
      </c>
      <c r="Y30" s="112">
        <v>553</v>
      </c>
      <c r="Z30" s="112">
        <v>601</v>
      </c>
      <c r="AB30" s="117">
        <f t="shared" si="2"/>
        <v>6.9056647133172472E-2</v>
      </c>
    </row>
    <row r="31" spans="1:28" x14ac:dyDescent="0.25">
      <c r="S31" s="115" t="s">
        <v>77</v>
      </c>
      <c r="T31" s="115"/>
      <c r="U31" s="116"/>
      <c r="V31" s="116">
        <v>839</v>
      </c>
      <c r="W31" s="116">
        <v>930</v>
      </c>
      <c r="X31" s="116">
        <v>991</v>
      </c>
      <c r="Y31" s="112">
        <v>1016</v>
      </c>
      <c r="Z31" s="112">
        <v>1106</v>
      </c>
      <c r="AB31" s="117">
        <f t="shared" si="2"/>
        <v>0.12708261519016431</v>
      </c>
    </row>
    <row r="32" spans="1:28" ht="15.75" customHeight="1" x14ac:dyDescent="0.25">
      <c r="A32" s="61" t="str">
        <f>"Distribution of jobs per industry "&amp;"("&amp;Z2&amp;") *"</f>
        <v>Distribution of jobs per industry (2020-21)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78</v>
      </c>
      <c r="T32" s="115"/>
      <c r="U32" s="116"/>
      <c r="V32" s="116">
        <v>36</v>
      </c>
      <c r="W32" s="116">
        <v>40</v>
      </c>
      <c r="X32" s="116">
        <v>41</v>
      </c>
      <c r="Y32" s="112">
        <v>45</v>
      </c>
      <c r="Z32" s="112">
        <v>53</v>
      </c>
      <c r="AB32" s="117">
        <f t="shared" si="2"/>
        <v>6.0898540733080545E-3</v>
      </c>
    </row>
    <row r="33" spans="19:32" x14ac:dyDescent="0.25">
      <c r="S33" s="115" t="s">
        <v>79</v>
      </c>
      <c r="T33" s="115"/>
      <c r="U33" s="116"/>
      <c r="V33" s="116">
        <v>200</v>
      </c>
      <c r="W33" s="116">
        <v>228</v>
      </c>
      <c r="X33" s="116">
        <v>214</v>
      </c>
      <c r="Y33" s="112">
        <v>269</v>
      </c>
      <c r="Z33" s="112">
        <v>281</v>
      </c>
      <c r="AB33" s="117">
        <f t="shared" si="2"/>
        <v>3.2287716879237045E-2</v>
      </c>
    </row>
    <row r="34" spans="19:32" x14ac:dyDescent="0.25">
      <c r="S34" s="118" t="s">
        <v>53</v>
      </c>
      <c r="T34" s="118"/>
      <c r="U34" s="119"/>
      <c r="V34" s="119">
        <v>7531</v>
      </c>
      <c r="W34" s="119">
        <v>8443</v>
      </c>
      <c r="X34" s="119">
        <v>7931</v>
      </c>
      <c r="Y34" s="120">
        <v>8302</v>
      </c>
      <c r="Z34" s="120">
        <v>8703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4410</v>
      </c>
      <c r="W37" s="112">
        <v>4921</v>
      </c>
      <c r="X37" s="112">
        <v>4552</v>
      </c>
      <c r="Y37" s="112">
        <v>4849</v>
      </c>
      <c r="Z37" s="112">
        <v>4931</v>
      </c>
      <c r="AB37" s="132">
        <f>Z37/Z40*100</f>
        <v>82.651692926583976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809</v>
      </c>
      <c r="W38" s="112">
        <v>882</v>
      </c>
      <c r="X38" s="112">
        <v>958</v>
      </c>
      <c r="Y38" s="112">
        <v>1011</v>
      </c>
      <c r="Z38" s="112">
        <v>1035</v>
      </c>
      <c r="AB38" s="132">
        <f>Z38/Z40*100</f>
        <v>17.348307073416024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5219</v>
      </c>
      <c r="W40" s="112">
        <v>5803</v>
      </c>
      <c r="X40" s="112">
        <v>5510</v>
      </c>
      <c r="Y40" s="112">
        <v>5860</v>
      </c>
      <c r="Z40" s="112">
        <v>5966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8</v>
      </c>
      <c r="X44" s="112">
        <v>8</v>
      </c>
      <c r="Y44" s="112">
        <v>14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57</v>
      </c>
      <c r="W45" s="112">
        <v>80</v>
      </c>
      <c r="X45" s="112">
        <v>89</v>
      </c>
      <c r="Y45" s="112">
        <v>110</v>
      </c>
      <c r="Z45" s="112">
        <v>140</v>
      </c>
    </row>
    <row r="46" spans="19:32" x14ac:dyDescent="0.25">
      <c r="S46" s="115" t="s">
        <v>38</v>
      </c>
      <c r="T46" s="115"/>
      <c r="U46" s="112"/>
      <c r="V46" s="112">
        <v>270</v>
      </c>
      <c r="W46" s="112">
        <v>302</v>
      </c>
      <c r="X46" s="112">
        <v>244</v>
      </c>
      <c r="Y46" s="112">
        <v>252</v>
      </c>
      <c r="Z46" s="112">
        <v>290</v>
      </c>
    </row>
    <row r="47" spans="19:32" x14ac:dyDescent="0.25">
      <c r="S47" s="115" t="s">
        <v>39</v>
      </c>
      <c r="T47" s="115"/>
      <c r="U47" s="112"/>
      <c r="V47" s="112">
        <v>315</v>
      </c>
      <c r="W47" s="112">
        <v>438</v>
      </c>
      <c r="X47" s="112">
        <v>397</v>
      </c>
      <c r="Y47" s="112">
        <v>390</v>
      </c>
      <c r="Z47" s="112">
        <v>463</v>
      </c>
    </row>
    <row r="48" spans="19:32" x14ac:dyDescent="0.25">
      <c r="S48" s="115" t="s">
        <v>40</v>
      </c>
      <c r="T48" s="115"/>
      <c r="U48" s="112"/>
      <c r="V48" s="112">
        <v>508</v>
      </c>
      <c r="W48" s="112">
        <v>536</v>
      </c>
      <c r="X48" s="112">
        <v>494</v>
      </c>
      <c r="Y48" s="112">
        <v>477</v>
      </c>
      <c r="Z48" s="112">
        <v>566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361</v>
      </c>
      <c r="W49" s="112">
        <v>352</v>
      </c>
      <c r="X49" s="112">
        <v>355</v>
      </c>
      <c r="Y49" s="112">
        <v>420</v>
      </c>
      <c r="Z49" s="112">
        <v>429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Berri and Barmera (2020-21)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344</v>
      </c>
      <c r="W50" s="112">
        <v>372</v>
      </c>
      <c r="X50" s="112">
        <v>402</v>
      </c>
      <c r="Y50" s="112">
        <v>382</v>
      </c>
      <c r="Z50" s="112">
        <v>416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353</v>
      </c>
      <c r="W51" s="112">
        <v>368</v>
      </c>
      <c r="X51" s="112">
        <v>333</v>
      </c>
      <c r="Y51" s="112">
        <v>347</v>
      </c>
      <c r="Z51" s="112">
        <v>329</v>
      </c>
    </row>
    <row r="52" spans="1:26" ht="15" customHeight="1" x14ac:dyDescent="0.25">
      <c r="S52" s="115" t="s">
        <v>44</v>
      </c>
      <c r="T52" s="115"/>
      <c r="U52" s="112"/>
      <c r="V52" s="112">
        <v>383</v>
      </c>
      <c r="W52" s="112">
        <v>447</v>
      </c>
      <c r="X52" s="112">
        <v>393</v>
      </c>
      <c r="Y52" s="112">
        <v>390</v>
      </c>
      <c r="Z52" s="112">
        <v>389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343</v>
      </c>
      <c r="W53" s="112">
        <v>355</v>
      </c>
      <c r="X53" s="112">
        <v>353</v>
      </c>
      <c r="Y53" s="112">
        <v>395</v>
      </c>
      <c r="Z53" s="112">
        <v>387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349</v>
      </c>
      <c r="W54" s="112">
        <v>464</v>
      </c>
      <c r="X54" s="112">
        <v>416</v>
      </c>
      <c r="Y54" s="112">
        <v>435</v>
      </c>
      <c r="Z54" s="112">
        <v>410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347</v>
      </c>
      <c r="W55" s="112">
        <v>393</v>
      </c>
      <c r="X55" s="112">
        <v>357</v>
      </c>
      <c r="Y55" s="112">
        <v>377</v>
      </c>
      <c r="Z55" s="112">
        <v>380</v>
      </c>
    </row>
    <row r="56" spans="1:26" ht="15" customHeight="1" x14ac:dyDescent="0.25">
      <c r="S56" s="115" t="s">
        <v>48</v>
      </c>
      <c r="T56" s="115"/>
      <c r="U56" s="112"/>
      <c r="V56" s="112">
        <v>165</v>
      </c>
      <c r="W56" s="112">
        <v>193</v>
      </c>
      <c r="X56" s="112">
        <v>190</v>
      </c>
      <c r="Y56" s="112">
        <v>221</v>
      </c>
      <c r="Z56" s="112">
        <v>219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70</v>
      </c>
      <c r="W57" s="112">
        <v>92</v>
      </c>
      <c r="X57" s="112">
        <v>80</v>
      </c>
      <c r="Y57" s="112">
        <v>96</v>
      </c>
      <c r="Z57" s="112">
        <v>97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25</v>
      </c>
      <c r="W58" s="112">
        <v>26</v>
      </c>
      <c r="X58" s="112">
        <v>32</v>
      </c>
      <c r="Y58" s="112">
        <v>29</v>
      </c>
      <c r="Z58" s="112">
        <v>41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12</v>
      </c>
      <c r="W59" s="112">
        <v>21</v>
      </c>
      <c r="X59" s="112">
        <v>7</v>
      </c>
      <c r="Y59" s="112">
        <v>11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11</v>
      </c>
      <c r="W60" s="112">
        <v>15</v>
      </c>
      <c r="X60" s="112">
        <v>10</v>
      </c>
      <c r="Y60" s="112">
        <v>6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3923</v>
      </c>
      <c r="W61" s="112">
        <v>4457</v>
      </c>
      <c r="X61" s="112">
        <v>4159</v>
      </c>
      <c r="Y61" s="112">
        <v>4362</v>
      </c>
      <c r="Z61" s="112">
        <v>4601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7</v>
      </c>
      <c r="X63" s="112">
        <v>8</v>
      </c>
      <c r="Y63" s="112">
        <v>8</v>
      </c>
      <c r="Z63" s="112">
        <v>27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83</v>
      </c>
      <c r="W64" s="112">
        <v>100</v>
      </c>
      <c r="X64" s="112">
        <v>95</v>
      </c>
      <c r="Y64" s="112">
        <v>93</v>
      </c>
      <c r="Z64" s="112">
        <v>134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Berri and Barmera (2020-21)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258</v>
      </c>
      <c r="W65" s="112">
        <v>330</v>
      </c>
      <c r="X65" s="112">
        <v>251</v>
      </c>
      <c r="Y65" s="112">
        <v>299</v>
      </c>
      <c r="Z65" s="112">
        <v>309</v>
      </c>
    </row>
    <row r="66" spans="1:26" x14ac:dyDescent="0.25">
      <c r="S66" s="115" t="s">
        <v>39</v>
      </c>
      <c r="T66" s="115"/>
      <c r="U66" s="112"/>
      <c r="V66" s="112">
        <v>336</v>
      </c>
      <c r="W66" s="112">
        <v>363</v>
      </c>
      <c r="X66" s="112">
        <v>307</v>
      </c>
      <c r="Y66" s="112">
        <v>326</v>
      </c>
      <c r="Z66" s="112">
        <v>311</v>
      </c>
    </row>
    <row r="67" spans="1:26" x14ac:dyDescent="0.25">
      <c r="S67" s="115" t="s">
        <v>40</v>
      </c>
      <c r="T67" s="115"/>
      <c r="U67" s="112"/>
      <c r="V67" s="112">
        <v>339</v>
      </c>
      <c r="W67" s="112">
        <v>365</v>
      </c>
      <c r="X67" s="112">
        <v>397</v>
      </c>
      <c r="Y67" s="112">
        <v>415</v>
      </c>
      <c r="Z67" s="112">
        <v>429</v>
      </c>
    </row>
    <row r="68" spans="1:26" x14ac:dyDescent="0.25">
      <c r="S68" s="115" t="s">
        <v>41</v>
      </c>
      <c r="T68" s="115"/>
      <c r="U68" s="112"/>
      <c r="V68" s="112">
        <v>320</v>
      </c>
      <c r="W68" s="112">
        <v>321</v>
      </c>
      <c r="X68" s="112">
        <v>306</v>
      </c>
      <c r="Y68" s="112">
        <v>303</v>
      </c>
      <c r="Z68" s="112">
        <v>342</v>
      </c>
    </row>
    <row r="69" spans="1:26" x14ac:dyDescent="0.25">
      <c r="S69" s="115" t="s">
        <v>42</v>
      </c>
      <c r="T69" s="115"/>
      <c r="U69" s="112"/>
      <c r="V69" s="112">
        <v>299</v>
      </c>
      <c r="W69" s="112">
        <v>325</v>
      </c>
      <c r="X69" s="112">
        <v>356</v>
      </c>
      <c r="Y69" s="112">
        <v>362</v>
      </c>
      <c r="Z69" s="112">
        <v>391</v>
      </c>
    </row>
    <row r="70" spans="1:26" x14ac:dyDescent="0.25">
      <c r="S70" s="115" t="s">
        <v>43</v>
      </c>
      <c r="T70" s="115"/>
      <c r="U70" s="112"/>
      <c r="V70" s="112">
        <v>318</v>
      </c>
      <c r="W70" s="112">
        <v>341</v>
      </c>
      <c r="X70" s="112">
        <v>320</v>
      </c>
      <c r="Y70" s="112">
        <v>324</v>
      </c>
      <c r="Z70" s="112">
        <v>353</v>
      </c>
    </row>
    <row r="71" spans="1:26" x14ac:dyDescent="0.25">
      <c r="S71" s="115" t="s">
        <v>44</v>
      </c>
      <c r="T71" s="115"/>
      <c r="U71" s="112"/>
      <c r="V71" s="112">
        <v>386</v>
      </c>
      <c r="W71" s="112">
        <v>412</v>
      </c>
      <c r="X71" s="112">
        <v>401</v>
      </c>
      <c r="Y71" s="112">
        <v>382</v>
      </c>
      <c r="Z71" s="112">
        <v>344</v>
      </c>
    </row>
    <row r="72" spans="1:26" x14ac:dyDescent="0.25">
      <c r="S72" s="115" t="s">
        <v>45</v>
      </c>
      <c r="T72" s="115"/>
      <c r="U72" s="112"/>
      <c r="V72" s="112">
        <v>375</v>
      </c>
      <c r="W72" s="112">
        <v>397</v>
      </c>
      <c r="X72" s="112">
        <v>363</v>
      </c>
      <c r="Y72" s="112">
        <v>394</v>
      </c>
      <c r="Z72" s="112">
        <v>410</v>
      </c>
    </row>
    <row r="73" spans="1:26" x14ac:dyDescent="0.25">
      <c r="S73" s="115" t="s">
        <v>46</v>
      </c>
      <c r="T73" s="115"/>
      <c r="U73" s="112"/>
      <c r="V73" s="112">
        <v>376</v>
      </c>
      <c r="W73" s="112">
        <v>455</v>
      </c>
      <c r="X73" s="112">
        <v>418</v>
      </c>
      <c r="Y73" s="112">
        <v>423</v>
      </c>
      <c r="Z73" s="112">
        <v>391</v>
      </c>
    </row>
    <row r="74" spans="1:26" x14ac:dyDescent="0.25">
      <c r="S74" s="115" t="s">
        <v>47</v>
      </c>
      <c r="T74" s="115"/>
      <c r="U74" s="112"/>
      <c r="V74" s="112">
        <v>290</v>
      </c>
      <c r="W74" s="112">
        <v>302</v>
      </c>
      <c r="X74" s="112">
        <v>314</v>
      </c>
      <c r="Y74" s="112">
        <v>325</v>
      </c>
      <c r="Z74" s="112">
        <v>339</v>
      </c>
    </row>
    <row r="75" spans="1:26" x14ac:dyDescent="0.25">
      <c r="S75" s="115" t="s">
        <v>48</v>
      </c>
      <c r="T75" s="115"/>
      <c r="U75" s="112"/>
      <c r="V75" s="112">
        <v>112</v>
      </c>
      <c r="W75" s="112">
        <v>154</v>
      </c>
      <c r="X75" s="112">
        <v>151</v>
      </c>
      <c r="Y75" s="112">
        <v>175</v>
      </c>
      <c r="Z75" s="112">
        <v>194</v>
      </c>
    </row>
    <row r="76" spans="1:26" x14ac:dyDescent="0.25">
      <c r="S76" s="115" t="s">
        <v>49</v>
      </c>
      <c r="T76" s="115"/>
      <c r="U76" s="112"/>
      <c r="V76" s="112">
        <v>42</v>
      </c>
      <c r="W76" s="112">
        <v>59</v>
      </c>
      <c r="X76" s="112">
        <v>54</v>
      </c>
      <c r="Y76" s="112">
        <v>55</v>
      </c>
      <c r="Z76" s="112">
        <v>72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29</v>
      </c>
      <c r="X77" s="112">
        <v>22</v>
      </c>
      <c r="Y77" s="112">
        <v>27</v>
      </c>
      <c r="Z77" s="112">
        <v>28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19</v>
      </c>
      <c r="X78" s="112">
        <v>14</v>
      </c>
      <c r="Y78" s="112">
        <v>19</v>
      </c>
      <c r="Z78" s="112">
        <v>14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9</v>
      </c>
      <c r="X79" s="112">
        <v>8</v>
      </c>
      <c r="Y79" s="112">
        <v>4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3605</v>
      </c>
      <c r="W80" s="112">
        <v>3985</v>
      </c>
      <c r="X80" s="112">
        <v>3776</v>
      </c>
      <c r="Y80" s="112">
        <v>3942</v>
      </c>
      <c r="Z80" s="112">
        <v>4094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Berri and Barmera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198</v>
      </c>
      <c r="W83" s="112">
        <v>209</v>
      </c>
      <c r="X83" s="112">
        <v>207</v>
      </c>
      <c r="Y83" s="112">
        <v>210</v>
      </c>
      <c r="Z83" s="112">
        <v>211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192</v>
      </c>
      <c r="G84" s="140"/>
      <c r="H84" s="48"/>
      <c r="I84" s="48"/>
      <c r="J84" s="48"/>
      <c r="K84" s="48"/>
      <c r="L84" s="140" t="s">
        <v>0</v>
      </c>
      <c r="M84" s="140"/>
      <c r="N84" s="140" t="s">
        <v>192</v>
      </c>
      <c r="O84" s="140"/>
      <c r="S84" s="115" t="s">
        <v>57</v>
      </c>
      <c r="T84" s="115"/>
      <c r="U84" s="112"/>
      <c r="V84" s="112">
        <v>195</v>
      </c>
      <c r="W84" s="112">
        <v>216</v>
      </c>
      <c r="X84" s="112">
        <v>208</v>
      </c>
      <c r="Y84" s="112">
        <v>231</v>
      </c>
      <c r="Z84" s="112">
        <v>210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2016-17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2016-17</v>
      </c>
      <c r="O85" s="140"/>
      <c r="S85" s="115" t="s">
        <v>187</v>
      </c>
      <c r="T85" s="115"/>
      <c r="U85" s="112"/>
      <c r="V85" s="112">
        <v>405</v>
      </c>
      <c r="W85" s="112">
        <v>436</v>
      </c>
      <c r="X85" s="112">
        <v>421</v>
      </c>
      <c r="Y85" s="112">
        <v>423</v>
      </c>
      <c r="Z85" s="112">
        <v>466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8,703</v>
      </c>
      <c r="D86" s="94">
        <f t="shared" ref="D86:D91" si="4">AD4</f>
        <v>4.8554216867469968E-2</v>
      </c>
      <c r="E86" s="95">
        <f t="shared" ref="E86:E91" si="5">AD4</f>
        <v>4.8554216867469968E-2</v>
      </c>
      <c r="F86" s="94">
        <f t="shared" ref="F86:F91" si="6">AF4</f>
        <v>0.15577689243027892</v>
      </c>
      <c r="G86" s="95">
        <f t="shared" ref="G86:G91" si="7">AF4</f>
        <v>0.15577689243027892</v>
      </c>
      <c r="H86" s="97"/>
      <c r="I86" s="97"/>
      <c r="J86" s="139" t="str">
        <f>'State data for spotlight'!J4</f>
        <v>1,377,229</v>
      </c>
      <c r="K86" s="139"/>
      <c r="L86" s="94">
        <f>'State data for spotlight'!L4</f>
        <v>5.3477465679708791E-2</v>
      </c>
      <c r="M86" s="95">
        <f>'State data for spotlight'!L4</f>
        <v>5.3477465679708791E-2</v>
      </c>
      <c r="N86" s="94">
        <f>'State data for spotlight'!N4</f>
        <v>0.10631377617619675</v>
      </c>
      <c r="O86" s="95">
        <f>'State data for spotlight'!N4</f>
        <v>0.10631377617619675</v>
      </c>
      <c r="S86" s="115" t="s">
        <v>188</v>
      </c>
      <c r="T86" s="115"/>
      <c r="U86" s="112"/>
      <c r="V86" s="112">
        <v>128</v>
      </c>
      <c r="W86" s="112">
        <v>142</v>
      </c>
      <c r="X86" s="112">
        <v>146</v>
      </c>
      <c r="Y86" s="112">
        <v>148</v>
      </c>
      <c r="Z86" s="112">
        <v>166</v>
      </c>
    </row>
    <row r="87" spans="1:30" ht="15" customHeight="1" x14ac:dyDescent="0.25">
      <c r="A87" s="96" t="s">
        <v>4</v>
      </c>
      <c r="B87" s="49"/>
      <c r="C87" s="97" t="str">
        <f t="shared" si="3"/>
        <v>4,601</v>
      </c>
      <c r="D87" s="94">
        <f t="shared" si="4"/>
        <v>5.5033249254758054E-2</v>
      </c>
      <c r="E87" s="95">
        <f t="shared" si="5"/>
        <v>5.5033249254758054E-2</v>
      </c>
      <c r="F87" s="94">
        <f t="shared" si="6"/>
        <v>0.17282691817486628</v>
      </c>
      <c r="G87" s="95">
        <f t="shared" si="7"/>
        <v>0.17282691817486628</v>
      </c>
      <c r="H87" s="97"/>
      <c r="I87" s="97"/>
      <c r="J87" s="139" t="str">
        <f>'State data for spotlight'!J5</f>
        <v>699,474</v>
      </c>
      <c r="K87" s="139"/>
      <c r="L87" s="94">
        <f>'State data for spotlight'!L5</f>
        <v>4.8053424992096305E-2</v>
      </c>
      <c r="M87" s="95">
        <f>'State data for spotlight'!L5</f>
        <v>4.8053424992096305E-2</v>
      </c>
      <c r="N87" s="94">
        <f>'State data for spotlight'!N5</f>
        <v>9.2201128623759843E-2</v>
      </c>
      <c r="O87" s="95">
        <f>'State data for spotlight'!N5</f>
        <v>9.2201128623759843E-2</v>
      </c>
      <c r="S87" s="115" t="s">
        <v>189</v>
      </c>
      <c r="T87" s="115"/>
      <c r="U87" s="112"/>
      <c r="V87" s="112">
        <v>90</v>
      </c>
      <c r="W87" s="112">
        <v>86</v>
      </c>
      <c r="X87" s="112">
        <v>89</v>
      </c>
      <c r="Y87" s="112">
        <v>73</v>
      </c>
      <c r="Z87" s="112">
        <v>69</v>
      </c>
    </row>
    <row r="88" spans="1:30" ht="15" customHeight="1" x14ac:dyDescent="0.25">
      <c r="A88" s="96" t="s">
        <v>5</v>
      </c>
      <c r="B88" s="49"/>
      <c r="C88" s="97" t="str">
        <f t="shared" si="3"/>
        <v>4,094</v>
      </c>
      <c r="D88" s="94">
        <f t="shared" si="4"/>
        <v>3.7769328263624891E-2</v>
      </c>
      <c r="E88" s="95">
        <f t="shared" si="5"/>
        <v>3.7769328263624891E-2</v>
      </c>
      <c r="F88" s="94">
        <f t="shared" si="6"/>
        <v>0.13407202216066483</v>
      </c>
      <c r="G88" s="95">
        <f t="shared" si="7"/>
        <v>0.13407202216066483</v>
      </c>
      <c r="H88" s="97"/>
      <c r="I88" s="97"/>
      <c r="J88" s="139" t="str">
        <f>'State data for spotlight'!J6</f>
        <v>676,814</v>
      </c>
      <c r="K88" s="139"/>
      <c r="L88" s="94">
        <f>'State data for spotlight'!L6</f>
        <v>5.7655734553904381E-2</v>
      </c>
      <c r="M88" s="95">
        <f>'State data for spotlight'!L6</f>
        <v>5.7655734553904381E-2</v>
      </c>
      <c r="N88" s="94">
        <f>'State data for spotlight'!N6</f>
        <v>0.11970022830294802</v>
      </c>
      <c r="O88" s="95">
        <f>'State data for spotlight'!N6</f>
        <v>0.11970022830294802</v>
      </c>
      <c r="S88" s="115" t="s">
        <v>190</v>
      </c>
      <c r="T88" s="115"/>
      <c r="U88" s="112"/>
      <c r="V88" s="112">
        <v>132</v>
      </c>
      <c r="W88" s="112">
        <v>141</v>
      </c>
      <c r="X88" s="112">
        <v>135</v>
      </c>
      <c r="Y88" s="112">
        <v>158</v>
      </c>
      <c r="Z88" s="112">
        <v>147</v>
      </c>
    </row>
    <row r="89" spans="1:30" ht="15" customHeight="1" x14ac:dyDescent="0.25">
      <c r="A89" s="49" t="s">
        <v>6</v>
      </c>
      <c r="B89" s="49"/>
      <c r="C89" s="97" t="str">
        <f t="shared" si="3"/>
        <v>5,974</v>
      </c>
      <c r="D89" s="94">
        <f t="shared" si="4"/>
        <v>1.8758526603001258E-2</v>
      </c>
      <c r="E89" s="95">
        <f t="shared" si="5"/>
        <v>1.8758526603001258E-2</v>
      </c>
      <c r="F89" s="94">
        <f t="shared" si="6"/>
        <v>0.14444444444444438</v>
      </c>
      <c r="G89" s="95">
        <f t="shared" si="7"/>
        <v>0.14444444444444438</v>
      </c>
      <c r="H89" s="97"/>
      <c r="I89" s="97"/>
      <c r="J89" s="139" t="str">
        <f>'State data for spotlight'!J7</f>
        <v>958,761</v>
      </c>
      <c r="K89" s="139"/>
      <c r="L89" s="94">
        <f>'State data for spotlight'!L7</f>
        <v>1.8548795762460601E-2</v>
      </c>
      <c r="M89" s="95">
        <f>'State data for spotlight'!L7</f>
        <v>1.8548795762460601E-2</v>
      </c>
      <c r="N89" s="94">
        <f>'State data for spotlight'!N7</f>
        <v>6.5610867272256401E-2</v>
      </c>
      <c r="O89" s="95">
        <f>'State data for spotlight'!N7</f>
        <v>6.5610867272256401E-2</v>
      </c>
      <c r="S89" s="115" t="s">
        <v>191</v>
      </c>
      <c r="T89" s="115"/>
      <c r="U89" s="112"/>
      <c r="V89" s="112">
        <v>335</v>
      </c>
      <c r="W89" s="112">
        <v>342</v>
      </c>
      <c r="X89" s="112">
        <v>323</v>
      </c>
      <c r="Y89" s="112">
        <v>338</v>
      </c>
      <c r="Z89" s="112">
        <v>354</v>
      </c>
    </row>
    <row r="90" spans="1:30" ht="15" customHeight="1" x14ac:dyDescent="0.25">
      <c r="A90" s="49" t="s">
        <v>98</v>
      </c>
      <c r="B90" s="49"/>
      <c r="C90" s="97" t="str">
        <f t="shared" si="3"/>
        <v>$39,673</v>
      </c>
      <c r="D90" s="94">
        <f t="shared" si="4"/>
        <v>1.5927629016509348E-2</v>
      </c>
      <c r="E90" s="95">
        <f t="shared" si="5"/>
        <v>1.5927629016509348E-2</v>
      </c>
      <c r="F90" s="94">
        <f t="shared" si="6"/>
        <v>5.4291788466648949E-2</v>
      </c>
      <c r="G90" s="95">
        <f t="shared" si="7"/>
        <v>5.4291788466648949E-2</v>
      </c>
      <c r="H90" s="97"/>
      <c r="I90" s="97"/>
      <c r="J90" s="97"/>
      <c r="K90" s="97" t="str">
        <f>'State data for spotlight'!J8</f>
        <v>$45,516</v>
      </c>
      <c r="L90" s="94">
        <f>'State data for spotlight'!L8</f>
        <v>3.5875814156832941E-2</v>
      </c>
      <c r="M90" s="95">
        <f>'State data for spotlight'!L8</f>
        <v>3.5875814156832941E-2</v>
      </c>
      <c r="N90" s="94">
        <f>'State data for spotlight'!N8</f>
        <v>9.9415775345849999E-2</v>
      </c>
      <c r="O90" s="95">
        <f>'State data for spotlight'!N8</f>
        <v>9.9415775345849999E-2</v>
      </c>
      <c r="S90" s="115" t="s">
        <v>58</v>
      </c>
      <c r="T90" s="115"/>
      <c r="U90" s="112"/>
      <c r="V90" s="112">
        <v>613</v>
      </c>
      <c r="W90" s="112">
        <v>656</v>
      </c>
      <c r="X90" s="112">
        <v>656</v>
      </c>
      <c r="Y90" s="112">
        <v>678</v>
      </c>
      <c r="Z90" s="112">
        <v>692</v>
      </c>
    </row>
    <row r="91" spans="1:30" ht="15" customHeight="1" x14ac:dyDescent="0.25">
      <c r="A91" s="49" t="s">
        <v>7</v>
      </c>
      <c r="B91" s="49"/>
      <c r="C91" s="97" t="str">
        <f t="shared" si="3"/>
        <v>$291.7 mil</v>
      </c>
      <c r="D91" s="94">
        <f t="shared" si="4"/>
        <v>4.0514484948010132E-2</v>
      </c>
      <c r="E91" s="95">
        <f t="shared" si="5"/>
        <v>4.0514484948010132E-2</v>
      </c>
      <c r="F91" s="94">
        <f t="shared" si="6"/>
        <v>0.25717572083615403</v>
      </c>
      <c r="G91" s="95">
        <f t="shared" si="7"/>
        <v>0.25717572083615403</v>
      </c>
      <c r="H91" s="97"/>
      <c r="I91" s="97"/>
      <c r="J91" s="97"/>
      <c r="K91" s="97" t="str">
        <f>'State data for spotlight'!J9</f>
        <v>$58.1 bil</v>
      </c>
      <c r="L91" s="94">
        <f>'State data for spotlight'!L9</f>
        <v>7.0868511025021563E-2</v>
      </c>
      <c r="M91" s="95">
        <f>'State data for spotlight'!L9</f>
        <v>7.0868511025021563E-2</v>
      </c>
      <c r="N91" s="94">
        <f>'State data for spotlight'!N9</f>
        <v>0.2010623508190672</v>
      </c>
      <c r="O91" s="95">
        <f>'State data for spotlight'!N9</f>
        <v>0.2010623508190672</v>
      </c>
      <c r="S91" s="118" t="s">
        <v>53</v>
      </c>
      <c r="T91" s="118"/>
      <c r="U91" s="112"/>
      <c r="V91" s="112">
        <v>2759</v>
      </c>
      <c r="W91" s="112">
        <v>3078</v>
      </c>
      <c r="X91" s="112">
        <v>2924</v>
      </c>
      <c r="Y91" s="112">
        <v>3122</v>
      </c>
      <c r="Z91" s="112">
        <v>3197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193</v>
      </c>
      <c r="S93" s="115" t="s">
        <v>56</v>
      </c>
      <c r="T93" s="115"/>
      <c r="U93" s="112"/>
      <c r="V93" s="112">
        <v>136</v>
      </c>
      <c r="W93" s="112">
        <v>157</v>
      </c>
      <c r="X93" s="112">
        <v>164</v>
      </c>
      <c r="Y93" s="112">
        <v>168</v>
      </c>
      <c r="Z93" s="112">
        <v>166</v>
      </c>
    </row>
    <row r="94" spans="1:30" ht="15" customHeight="1" x14ac:dyDescent="0.25">
      <c r="A94" s="135" t="s">
        <v>194</v>
      </c>
      <c r="S94" s="115" t="s">
        <v>57</v>
      </c>
      <c r="T94" s="115"/>
      <c r="U94" s="112"/>
      <c r="V94" s="112">
        <v>335</v>
      </c>
      <c r="W94" s="112">
        <v>393</v>
      </c>
      <c r="X94" s="112">
        <v>399</v>
      </c>
      <c r="Y94" s="112">
        <v>402</v>
      </c>
      <c r="Z94" s="112">
        <v>415</v>
      </c>
    </row>
    <row r="95" spans="1:30" ht="15" customHeight="1" x14ac:dyDescent="0.25">
      <c r="A95" s="136" t="s">
        <v>268</v>
      </c>
      <c r="S95" s="115" t="s">
        <v>187</v>
      </c>
      <c r="T95" s="115"/>
      <c r="U95" s="112"/>
      <c r="V95" s="112">
        <v>92</v>
      </c>
      <c r="W95" s="112">
        <v>107</v>
      </c>
      <c r="X95" s="112">
        <v>101</v>
      </c>
      <c r="Y95" s="112">
        <v>100</v>
      </c>
      <c r="Z95" s="112">
        <v>105</v>
      </c>
    </row>
    <row r="96" spans="1:30" ht="15" customHeight="1" x14ac:dyDescent="0.25">
      <c r="A96" s="134" t="s">
        <v>260</v>
      </c>
      <c r="S96" s="115" t="s">
        <v>188</v>
      </c>
      <c r="T96" s="115"/>
      <c r="U96" s="112"/>
      <c r="V96" s="112">
        <v>440</v>
      </c>
      <c r="W96" s="112">
        <v>466</v>
      </c>
      <c r="X96" s="112">
        <v>477</v>
      </c>
      <c r="Y96" s="112">
        <v>497</v>
      </c>
      <c r="Z96" s="112">
        <v>525</v>
      </c>
    </row>
    <row r="97" spans="1:32" ht="15" customHeight="1" x14ac:dyDescent="0.25">
      <c r="A97" s="136" t="s">
        <v>272</v>
      </c>
      <c r="S97" s="115" t="s">
        <v>189</v>
      </c>
      <c r="T97" s="115"/>
      <c r="U97" s="112"/>
      <c r="V97" s="112">
        <v>371</v>
      </c>
      <c r="W97" s="112">
        <v>395</v>
      </c>
      <c r="X97" s="112">
        <v>365</v>
      </c>
      <c r="Y97" s="112">
        <v>369</v>
      </c>
      <c r="Z97" s="112">
        <v>372</v>
      </c>
    </row>
    <row r="98" spans="1:32" ht="15" customHeight="1" x14ac:dyDescent="0.25">
      <c r="A98" s="136" t="s">
        <v>273</v>
      </c>
      <c r="S98" s="115" t="s">
        <v>190</v>
      </c>
      <c r="T98" s="115"/>
      <c r="U98" s="112"/>
      <c r="V98" s="112">
        <v>255</v>
      </c>
      <c r="W98" s="112">
        <v>251</v>
      </c>
      <c r="X98" s="112">
        <v>241</v>
      </c>
      <c r="Y98" s="112">
        <v>253</v>
      </c>
      <c r="Z98" s="112">
        <v>258</v>
      </c>
    </row>
    <row r="99" spans="1:32" ht="15" customHeight="1" x14ac:dyDescent="0.25">
      <c r="S99" s="115" t="s">
        <v>191</v>
      </c>
      <c r="T99" s="115"/>
      <c r="U99" s="112"/>
      <c r="V99" s="112">
        <v>21</v>
      </c>
      <c r="W99" s="112">
        <v>26</v>
      </c>
      <c r="X99" s="112">
        <v>19</v>
      </c>
      <c r="Y99" s="112">
        <v>24</v>
      </c>
      <c r="Z99" s="112">
        <v>34</v>
      </c>
    </row>
    <row r="100" spans="1:32" ht="15" customHeight="1" x14ac:dyDescent="0.25">
      <c r="S100" s="115" t="s">
        <v>58</v>
      </c>
      <c r="T100" s="115"/>
      <c r="U100" s="112"/>
      <c r="V100" s="112">
        <v>300</v>
      </c>
      <c r="W100" s="112">
        <v>352</v>
      </c>
      <c r="X100" s="112">
        <v>356</v>
      </c>
      <c r="Y100" s="112">
        <v>388</v>
      </c>
      <c r="Z100" s="112">
        <v>378</v>
      </c>
    </row>
    <row r="101" spans="1:32" x14ac:dyDescent="0.25">
      <c r="A101" s="18"/>
      <c r="S101" s="118" t="s">
        <v>53</v>
      </c>
      <c r="T101" s="118"/>
      <c r="U101" s="112"/>
      <c r="V101" s="112">
        <v>2463</v>
      </c>
      <c r="W101" s="112">
        <v>2722</v>
      </c>
      <c r="X101" s="112">
        <v>2581</v>
      </c>
      <c r="Y101" s="112">
        <v>2739</v>
      </c>
      <c r="Z101" s="112">
        <v>2767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186</v>
      </c>
      <c r="X103" s="106" t="s">
        <v>195</v>
      </c>
      <c r="Y103" s="106" t="s">
        <v>263</v>
      </c>
      <c r="Z103" s="106" t="s">
        <v>269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5279</v>
      </c>
      <c r="W104" s="112">
        <v>5840</v>
      </c>
      <c r="X104" s="112">
        <v>5768</v>
      </c>
      <c r="Y104" s="112">
        <v>6291</v>
      </c>
      <c r="Z104" s="112">
        <v>6291</v>
      </c>
      <c r="AB104" s="109" t="str">
        <f>TEXT(Z104,"###,###")</f>
        <v>6,291</v>
      </c>
      <c r="AD104" s="130">
        <f>Z104/($Z$4)*100</f>
        <v>72.285418821096172</v>
      </c>
      <c r="AF104" s="109"/>
    </row>
    <row r="105" spans="1:32" x14ac:dyDescent="0.25">
      <c r="S105" s="115" t="s">
        <v>17</v>
      </c>
      <c r="T105" s="115"/>
      <c r="U105" s="112"/>
      <c r="V105" s="112">
        <v>1270</v>
      </c>
      <c r="W105" s="112">
        <v>1376</v>
      </c>
      <c r="X105" s="112">
        <v>1328</v>
      </c>
      <c r="Y105" s="112">
        <v>1313</v>
      </c>
      <c r="Z105" s="112">
        <v>1321</v>
      </c>
      <c r="AB105" s="109" t="str">
        <f>TEXT(Z105,"###,###")</f>
        <v>1,321</v>
      </c>
      <c r="AD105" s="130">
        <f>Z105/($Z$4)*100</f>
        <v>15.178674020452718</v>
      </c>
      <c r="AF105" s="109"/>
    </row>
    <row r="106" spans="1:32" x14ac:dyDescent="0.25">
      <c r="S106" s="118" t="s">
        <v>53</v>
      </c>
      <c r="T106" s="118"/>
      <c r="U106" s="120"/>
      <c r="V106" s="120">
        <v>6549</v>
      </c>
      <c r="W106" s="120">
        <v>7216</v>
      </c>
      <c r="X106" s="120">
        <v>7096</v>
      </c>
      <c r="Y106" s="120">
        <v>7604</v>
      </c>
      <c r="Z106" s="120">
        <v>7612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1011</v>
      </c>
      <c r="W108" s="112">
        <v>1232</v>
      </c>
      <c r="X108" s="112">
        <v>1127</v>
      </c>
      <c r="Y108" s="112">
        <v>1154</v>
      </c>
      <c r="Z108" s="112">
        <v>1200</v>
      </c>
      <c r="AB108" s="109" t="str">
        <f>TEXT(Z108,"###,###")</f>
        <v>1,200</v>
      </c>
      <c r="AD108" s="130">
        <f>Z108/($Z$4)*100</f>
        <v>13.788348845225784</v>
      </c>
      <c r="AF108" s="109"/>
    </row>
    <row r="109" spans="1:32" x14ac:dyDescent="0.25">
      <c r="S109" s="115" t="s">
        <v>20</v>
      </c>
      <c r="T109" s="115"/>
      <c r="U109" s="112"/>
      <c r="V109" s="112">
        <v>1264</v>
      </c>
      <c r="W109" s="112">
        <v>1303</v>
      </c>
      <c r="X109" s="112">
        <v>1157</v>
      </c>
      <c r="Y109" s="112">
        <v>1312</v>
      </c>
      <c r="Z109" s="112">
        <v>1307</v>
      </c>
      <c r="AB109" s="109" t="str">
        <f>TEXT(Z109,"###,###")</f>
        <v>1,307</v>
      </c>
      <c r="AD109" s="130">
        <f>Z109/($Z$4)*100</f>
        <v>15.017809950591751</v>
      </c>
      <c r="AF109" s="109"/>
    </row>
    <row r="110" spans="1:32" x14ac:dyDescent="0.25">
      <c r="S110" s="115" t="s">
        <v>21</v>
      </c>
      <c r="T110" s="115"/>
      <c r="U110" s="112"/>
      <c r="V110" s="112">
        <v>1696</v>
      </c>
      <c r="W110" s="112">
        <v>1998</v>
      </c>
      <c r="X110" s="112">
        <v>1924</v>
      </c>
      <c r="Y110" s="112">
        <v>2053</v>
      </c>
      <c r="Z110" s="112">
        <v>2262</v>
      </c>
      <c r="AB110" s="109" t="str">
        <f>TEXT(Z110,"###,###")</f>
        <v>2,262</v>
      </c>
      <c r="AD110" s="130">
        <f>Z110/($Z$4)*100</f>
        <v>25.991037573250601</v>
      </c>
      <c r="AF110" s="109"/>
    </row>
    <row r="111" spans="1:32" x14ac:dyDescent="0.25">
      <c r="S111" s="115" t="s">
        <v>22</v>
      </c>
      <c r="T111" s="115"/>
      <c r="U111" s="112"/>
      <c r="V111" s="112">
        <v>2519</v>
      </c>
      <c r="W111" s="112">
        <v>2656</v>
      </c>
      <c r="X111" s="112">
        <v>2715</v>
      </c>
      <c r="Y111" s="112">
        <v>2777</v>
      </c>
      <c r="Z111" s="112">
        <v>2964</v>
      </c>
      <c r="AB111" s="109" t="str">
        <f>TEXT(Z111,"###,###")</f>
        <v>2,964</v>
      </c>
      <c r="AD111" s="130">
        <f>Z111/($Z$4)*100</f>
        <v>34.057221647707685</v>
      </c>
      <c r="AF111" s="109"/>
    </row>
    <row r="112" spans="1:32" x14ac:dyDescent="0.25">
      <c r="S112" s="118" t="s">
        <v>53</v>
      </c>
      <c r="T112" s="118"/>
      <c r="U112" s="112"/>
      <c r="V112" s="112">
        <v>7532</v>
      </c>
      <c r="W112" s="112">
        <v>8443</v>
      </c>
      <c r="X112" s="112">
        <v>7931</v>
      </c>
      <c r="Y112" s="112">
        <v>8304</v>
      </c>
      <c r="Z112" s="112">
        <v>8703</v>
      </c>
    </row>
    <row r="113" spans="19:32" x14ac:dyDescent="0.25">
      <c r="AB113" s="125" t="s">
        <v>24</v>
      </c>
      <c r="AC113" s="106"/>
      <c r="AD113" s="106" t="s">
        <v>184</v>
      </c>
      <c r="AF113" s="106" t="s">
        <v>185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43.17</v>
      </c>
      <c r="W118" s="131">
        <v>43.43</v>
      </c>
      <c r="X118" s="131">
        <v>43.08</v>
      </c>
      <c r="Y118" s="131">
        <v>43.36</v>
      </c>
      <c r="Z118" s="131">
        <v>42.89</v>
      </c>
      <c r="AB118" s="109" t="str">
        <f>TEXT(Z118,"##.0")</f>
        <v>42.9</v>
      </c>
    </row>
    <row r="120" spans="19:32" x14ac:dyDescent="0.25">
      <c r="S120" s="101" t="s">
        <v>100</v>
      </c>
      <c r="T120" s="112"/>
      <c r="U120" s="112"/>
      <c r="V120" s="112">
        <v>4072</v>
      </c>
      <c r="W120" s="112">
        <v>4507</v>
      </c>
      <c r="X120" s="112">
        <v>4369</v>
      </c>
      <c r="Y120" s="112">
        <v>4620</v>
      </c>
      <c r="Z120" s="112">
        <v>4754</v>
      </c>
      <c r="AB120" s="109" t="str">
        <f>TEXT(Z120,"###,###")</f>
        <v>4,754</v>
      </c>
    </row>
    <row r="121" spans="19:32" x14ac:dyDescent="0.25">
      <c r="S121" s="101" t="s">
        <v>101</v>
      </c>
      <c r="T121" s="112"/>
      <c r="U121" s="112"/>
      <c r="V121" s="112">
        <v>631</v>
      </c>
      <c r="W121" s="112">
        <v>724</v>
      </c>
      <c r="X121" s="112">
        <v>598</v>
      </c>
      <c r="Y121" s="112">
        <v>676</v>
      </c>
      <c r="Z121" s="112">
        <v>649</v>
      </c>
      <c r="AB121" s="109" t="str">
        <f>TEXT(Z121,"###,###")</f>
        <v>649</v>
      </c>
    </row>
    <row r="122" spans="19:32" x14ac:dyDescent="0.25">
      <c r="S122" s="101" t="s">
        <v>102</v>
      </c>
      <c r="T122" s="112"/>
      <c r="U122" s="112"/>
      <c r="V122" s="112">
        <v>518</v>
      </c>
      <c r="W122" s="112">
        <v>576</v>
      </c>
      <c r="X122" s="112">
        <v>543</v>
      </c>
      <c r="Y122" s="112">
        <v>569</v>
      </c>
      <c r="Z122" s="112">
        <v>567</v>
      </c>
      <c r="AB122" s="109" t="str">
        <f>TEXT(Z122,"###,###")</f>
        <v>567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4590</v>
      </c>
      <c r="W124" s="112">
        <v>5083</v>
      </c>
      <c r="X124" s="112">
        <v>4912</v>
      </c>
      <c r="Y124" s="112">
        <v>5189</v>
      </c>
      <c r="Z124" s="112">
        <v>5321</v>
      </c>
      <c r="AB124" s="109" t="str">
        <f>TEXT(Z124,"###,###")</f>
        <v>5,321</v>
      </c>
      <c r="AD124" s="127">
        <f>Z124/$Z$7*100</f>
        <v>89.06930030130566</v>
      </c>
    </row>
    <row r="125" spans="19:32" x14ac:dyDescent="0.25">
      <c r="S125" s="101" t="s">
        <v>104</v>
      </c>
      <c r="T125" s="112"/>
      <c r="U125" s="112"/>
      <c r="V125" s="112">
        <v>1149</v>
      </c>
      <c r="W125" s="112">
        <v>1300</v>
      </c>
      <c r="X125" s="112">
        <v>1141</v>
      </c>
      <c r="Y125" s="112">
        <v>1245</v>
      </c>
      <c r="Z125" s="112">
        <v>1216</v>
      </c>
      <c r="AB125" s="109" t="str">
        <f>TEXT(Z125,"###,###")</f>
        <v>1,216</v>
      </c>
      <c r="AD125" s="127">
        <f>Z125/$Z$7*100</f>
        <v>20.354871108135253</v>
      </c>
    </row>
    <row r="127" spans="19:32" x14ac:dyDescent="0.25">
      <c r="S127" s="101" t="s">
        <v>105</v>
      </c>
      <c r="T127" s="112"/>
      <c r="U127" s="112"/>
      <c r="V127" s="112">
        <v>2759</v>
      </c>
      <c r="W127" s="112">
        <v>3083</v>
      </c>
      <c r="X127" s="112">
        <v>2923</v>
      </c>
      <c r="Y127" s="112">
        <v>3128</v>
      </c>
      <c r="Z127" s="112">
        <v>3195</v>
      </c>
      <c r="AB127" s="109" t="str">
        <f>TEXT(Z127,"###,###")</f>
        <v>3,195</v>
      </c>
      <c r="AD127" s="127">
        <f>Z127/$Z$7*100</f>
        <v>53.481754268496815</v>
      </c>
    </row>
    <row r="128" spans="19:32" x14ac:dyDescent="0.25">
      <c r="S128" s="101" t="s">
        <v>106</v>
      </c>
      <c r="T128" s="112"/>
      <c r="U128" s="112"/>
      <c r="V128" s="112">
        <v>2459</v>
      </c>
      <c r="W128" s="112">
        <v>2718</v>
      </c>
      <c r="X128" s="112">
        <v>2582</v>
      </c>
      <c r="Y128" s="112">
        <v>2743</v>
      </c>
      <c r="Z128" s="112">
        <v>2767</v>
      </c>
      <c r="AB128" s="109" t="str">
        <f>TEXT(Z128,"###,###")</f>
        <v>2,767</v>
      </c>
      <c r="AD128" s="127">
        <f>Z128/$Z$7*100</f>
        <v>46.317375292936056</v>
      </c>
    </row>
    <row r="130" spans="19:20" x14ac:dyDescent="0.25">
      <c r="S130" s="101" t="s">
        <v>264</v>
      </c>
      <c r="T130" s="127">
        <v>79.578172079009036</v>
      </c>
    </row>
    <row r="131" spans="19:20" x14ac:dyDescent="0.25">
      <c r="S131" s="101" t="s">
        <v>265</v>
      </c>
      <c r="T131" s="127">
        <v>10.863742885838635</v>
      </c>
    </row>
    <row r="132" spans="19:20" x14ac:dyDescent="0.25">
      <c r="S132" s="101" t="s">
        <v>266</v>
      </c>
      <c r="T132" s="127">
        <v>9.4911282222966182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37DA5F4-A7CA-4059-8EA4-6F7592796E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7E1D61-B438-4285-82E2-3A22F9FFEB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D98A99F-79FE-4897-8682-CECD949CD0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7CA82F-9551-4AC1-BA8E-4A761F347E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70</vt:i4>
      </vt:variant>
    </vt:vector>
  </HeadingPairs>
  <TitlesOfParts>
    <vt:vector size="142" baseType="lpstr">
      <vt:lpstr>Contents</vt:lpstr>
      <vt:lpstr>Table 10.1</vt:lpstr>
      <vt:lpstr>Table 10.2</vt:lpstr>
      <vt:lpstr>Table 10.3</vt:lpstr>
      <vt:lpstr>Table 10.4</vt:lpstr>
      <vt:lpstr>Table 10.5</vt:lpstr>
      <vt:lpstr>Table 10.6</vt:lpstr>
      <vt:lpstr>Table 10.7</vt:lpstr>
      <vt:lpstr>Table 10.8</vt:lpstr>
      <vt:lpstr>Table 10.9</vt:lpstr>
      <vt:lpstr>Table 10.10</vt:lpstr>
      <vt:lpstr>Table 10.11</vt:lpstr>
      <vt:lpstr>Table 10.12</vt:lpstr>
      <vt:lpstr>Table 10.13</vt:lpstr>
      <vt:lpstr>Table 10.14</vt:lpstr>
      <vt:lpstr>Table 10.15</vt:lpstr>
      <vt:lpstr>Table 10.16</vt:lpstr>
      <vt:lpstr>Table 10.17</vt:lpstr>
      <vt:lpstr>Table 10.18</vt:lpstr>
      <vt:lpstr>Table 10.19</vt:lpstr>
      <vt:lpstr>Table 10.20</vt:lpstr>
      <vt:lpstr>Table 10.21</vt:lpstr>
      <vt:lpstr>Table 10.22</vt:lpstr>
      <vt:lpstr>Table 10.23</vt:lpstr>
      <vt:lpstr>Table 10.24</vt:lpstr>
      <vt:lpstr>Table 10.25</vt:lpstr>
      <vt:lpstr>Table 10.26</vt:lpstr>
      <vt:lpstr>Table 10.27</vt:lpstr>
      <vt:lpstr>Table 10.28</vt:lpstr>
      <vt:lpstr>Table 10.29</vt:lpstr>
      <vt:lpstr>Table 10.30</vt:lpstr>
      <vt:lpstr>Table 10.31</vt:lpstr>
      <vt:lpstr>Table 10.32</vt:lpstr>
      <vt:lpstr>Table 10.33</vt:lpstr>
      <vt:lpstr>Table 10.34</vt:lpstr>
      <vt:lpstr>Table 10.35</vt:lpstr>
      <vt:lpstr>Table 10.36</vt:lpstr>
      <vt:lpstr>Table 10.37</vt:lpstr>
      <vt:lpstr>Table 10.38</vt:lpstr>
      <vt:lpstr>Table 10.39</vt:lpstr>
      <vt:lpstr>Table 10.40</vt:lpstr>
      <vt:lpstr>Table 10.41</vt:lpstr>
      <vt:lpstr>Table 10.42</vt:lpstr>
      <vt:lpstr>Table 10.43</vt:lpstr>
      <vt:lpstr>Table 10.44</vt:lpstr>
      <vt:lpstr>Table 10.45</vt:lpstr>
      <vt:lpstr>Table 10.46</vt:lpstr>
      <vt:lpstr>Table 10.47</vt:lpstr>
      <vt:lpstr>Table 10.48</vt:lpstr>
      <vt:lpstr>Table 10.49</vt:lpstr>
      <vt:lpstr>Table 10.50</vt:lpstr>
      <vt:lpstr>Table 10.51</vt:lpstr>
      <vt:lpstr>Table 10.52</vt:lpstr>
      <vt:lpstr>Table 10.53</vt:lpstr>
      <vt:lpstr>Table 10.54</vt:lpstr>
      <vt:lpstr>Table 10.55</vt:lpstr>
      <vt:lpstr>Table 10.56</vt:lpstr>
      <vt:lpstr>Table 10.57</vt:lpstr>
      <vt:lpstr>Table 10.58</vt:lpstr>
      <vt:lpstr>Table 10.59</vt:lpstr>
      <vt:lpstr>Table 10.60</vt:lpstr>
      <vt:lpstr>Table 10.61</vt:lpstr>
      <vt:lpstr>Table 10.62</vt:lpstr>
      <vt:lpstr>Table 10.63</vt:lpstr>
      <vt:lpstr>Table 10.64</vt:lpstr>
      <vt:lpstr>Table 10.65</vt:lpstr>
      <vt:lpstr>Table 10.66</vt:lpstr>
      <vt:lpstr>Table 10.67</vt:lpstr>
      <vt:lpstr>Table 10.68</vt:lpstr>
      <vt:lpstr>Table 10.69</vt:lpstr>
      <vt:lpstr>Table 10.70</vt:lpstr>
      <vt:lpstr>State data for spotlight</vt:lpstr>
      <vt:lpstr>'Table 10.1'!Print_Area</vt:lpstr>
      <vt:lpstr>'Table 10.10'!Print_Area</vt:lpstr>
      <vt:lpstr>'Table 10.11'!Print_Area</vt:lpstr>
      <vt:lpstr>'Table 10.12'!Print_Area</vt:lpstr>
      <vt:lpstr>'Table 10.13'!Print_Area</vt:lpstr>
      <vt:lpstr>'Table 10.14'!Print_Area</vt:lpstr>
      <vt:lpstr>'Table 10.15'!Print_Area</vt:lpstr>
      <vt:lpstr>'Table 10.16'!Print_Area</vt:lpstr>
      <vt:lpstr>'Table 10.17'!Print_Area</vt:lpstr>
      <vt:lpstr>'Table 10.18'!Print_Area</vt:lpstr>
      <vt:lpstr>'Table 10.19'!Print_Area</vt:lpstr>
      <vt:lpstr>'Table 10.2'!Print_Area</vt:lpstr>
      <vt:lpstr>'Table 10.20'!Print_Area</vt:lpstr>
      <vt:lpstr>'Table 10.21'!Print_Area</vt:lpstr>
      <vt:lpstr>'Table 10.22'!Print_Area</vt:lpstr>
      <vt:lpstr>'Table 10.23'!Print_Area</vt:lpstr>
      <vt:lpstr>'Table 10.24'!Print_Area</vt:lpstr>
      <vt:lpstr>'Table 10.25'!Print_Area</vt:lpstr>
      <vt:lpstr>'Table 10.26'!Print_Area</vt:lpstr>
      <vt:lpstr>'Table 10.27'!Print_Area</vt:lpstr>
      <vt:lpstr>'Table 10.28'!Print_Area</vt:lpstr>
      <vt:lpstr>'Table 10.29'!Print_Area</vt:lpstr>
      <vt:lpstr>'Table 10.3'!Print_Area</vt:lpstr>
      <vt:lpstr>'Table 10.30'!Print_Area</vt:lpstr>
      <vt:lpstr>'Table 10.31'!Print_Area</vt:lpstr>
      <vt:lpstr>'Table 10.32'!Print_Area</vt:lpstr>
      <vt:lpstr>'Table 10.33'!Print_Area</vt:lpstr>
      <vt:lpstr>'Table 10.34'!Print_Area</vt:lpstr>
      <vt:lpstr>'Table 10.35'!Print_Area</vt:lpstr>
      <vt:lpstr>'Table 10.36'!Print_Area</vt:lpstr>
      <vt:lpstr>'Table 10.37'!Print_Area</vt:lpstr>
      <vt:lpstr>'Table 10.38'!Print_Area</vt:lpstr>
      <vt:lpstr>'Table 10.39'!Print_Area</vt:lpstr>
      <vt:lpstr>'Table 10.4'!Print_Area</vt:lpstr>
      <vt:lpstr>'Table 10.40'!Print_Area</vt:lpstr>
      <vt:lpstr>'Table 10.41'!Print_Area</vt:lpstr>
      <vt:lpstr>'Table 10.42'!Print_Area</vt:lpstr>
      <vt:lpstr>'Table 10.43'!Print_Area</vt:lpstr>
      <vt:lpstr>'Table 10.44'!Print_Area</vt:lpstr>
      <vt:lpstr>'Table 10.45'!Print_Area</vt:lpstr>
      <vt:lpstr>'Table 10.46'!Print_Area</vt:lpstr>
      <vt:lpstr>'Table 10.47'!Print_Area</vt:lpstr>
      <vt:lpstr>'Table 10.48'!Print_Area</vt:lpstr>
      <vt:lpstr>'Table 10.49'!Print_Area</vt:lpstr>
      <vt:lpstr>'Table 10.5'!Print_Area</vt:lpstr>
      <vt:lpstr>'Table 10.50'!Print_Area</vt:lpstr>
      <vt:lpstr>'Table 10.51'!Print_Area</vt:lpstr>
      <vt:lpstr>'Table 10.52'!Print_Area</vt:lpstr>
      <vt:lpstr>'Table 10.53'!Print_Area</vt:lpstr>
      <vt:lpstr>'Table 10.54'!Print_Area</vt:lpstr>
      <vt:lpstr>'Table 10.55'!Print_Area</vt:lpstr>
      <vt:lpstr>'Table 10.56'!Print_Area</vt:lpstr>
      <vt:lpstr>'Table 10.57'!Print_Area</vt:lpstr>
      <vt:lpstr>'Table 10.58'!Print_Area</vt:lpstr>
      <vt:lpstr>'Table 10.59'!Print_Area</vt:lpstr>
      <vt:lpstr>'Table 10.6'!Print_Area</vt:lpstr>
      <vt:lpstr>'Table 10.60'!Print_Area</vt:lpstr>
      <vt:lpstr>'Table 10.61'!Print_Area</vt:lpstr>
      <vt:lpstr>'Table 10.62'!Print_Area</vt:lpstr>
      <vt:lpstr>'Table 10.63'!Print_Area</vt:lpstr>
      <vt:lpstr>'Table 10.64'!Print_Area</vt:lpstr>
      <vt:lpstr>'Table 10.65'!Print_Area</vt:lpstr>
      <vt:lpstr>'Table 10.66'!Print_Area</vt:lpstr>
      <vt:lpstr>'Table 10.67'!Print_Area</vt:lpstr>
      <vt:lpstr>'Table 10.68'!Print_Area</vt:lpstr>
      <vt:lpstr>'Table 10.69'!Print_Area</vt:lpstr>
      <vt:lpstr>'Table 10.7'!Print_Area</vt:lpstr>
      <vt:lpstr>'Table 10.70'!Print_Area</vt:lpstr>
      <vt:lpstr>'Table 10.8'!Print_Area</vt:lpstr>
      <vt:lpstr>'Table 10.9'!Print_Area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Mark Murray</cp:lastModifiedBy>
  <cp:lastPrinted>2021-10-22T04:48:15Z</cp:lastPrinted>
  <dcterms:created xsi:type="dcterms:W3CDTF">2019-07-02T01:38:47Z</dcterms:created>
  <dcterms:modified xsi:type="dcterms:W3CDTF">2024-03-05T04:47:03Z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