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9.xml" ContentType="application/vnd.openxmlformats-officedocument.drawingml.chartshapes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0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3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5.xml" ContentType="application/vnd.openxmlformats-officedocument.drawingml.chartshape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7.xml" ContentType="application/vnd.openxmlformats-officedocument.drawingml.chartshapes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1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19.xml" ContentType="application/vnd.openxmlformats-officedocument.drawingml.chartshapes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20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1.xml" ContentType="application/vnd.openxmlformats-officedocument.drawingml.chartshape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2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3.xml" ContentType="application/vnd.openxmlformats-officedocument.drawingml.chartshapes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4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25.xml" ContentType="application/vnd.openxmlformats-officedocument.drawingml.chartshapes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26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drawings/drawing27.xml" ContentType="application/vnd.openxmlformats-officedocument.drawingml.chartshapes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28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drawings/drawing29.xml" ContentType="application/vnd.openxmlformats-officedocument.drawingml.chartshapes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30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drawings/drawing31.xml" ContentType="application/vnd.openxmlformats-officedocument.drawingml.chartshapes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32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drawings/drawing33.xml" ContentType="application/vnd.openxmlformats-officedocument.drawingml.chartshapes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34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drawings/drawing35.xml" ContentType="application/vnd.openxmlformats-officedocument.drawingml.chartshapes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drawings/drawing36.xml" ContentType="application/vnd.openxmlformats-officedocument.drawing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drawings/drawing37.xml" ContentType="application/vnd.openxmlformats-officedocument.drawingml.chartshapes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drawings/drawing38.xml" ContentType="application/vnd.openxmlformats-officedocument.drawing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drawings/drawing39.xml" ContentType="application/vnd.openxmlformats-officedocument.drawingml.chartshapes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drawings/drawing40.xml" ContentType="application/vnd.openxmlformats-officedocument.drawing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drawings/drawing41.xml" ContentType="application/vnd.openxmlformats-officedocument.drawingml.chartshapes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drawings/drawing42.xml" ContentType="application/vnd.openxmlformats-officedocument.drawing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drawings/drawing43.xml" ContentType="application/vnd.openxmlformats-officedocument.drawingml.chartshapes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drawings/drawing44.xml" ContentType="application/vnd.openxmlformats-officedocument.drawing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drawings/drawing45.xml" ContentType="application/vnd.openxmlformats-officedocument.drawingml.chartshapes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drawings/drawing46.xml" ContentType="application/vnd.openxmlformats-officedocument.drawing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drawings/drawing47.xml" ContentType="application/vnd.openxmlformats-officedocument.drawingml.chartshapes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drawings/drawing48.xml" ContentType="application/vnd.openxmlformats-officedocument.drawing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drawings/drawing49.xml" ContentType="application/vnd.openxmlformats-officedocument.drawingml.chartshapes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drawings/drawing50.xml" ContentType="application/vnd.openxmlformats-officedocument.drawing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drawings/drawing51.xml" ContentType="application/vnd.openxmlformats-officedocument.drawingml.chartshapes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drawings/drawing52.xml" ContentType="application/vnd.openxmlformats-officedocument.drawing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drawings/drawing53.xml" ContentType="application/vnd.openxmlformats-officedocument.drawingml.chartshapes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drawings/drawing54.xml" ContentType="application/vnd.openxmlformats-officedocument.drawing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drawings/drawing55.xml" ContentType="application/vnd.openxmlformats-officedocument.drawingml.chartshapes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drawings/drawing56.xml" ContentType="application/vnd.openxmlformats-officedocument.drawing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drawings/drawing57.xml" ContentType="application/vnd.openxmlformats-officedocument.drawingml.chartshapes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drawings/drawing58.xml" ContentType="application/vnd.openxmlformats-officedocument.drawing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drawings/drawing59.xml" ContentType="application/vnd.openxmlformats-officedocument.drawingml.chartshapes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S:\LEED\2018 LEED Project\Output\2022 JIA Publication\Output tables\test MM\IPE Contents and DL Tables - Final Checks\Data Downloads\"/>
    </mc:Choice>
  </mc:AlternateContent>
  <xr:revisionPtr revIDLastSave="0" documentId="13_ncr:1_{D77C9030-877A-442A-A980-873B5DF4CD89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Contents" sheetId="169" r:id="rId1"/>
    <sheet name="Table 12.1" sheetId="180" r:id="rId2"/>
    <sheet name="Table 12.2" sheetId="181" r:id="rId3"/>
    <sheet name="Table 12.3" sheetId="182" r:id="rId4"/>
    <sheet name="Table 12.4" sheetId="183" r:id="rId5"/>
    <sheet name="Table 12.5" sheetId="184" r:id="rId6"/>
    <sheet name="Table 12.6" sheetId="185" r:id="rId7"/>
    <sheet name="Table 12.7" sheetId="186" r:id="rId8"/>
    <sheet name="Table 12.8" sheetId="187" r:id="rId9"/>
    <sheet name="Table 12.9" sheetId="188" r:id="rId10"/>
    <sheet name="Table 12.10" sheetId="189" r:id="rId11"/>
    <sheet name="Table 12.11" sheetId="190" r:id="rId12"/>
    <sheet name="Table 12.12" sheetId="191" r:id="rId13"/>
    <sheet name="Table 12.13" sheetId="192" r:id="rId14"/>
    <sheet name="Table 12.14" sheetId="193" r:id="rId15"/>
    <sheet name="Table 12.15" sheetId="194" r:id="rId16"/>
    <sheet name="Table 12.16" sheetId="195" r:id="rId17"/>
    <sheet name="Table 12.17" sheetId="196" r:id="rId18"/>
    <sheet name="Table 12.18" sheetId="197" r:id="rId19"/>
    <sheet name="Table 12.19" sheetId="198" r:id="rId20"/>
    <sheet name="Table 12.20" sheetId="199" r:id="rId21"/>
    <sheet name="Table 12.21" sheetId="200" r:id="rId22"/>
    <sheet name="Table 12.22" sheetId="201" r:id="rId23"/>
    <sheet name="Table 12.23" sheetId="202" r:id="rId24"/>
    <sheet name="Table 12.24" sheetId="203" r:id="rId25"/>
    <sheet name="Table 12.25" sheetId="204" r:id="rId26"/>
    <sheet name="Table 12.26" sheetId="205" r:id="rId27"/>
    <sheet name="Table 12.27" sheetId="206" r:id="rId28"/>
    <sheet name="Table 12.28" sheetId="207" r:id="rId29"/>
    <sheet name="Table 12.29" sheetId="208" r:id="rId30"/>
    <sheet name="State data for spotlight" sheetId="179" state="hidden" r:id="rId31"/>
  </sheets>
  <definedNames>
    <definedName name="_AMO_UniqueIdentifier" hidden="1">"'2995e12c-7f92-4103-a2d1-a1d598d57c6f'"</definedName>
    <definedName name="_xlnm.Print_Area" localSheetId="1">'Table 12.1'!$A$1:$P$99</definedName>
    <definedName name="_xlnm.Print_Area" localSheetId="10">'Table 12.10'!$A$1:$P$99</definedName>
    <definedName name="_xlnm.Print_Area" localSheetId="11">'Table 12.11'!$A$1:$P$99</definedName>
    <definedName name="_xlnm.Print_Area" localSheetId="12">'Table 12.12'!$A$1:$P$99</definedName>
    <definedName name="_xlnm.Print_Area" localSheetId="13">'Table 12.13'!$A$1:$P$99</definedName>
    <definedName name="_xlnm.Print_Area" localSheetId="14">'Table 12.14'!$A$1:$P$99</definedName>
    <definedName name="_xlnm.Print_Area" localSheetId="15">'Table 12.15'!$A$1:$P$99</definedName>
    <definedName name="_xlnm.Print_Area" localSheetId="16">'Table 12.16'!$A$1:$P$99</definedName>
    <definedName name="_xlnm.Print_Area" localSheetId="17">'Table 12.17'!$A$1:$P$99</definedName>
    <definedName name="_xlnm.Print_Area" localSheetId="18">'Table 12.18'!$A$1:$P$99</definedName>
    <definedName name="_xlnm.Print_Area" localSheetId="19">'Table 12.19'!$A$1:$P$99</definedName>
    <definedName name="_xlnm.Print_Area" localSheetId="2">'Table 12.2'!$A$1:$P$99</definedName>
    <definedName name="_xlnm.Print_Area" localSheetId="20">'Table 12.20'!$A$1:$P$99</definedName>
    <definedName name="_xlnm.Print_Area" localSheetId="21">'Table 12.21'!$A$1:$P$99</definedName>
    <definedName name="_xlnm.Print_Area" localSheetId="22">'Table 12.22'!$A$1:$P$99</definedName>
    <definedName name="_xlnm.Print_Area" localSheetId="23">'Table 12.23'!$A$1:$P$99</definedName>
    <definedName name="_xlnm.Print_Area" localSheetId="24">'Table 12.24'!$A$1:$P$99</definedName>
    <definedName name="_xlnm.Print_Area" localSheetId="25">'Table 12.25'!$A$1:$P$99</definedName>
    <definedName name="_xlnm.Print_Area" localSheetId="26">'Table 12.26'!$A$1:$P$99</definedName>
    <definedName name="_xlnm.Print_Area" localSheetId="27">'Table 12.27'!$A$1:$P$99</definedName>
    <definedName name="_xlnm.Print_Area" localSheetId="28">'Table 12.28'!$A$1:$P$99</definedName>
    <definedName name="_xlnm.Print_Area" localSheetId="29">'Table 12.29'!$A$1:$P$99</definedName>
    <definedName name="_xlnm.Print_Area" localSheetId="3">'Table 12.3'!$A$1:$P$99</definedName>
    <definedName name="_xlnm.Print_Area" localSheetId="4">'Table 12.4'!$A$1:$P$99</definedName>
    <definedName name="_xlnm.Print_Area" localSheetId="5">'Table 12.5'!$A$1:$P$99</definedName>
    <definedName name="_xlnm.Print_Area" localSheetId="6">'Table 12.6'!$A$1:$P$99</definedName>
    <definedName name="_xlnm.Print_Area" localSheetId="7">'Table 12.7'!$A$1:$P$99</definedName>
    <definedName name="_xlnm.Print_Area" localSheetId="8">'Table 12.8'!$A$1:$P$99</definedName>
    <definedName name="_xlnm.Print_Area" localSheetId="9">'Table 12.9'!$A$1:$P$99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3" i="208" l="1"/>
  <c r="O12" i="208"/>
  <c r="O11" i="208"/>
  <c r="O13" i="207"/>
  <c r="O12" i="207"/>
  <c r="O11" i="207"/>
  <c r="O13" i="206"/>
  <c r="O12" i="206"/>
  <c r="O11" i="206"/>
  <c r="O13" i="205"/>
  <c r="O12" i="205"/>
  <c r="O11" i="205"/>
  <c r="O13" i="204"/>
  <c r="O12" i="204"/>
  <c r="O11" i="204"/>
  <c r="O13" i="203"/>
  <c r="O12" i="203"/>
  <c r="O11" i="203"/>
  <c r="O13" i="202"/>
  <c r="O12" i="202"/>
  <c r="O11" i="202"/>
  <c r="O13" i="201"/>
  <c r="O12" i="201"/>
  <c r="O11" i="201"/>
  <c r="O13" i="200"/>
  <c r="O12" i="200"/>
  <c r="O11" i="200"/>
  <c r="O13" i="199"/>
  <c r="O12" i="199"/>
  <c r="O11" i="199"/>
  <c r="O13" i="198"/>
  <c r="O12" i="198"/>
  <c r="O11" i="198"/>
  <c r="O13" i="197"/>
  <c r="O12" i="197"/>
  <c r="O11" i="197"/>
  <c r="O13" i="196"/>
  <c r="O12" i="196"/>
  <c r="O11" i="196"/>
  <c r="O13" i="195"/>
  <c r="O12" i="195"/>
  <c r="O11" i="195"/>
  <c r="O13" i="194"/>
  <c r="O12" i="194"/>
  <c r="O11" i="194"/>
  <c r="O13" i="193"/>
  <c r="O12" i="193"/>
  <c r="O11" i="193"/>
  <c r="O13" i="192"/>
  <c r="O12" i="192"/>
  <c r="O11" i="192"/>
  <c r="O13" i="191"/>
  <c r="O12" i="191"/>
  <c r="O11" i="191"/>
  <c r="O13" i="190"/>
  <c r="O12" i="190"/>
  <c r="O11" i="190"/>
  <c r="O13" i="189"/>
  <c r="O12" i="189"/>
  <c r="O11" i="189"/>
  <c r="O13" i="188"/>
  <c r="O12" i="188"/>
  <c r="O11" i="188"/>
  <c r="O13" i="187"/>
  <c r="O12" i="187"/>
  <c r="O11" i="187"/>
  <c r="O13" i="186"/>
  <c r="O12" i="186"/>
  <c r="O11" i="186"/>
  <c r="O13" i="185"/>
  <c r="O12" i="185"/>
  <c r="O11" i="185"/>
  <c r="O13" i="184"/>
  <c r="O12" i="184"/>
  <c r="O11" i="184"/>
  <c r="O13" i="183"/>
  <c r="O12" i="183"/>
  <c r="O11" i="183"/>
  <c r="O13" i="182"/>
  <c r="O12" i="182"/>
  <c r="O11" i="182"/>
  <c r="O13" i="181"/>
  <c r="O12" i="181"/>
  <c r="O11" i="181"/>
  <c r="O13" i="180"/>
  <c r="O12" i="180"/>
  <c r="O11" i="180"/>
  <c r="AB38" i="181"/>
  <c r="AB37" i="181"/>
  <c r="AB38" i="182"/>
  <c r="AB37" i="182"/>
  <c r="AB38" i="183"/>
  <c r="AB37" i="183"/>
  <c r="AB38" i="184"/>
  <c r="AB37" i="184"/>
  <c r="AB38" i="185"/>
  <c r="AB37" i="185"/>
  <c r="AB38" i="186"/>
  <c r="AB37" i="186"/>
  <c r="AB38" i="187"/>
  <c r="AB37" i="187"/>
  <c r="AB38" i="188"/>
  <c r="AB37" i="188"/>
  <c r="AB38" i="189"/>
  <c r="AB37" i="189"/>
  <c r="AB38" i="190"/>
  <c r="AB37" i="190"/>
  <c r="AB38" i="191"/>
  <c r="AB37" i="191"/>
  <c r="AB38" i="192"/>
  <c r="AB37" i="192"/>
  <c r="AB38" i="193"/>
  <c r="AB37" i="193"/>
  <c r="AB38" i="194"/>
  <c r="AB37" i="194"/>
  <c r="AB38" i="195"/>
  <c r="AB37" i="195"/>
  <c r="AB38" i="196"/>
  <c r="AB37" i="196"/>
  <c r="AB38" i="197"/>
  <c r="AB37" i="197"/>
  <c r="AB38" i="198"/>
  <c r="AB37" i="198"/>
  <c r="AB38" i="199"/>
  <c r="AB37" i="199"/>
  <c r="AB38" i="200"/>
  <c r="AB37" i="200"/>
  <c r="AB38" i="201"/>
  <c r="AB37" i="201"/>
  <c r="AB38" i="202"/>
  <c r="AB37" i="202"/>
  <c r="AB38" i="203"/>
  <c r="AB37" i="203"/>
  <c r="AB38" i="204"/>
  <c r="AB37" i="204"/>
  <c r="AB38" i="205"/>
  <c r="AB37" i="205"/>
  <c r="AB38" i="206"/>
  <c r="AB37" i="206"/>
  <c r="AB38" i="207"/>
  <c r="AB37" i="207"/>
  <c r="AB38" i="208"/>
  <c r="AB37" i="208"/>
  <c r="AB38" i="180"/>
  <c r="AB37" i="180"/>
  <c r="O16" i="181"/>
  <c r="O15" i="181"/>
  <c r="O16" i="182"/>
  <c r="O15" i="182"/>
  <c r="O16" i="183"/>
  <c r="O15" i="183"/>
  <c r="O16" i="184"/>
  <c r="O15" i="184"/>
  <c r="O16" i="185"/>
  <c r="O15" i="185"/>
  <c r="O16" i="186"/>
  <c r="O15" i="186"/>
  <c r="O16" i="187"/>
  <c r="O15" i="187"/>
  <c r="O16" i="188"/>
  <c r="O15" i="188"/>
  <c r="O16" i="189"/>
  <c r="O15" i="189"/>
  <c r="O16" i="190"/>
  <c r="O15" i="190"/>
  <c r="O16" i="191"/>
  <c r="O15" i="191"/>
  <c r="O16" i="192"/>
  <c r="O15" i="192"/>
  <c r="O16" i="193"/>
  <c r="O15" i="193"/>
  <c r="O16" i="194"/>
  <c r="O15" i="194"/>
  <c r="O16" i="195"/>
  <c r="O15" i="195"/>
  <c r="O16" i="196"/>
  <c r="O15" i="196"/>
  <c r="O16" i="197"/>
  <c r="O15" i="197"/>
  <c r="O16" i="198"/>
  <c r="O15" i="198"/>
  <c r="O16" i="199"/>
  <c r="O15" i="199"/>
  <c r="O16" i="200"/>
  <c r="O15" i="200"/>
  <c r="O16" i="201"/>
  <c r="O15" i="201"/>
  <c r="O16" i="202"/>
  <c r="O15" i="202"/>
  <c r="O16" i="203"/>
  <c r="O15" i="203"/>
  <c r="O16" i="204"/>
  <c r="O15" i="204"/>
  <c r="O16" i="205"/>
  <c r="O15" i="205"/>
  <c r="O16" i="206"/>
  <c r="O15" i="206"/>
  <c r="O16" i="207"/>
  <c r="O15" i="207"/>
  <c r="O16" i="208"/>
  <c r="O15" i="208"/>
  <c r="O16" i="180"/>
  <c r="O15" i="180"/>
  <c r="AD128" i="208"/>
  <c r="AB128" i="208"/>
  <c r="AD127" i="208"/>
  <c r="AB127" i="208"/>
  <c r="AD125" i="208"/>
  <c r="AB125" i="208"/>
  <c r="AD124" i="208"/>
  <c r="AB124" i="208"/>
  <c r="AB122" i="208"/>
  <c r="AB121" i="208"/>
  <c r="AB120" i="208"/>
  <c r="AB118" i="208"/>
  <c r="AD111" i="208"/>
  <c r="AB111" i="208"/>
  <c r="AD110" i="208"/>
  <c r="AB110" i="208"/>
  <c r="AD109" i="208"/>
  <c r="AB109" i="208"/>
  <c r="AD108" i="208"/>
  <c r="AB108" i="208"/>
  <c r="AD105" i="208"/>
  <c r="AB105" i="208"/>
  <c r="AD104" i="208"/>
  <c r="AB104" i="208"/>
  <c r="N9" i="179"/>
  <c r="O91" i="208"/>
  <c r="N91" i="208"/>
  <c r="L9" i="179"/>
  <c r="M91" i="208"/>
  <c r="L91" i="208"/>
  <c r="J9" i="179"/>
  <c r="K91" i="208"/>
  <c r="AF9" i="208"/>
  <c r="G91" i="208"/>
  <c r="F91" i="208"/>
  <c r="AD9" i="208"/>
  <c r="E91" i="208"/>
  <c r="D91" i="208"/>
  <c r="AB9" i="208"/>
  <c r="C91" i="208"/>
  <c r="N8" i="179"/>
  <c r="O90" i="208"/>
  <c r="N90" i="208"/>
  <c r="L8" i="179"/>
  <c r="M90" i="208"/>
  <c r="L90" i="208"/>
  <c r="J8" i="179"/>
  <c r="K90" i="208"/>
  <c r="AF8" i="208"/>
  <c r="G90" i="208"/>
  <c r="F90" i="208"/>
  <c r="AD8" i="208"/>
  <c r="E90" i="208"/>
  <c r="D90" i="208"/>
  <c r="AB8" i="208"/>
  <c r="C90" i="208"/>
  <c r="N7" i="179"/>
  <c r="O89" i="208"/>
  <c r="N89" i="208"/>
  <c r="L7" i="179"/>
  <c r="M89" i="208"/>
  <c r="L89" i="208"/>
  <c r="J7" i="179"/>
  <c r="J89" i="208"/>
  <c r="AF7" i="208"/>
  <c r="G89" i="208"/>
  <c r="F89" i="208"/>
  <c r="AD7" i="208"/>
  <c r="E89" i="208"/>
  <c r="D89" i="208"/>
  <c r="AB7" i="208"/>
  <c r="C89" i="208"/>
  <c r="N6" i="179"/>
  <c r="O88" i="208"/>
  <c r="N88" i="208"/>
  <c r="L6" i="179"/>
  <c r="M88" i="208"/>
  <c r="L88" i="208"/>
  <c r="J6" i="179"/>
  <c r="J88" i="208"/>
  <c r="AF6" i="208"/>
  <c r="G88" i="208"/>
  <c r="F88" i="208"/>
  <c r="AD6" i="208"/>
  <c r="E88" i="208"/>
  <c r="D88" i="208"/>
  <c r="AB6" i="208"/>
  <c r="C88" i="208"/>
  <c r="N5" i="179"/>
  <c r="O87" i="208"/>
  <c r="N87" i="208"/>
  <c r="L5" i="179"/>
  <c r="M87" i="208"/>
  <c r="L87" i="208"/>
  <c r="J5" i="179"/>
  <c r="J87" i="208"/>
  <c r="AF5" i="208"/>
  <c r="G87" i="208"/>
  <c r="F87" i="208"/>
  <c r="AD5" i="208"/>
  <c r="E87" i="208"/>
  <c r="D87" i="208"/>
  <c r="AB5" i="208"/>
  <c r="C87" i="208"/>
  <c r="N4" i="179"/>
  <c r="O86" i="208"/>
  <c r="N86" i="208"/>
  <c r="L4" i="179"/>
  <c r="M86" i="208"/>
  <c r="L86" i="208"/>
  <c r="J4" i="179"/>
  <c r="J86" i="208"/>
  <c r="AF4" i="208"/>
  <c r="G86" i="208"/>
  <c r="F86" i="208"/>
  <c r="AD4" i="208"/>
  <c r="E86" i="208"/>
  <c r="D86" i="208"/>
  <c r="AB4" i="208"/>
  <c r="C86" i="208"/>
  <c r="N85" i="208"/>
  <c r="F85" i="208"/>
  <c r="A1" i="179"/>
  <c r="J83" i="208"/>
  <c r="C83" i="208"/>
  <c r="A65" i="208"/>
  <c r="AB34" i="208"/>
  <c r="AB33" i="208"/>
  <c r="AB32" i="208"/>
  <c r="AB31" i="208"/>
  <c r="A32" i="208"/>
  <c r="AB30" i="208"/>
  <c r="AB29" i="208"/>
  <c r="AB28" i="208"/>
  <c r="AB27" i="208"/>
  <c r="AB26" i="208"/>
  <c r="AB25" i="208"/>
  <c r="AB24" i="208"/>
  <c r="AB23" i="208"/>
  <c r="AB22" i="208"/>
  <c r="AB21" i="208"/>
  <c r="AB20" i="208"/>
  <c r="AB19" i="208"/>
  <c r="AB18" i="208"/>
  <c r="G19" i="208"/>
  <c r="AB17" i="208"/>
  <c r="AB16" i="208"/>
  <c r="AB15" i="208"/>
  <c r="D16" i="208"/>
  <c r="D15" i="208"/>
  <c r="O14" i="208"/>
  <c r="D14" i="208"/>
  <c r="D13" i="208"/>
  <c r="O10" i="208"/>
  <c r="D10" i="208"/>
  <c r="O9" i="208"/>
  <c r="D9" i="208"/>
  <c r="O8" i="208"/>
  <c r="D8" i="208"/>
  <c r="A7" i="208"/>
  <c r="A4" i="208"/>
  <c r="AB2" i="208"/>
  <c r="A2" i="208"/>
  <c r="AD128" i="207"/>
  <c r="AB128" i="207"/>
  <c r="AD127" i="207"/>
  <c r="AB127" i="207"/>
  <c r="AD125" i="207"/>
  <c r="AB125" i="207"/>
  <c r="AD124" i="207"/>
  <c r="AB124" i="207"/>
  <c r="AB122" i="207"/>
  <c r="AB121" i="207"/>
  <c r="AB120" i="207"/>
  <c r="AB118" i="207"/>
  <c r="O14" i="207"/>
  <c r="AD111" i="207"/>
  <c r="AB111" i="207"/>
  <c r="AD110" i="207"/>
  <c r="AB110" i="207"/>
  <c r="AD109" i="207"/>
  <c r="AB109" i="207"/>
  <c r="AD108" i="207"/>
  <c r="AB108" i="207"/>
  <c r="AD105" i="207"/>
  <c r="AB105" i="207"/>
  <c r="AD104" i="207"/>
  <c r="AB104" i="207"/>
  <c r="O91" i="207"/>
  <c r="N91" i="207"/>
  <c r="M91" i="207"/>
  <c r="L91" i="207"/>
  <c r="K91" i="207"/>
  <c r="AF9" i="207"/>
  <c r="G91" i="207"/>
  <c r="F91" i="207"/>
  <c r="AD9" i="207"/>
  <c r="E91" i="207"/>
  <c r="D91" i="207"/>
  <c r="AB9" i="207"/>
  <c r="C91" i="207"/>
  <c r="O90" i="207"/>
  <c r="N90" i="207"/>
  <c r="M90" i="207"/>
  <c r="L90" i="207"/>
  <c r="K90" i="207"/>
  <c r="AF8" i="207"/>
  <c r="G90" i="207"/>
  <c r="F90" i="207"/>
  <c r="AD8" i="207"/>
  <c r="E90" i="207"/>
  <c r="D90" i="207"/>
  <c r="AB8" i="207"/>
  <c r="C90" i="207"/>
  <c r="O89" i="207"/>
  <c r="N89" i="207"/>
  <c r="M89" i="207"/>
  <c r="L89" i="207"/>
  <c r="J89" i="207"/>
  <c r="AF7" i="207"/>
  <c r="G89" i="207"/>
  <c r="F89" i="207"/>
  <c r="AD7" i="207"/>
  <c r="E89" i="207"/>
  <c r="D89" i="207"/>
  <c r="AB7" i="207"/>
  <c r="C89" i="207"/>
  <c r="O88" i="207"/>
  <c r="N88" i="207"/>
  <c r="M88" i="207"/>
  <c r="L88" i="207"/>
  <c r="J88" i="207"/>
  <c r="AF6" i="207"/>
  <c r="G88" i="207"/>
  <c r="F88" i="207"/>
  <c r="AD6" i="207"/>
  <c r="E88" i="207"/>
  <c r="D88" i="207"/>
  <c r="AB6" i="207"/>
  <c r="C88" i="207"/>
  <c r="O87" i="207"/>
  <c r="M87" i="207"/>
  <c r="L87" i="207"/>
  <c r="J87" i="207"/>
  <c r="AF5" i="207"/>
  <c r="G87" i="207"/>
  <c r="F87" i="207"/>
  <c r="AD5" i="207"/>
  <c r="E87" i="207"/>
  <c r="D87" i="207"/>
  <c r="AB5" i="207"/>
  <c r="C87" i="207"/>
  <c r="N86" i="207"/>
  <c r="M86" i="207"/>
  <c r="L86" i="207"/>
  <c r="AF4" i="207"/>
  <c r="G86" i="207"/>
  <c r="F86" i="207"/>
  <c r="AD4" i="207"/>
  <c r="E86" i="207"/>
  <c r="D86" i="207"/>
  <c r="AB4" i="207"/>
  <c r="C86" i="207"/>
  <c r="N85" i="207"/>
  <c r="F85" i="207"/>
  <c r="C83" i="207"/>
  <c r="A65" i="207"/>
  <c r="AB34" i="207"/>
  <c r="AB33" i="207"/>
  <c r="AB32" i="207"/>
  <c r="AB31" i="207"/>
  <c r="A32" i="207"/>
  <c r="AB30" i="207"/>
  <c r="AB29" i="207"/>
  <c r="AB28" i="207"/>
  <c r="AB27" i="207"/>
  <c r="AB26" i="207"/>
  <c r="AB25" i="207"/>
  <c r="AB24" i="207"/>
  <c r="AB23" i="207"/>
  <c r="AB22" i="207"/>
  <c r="AB21" i="207"/>
  <c r="AB20" i="207"/>
  <c r="AB19" i="207"/>
  <c r="AB18" i="207"/>
  <c r="G19" i="207"/>
  <c r="AB17" i="207"/>
  <c r="AB16" i="207"/>
  <c r="AB15" i="207"/>
  <c r="D16" i="207"/>
  <c r="D15" i="207"/>
  <c r="D14" i="207"/>
  <c r="D13" i="207"/>
  <c r="O10" i="207"/>
  <c r="D10" i="207"/>
  <c r="O9" i="207"/>
  <c r="D9" i="207"/>
  <c r="O8" i="207"/>
  <c r="D8" i="207"/>
  <c r="A7" i="207"/>
  <c r="A4" i="207"/>
  <c r="AB2" i="207"/>
  <c r="A2" i="207"/>
  <c r="AD128" i="206"/>
  <c r="AB128" i="206"/>
  <c r="AD127" i="206"/>
  <c r="AB127" i="206"/>
  <c r="AD125" i="206"/>
  <c r="AB125" i="206"/>
  <c r="AD124" i="206"/>
  <c r="AB124" i="206"/>
  <c r="AB122" i="206"/>
  <c r="AB121" i="206"/>
  <c r="AB120" i="206"/>
  <c r="AB118" i="206"/>
  <c r="AD111" i="206"/>
  <c r="AB111" i="206"/>
  <c r="AD110" i="206"/>
  <c r="AB110" i="206"/>
  <c r="AD109" i="206"/>
  <c r="AB109" i="206"/>
  <c r="AD108" i="206"/>
  <c r="AB108" i="206"/>
  <c r="AD105" i="206"/>
  <c r="AB105" i="206"/>
  <c r="AD104" i="206"/>
  <c r="AB104" i="206"/>
  <c r="O91" i="206"/>
  <c r="N91" i="206"/>
  <c r="M91" i="206"/>
  <c r="L91" i="206"/>
  <c r="K91" i="206"/>
  <c r="AF9" i="206"/>
  <c r="G91" i="206"/>
  <c r="F91" i="206"/>
  <c r="AD9" i="206"/>
  <c r="E91" i="206"/>
  <c r="D91" i="206"/>
  <c r="AB9" i="206"/>
  <c r="C91" i="206"/>
  <c r="O90" i="206"/>
  <c r="N90" i="206"/>
  <c r="M90" i="206"/>
  <c r="L90" i="206"/>
  <c r="K90" i="206"/>
  <c r="AF8" i="206"/>
  <c r="G90" i="206"/>
  <c r="F90" i="206"/>
  <c r="AD8" i="206"/>
  <c r="E90" i="206"/>
  <c r="D90" i="206"/>
  <c r="AB8" i="206"/>
  <c r="C90" i="206"/>
  <c r="O89" i="206"/>
  <c r="N89" i="206"/>
  <c r="M89" i="206"/>
  <c r="L89" i="206"/>
  <c r="J89" i="206"/>
  <c r="AF7" i="206"/>
  <c r="G89" i="206"/>
  <c r="F89" i="206"/>
  <c r="AD7" i="206"/>
  <c r="E89" i="206"/>
  <c r="D89" i="206"/>
  <c r="AB7" i="206"/>
  <c r="C89" i="206"/>
  <c r="O88" i="206"/>
  <c r="N88" i="206"/>
  <c r="M88" i="206"/>
  <c r="L88" i="206"/>
  <c r="J88" i="206"/>
  <c r="AF6" i="206"/>
  <c r="G88" i="206"/>
  <c r="F88" i="206"/>
  <c r="AD6" i="206"/>
  <c r="E88" i="206"/>
  <c r="D88" i="206"/>
  <c r="AB6" i="206"/>
  <c r="C88" i="206"/>
  <c r="O87" i="206"/>
  <c r="N87" i="206"/>
  <c r="M87" i="206"/>
  <c r="L87" i="206"/>
  <c r="J87" i="206"/>
  <c r="AF5" i="206"/>
  <c r="G87" i="206"/>
  <c r="F87" i="206"/>
  <c r="AD5" i="206"/>
  <c r="E87" i="206"/>
  <c r="D87" i="206"/>
  <c r="AB5" i="206"/>
  <c r="C87" i="206"/>
  <c r="O86" i="206"/>
  <c r="N86" i="206"/>
  <c r="M86" i="206"/>
  <c r="L86" i="206"/>
  <c r="J86" i="206"/>
  <c r="AF4" i="206"/>
  <c r="G86" i="206"/>
  <c r="F86" i="206"/>
  <c r="AD4" i="206"/>
  <c r="E86" i="206"/>
  <c r="D86" i="206"/>
  <c r="AB4" i="206"/>
  <c r="C86" i="206"/>
  <c r="N85" i="206"/>
  <c r="F85" i="206"/>
  <c r="J83" i="206"/>
  <c r="C83" i="206"/>
  <c r="A65" i="206"/>
  <c r="AB34" i="206"/>
  <c r="AB33" i="206"/>
  <c r="AB32" i="206"/>
  <c r="AB31" i="206"/>
  <c r="A32" i="206"/>
  <c r="AB30" i="206"/>
  <c r="AB29" i="206"/>
  <c r="AB28" i="206"/>
  <c r="AB27" i="206"/>
  <c r="AB26" i="206"/>
  <c r="AB25" i="206"/>
  <c r="AB24" i="206"/>
  <c r="AB23" i="206"/>
  <c r="AB22" i="206"/>
  <c r="AB21" i="206"/>
  <c r="AB20" i="206"/>
  <c r="AB19" i="206"/>
  <c r="AB18" i="206"/>
  <c r="G19" i="206"/>
  <c r="A19" i="206"/>
  <c r="AB17" i="206"/>
  <c r="AB16" i="206"/>
  <c r="AB15" i="206"/>
  <c r="D16" i="206"/>
  <c r="D15" i="206"/>
  <c r="O14" i="206"/>
  <c r="D14" i="206"/>
  <c r="D13" i="206"/>
  <c r="O10" i="206"/>
  <c r="D10" i="206"/>
  <c r="O9" i="206"/>
  <c r="D9" i="206"/>
  <c r="O8" i="206"/>
  <c r="D8" i="206"/>
  <c r="A7" i="206"/>
  <c r="A4" i="206"/>
  <c r="AB2" i="206"/>
  <c r="A2" i="206"/>
  <c r="AD128" i="205"/>
  <c r="AB128" i="205"/>
  <c r="AD127" i="205"/>
  <c r="AB127" i="205"/>
  <c r="AD125" i="205"/>
  <c r="AB125" i="205"/>
  <c r="AD124" i="205"/>
  <c r="AB124" i="205"/>
  <c r="AB122" i="205"/>
  <c r="AB121" i="205"/>
  <c r="AB120" i="205"/>
  <c r="AB118" i="205"/>
  <c r="AD111" i="205"/>
  <c r="AB111" i="205"/>
  <c r="AD110" i="205"/>
  <c r="AB110" i="205"/>
  <c r="AD109" i="205"/>
  <c r="AB109" i="205"/>
  <c r="AD108" i="205"/>
  <c r="AB108" i="205"/>
  <c r="AD105" i="205"/>
  <c r="AB105" i="205"/>
  <c r="AD104" i="205"/>
  <c r="AB104" i="205"/>
  <c r="O91" i="205"/>
  <c r="N91" i="205"/>
  <c r="M91" i="205"/>
  <c r="L91" i="205"/>
  <c r="K91" i="205"/>
  <c r="AF9" i="205"/>
  <c r="G91" i="205"/>
  <c r="F91" i="205"/>
  <c r="AD9" i="205"/>
  <c r="E91" i="205"/>
  <c r="D91" i="205"/>
  <c r="AB9" i="205"/>
  <c r="C91" i="205"/>
  <c r="O90" i="205"/>
  <c r="N90" i="205"/>
  <c r="M90" i="205"/>
  <c r="L90" i="205"/>
  <c r="K90" i="205"/>
  <c r="AF8" i="205"/>
  <c r="G90" i="205"/>
  <c r="F90" i="205"/>
  <c r="AD8" i="205"/>
  <c r="E90" i="205"/>
  <c r="D90" i="205"/>
  <c r="AB8" i="205"/>
  <c r="C90" i="205"/>
  <c r="O89" i="205"/>
  <c r="N89" i="205"/>
  <c r="M89" i="205"/>
  <c r="L89" i="205"/>
  <c r="J89" i="205"/>
  <c r="AF7" i="205"/>
  <c r="G89" i="205"/>
  <c r="F89" i="205"/>
  <c r="AD7" i="205"/>
  <c r="E89" i="205"/>
  <c r="D89" i="205"/>
  <c r="AB7" i="205"/>
  <c r="C89" i="205"/>
  <c r="O88" i="205"/>
  <c r="N88" i="205"/>
  <c r="M88" i="205"/>
  <c r="L88" i="205"/>
  <c r="J88" i="205"/>
  <c r="AF6" i="205"/>
  <c r="G88" i="205"/>
  <c r="F88" i="205"/>
  <c r="AD6" i="205"/>
  <c r="E88" i="205"/>
  <c r="D88" i="205"/>
  <c r="AB6" i="205"/>
  <c r="C88" i="205"/>
  <c r="O87" i="205"/>
  <c r="N87" i="205"/>
  <c r="M87" i="205"/>
  <c r="L87" i="205"/>
  <c r="J87" i="205"/>
  <c r="AF5" i="205"/>
  <c r="G87" i="205"/>
  <c r="F87" i="205"/>
  <c r="AD5" i="205"/>
  <c r="E87" i="205"/>
  <c r="D87" i="205"/>
  <c r="AB5" i="205"/>
  <c r="C87" i="205"/>
  <c r="O86" i="205"/>
  <c r="N86" i="205"/>
  <c r="M86" i="205"/>
  <c r="L86" i="205"/>
  <c r="J86" i="205"/>
  <c r="AF4" i="205"/>
  <c r="G86" i="205"/>
  <c r="F86" i="205"/>
  <c r="AD4" i="205"/>
  <c r="E86" i="205"/>
  <c r="D86" i="205"/>
  <c r="AB4" i="205"/>
  <c r="C86" i="205"/>
  <c r="N85" i="205"/>
  <c r="F85" i="205"/>
  <c r="J83" i="205"/>
  <c r="C83" i="205"/>
  <c r="A65" i="205"/>
  <c r="AB34" i="205"/>
  <c r="AB33" i="205"/>
  <c r="AB32" i="205"/>
  <c r="AB31" i="205"/>
  <c r="A32" i="205"/>
  <c r="AB30" i="205"/>
  <c r="AB29" i="205"/>
  <c r="AB28" i="205"/>
  <c r="AB27" i="205"/>
  <c r="AB26" i="205"/>
  <c r="AB25" i="205"/>
  <c r="AB24" i="205"/>
  <c r="AB23" i="205"/>
  <c r="AB22" i="205"/>
  <c r="AB21" i="205"/>
  <c r="AB20" i="205"/>
  <c r="AB19" i="205"/>
  <c r="AB18" i="205"/>
  <c r="G19" i="205"/>
  <c r="AB17" i="205"/>
  <c r="AB16" i="205"/>
  <c r="AB15" i="205"/>
  <c r="D16" i="205"/>
  <c r="D15" i="205"/>
  <c r="O14" i="205"/>
  <c r="D14" i="205"/>
  <c r="D13" i="205"/>
  <c r="O10" i="205"/>
  <c r="D10" i="205"/>
  <c r="O9" i="205"/>
  <c r="D9" i="205"/>
  <c r="O8" i="205"/>
  <c r="D8" i="205"/>
  <c r="A7" i="205"/>
  <c r="A4" i="205"/>
  <c r="AB2" i="205"/>
  <c r="A2" i="205"/>
  <c r="AD128" i="204"/>
  <c r="AB128" i="204"/>
  <c r="AD127" i="204"/>
  <c r="AB127" i="204"/>
  <c r="AD125" i="204"/>
  <c r="AB125" i="204"/>
  <c r="AD124" i="204"/>
  <c r="AB124" i="204"/>
  <c r="AB122" i="204"/>
  <c r="AB121" i="204"/>
  <c r="AB120" i="204"/>
  <c r="AB118" i="204"/>
  <c r="O14" i="204"/>
  <c r="AD111" i="204"/>
  <c r="AB111" i="204"/>
  <c r="AD110" i="204"/>
  <c r="AB110" i="204"/>
  <c r="AD109" i="204"/>
  <c r="AB109" i="204"/>
  <c r="AD108" i="204"/>
  <c r="AB108" i="204"/>
  <c r="AD105" i="204"/>
  <c r="AB105" i="204"/>
  <c r="AD104" i="204"/>
  <c r="AB104" i="204"/>
  <c r="O91" i="204"/>
  <c r="N91" i="204"/>
  <c r="M91" i="204"/>
  <c r="L91" i="204"/>
  <c r="K91" i="204"/>
  <c r="AF9" i="204"/>
  <c r="G91" i="204"/>
  <c r="F91" i="204"/>
  <c r="AD9" i="204"/>
  <c r="E91" i="204"/>
  <c r="D91" i="204"/>
  <c r="AB9" i="204"/>
  <c r="C91" i="204"/>
  <c r="O90" i="204"/>
  <c r="N90" i="204"/>
  <c r="M90" i="204"/>
  <c r="L90" i="204"/>
  <c r="K90" i="204"/>
  <c r="AF8" i="204"/>
  <c r="G90" i="204"/>
  <c r="F90" i="204"/>
  <c r="AD8" i="204"/>
  <c r="E90" i="204"/>
  <c r="D90" i="204"/>
  <c r="AB8" i="204"/>
  <c r="C90" i="204"/>
  <c r="O89" i="204"/>
  <c r="N89" i="204"/>
  <c r="M89" i="204"/>
  <c r="L89" i="204"/>
  <c r="J89" i="204"/>
  <c r="AF7" i="204"/>
  <c r="G89" i="204"/>
  <c r="F89" i="204"/>
  <c r="AD7" i="204"/>
  <c r="E89" i="204"/>
  <c r="D89" i="204"/>
  <c r="AB7" i="204"/>
  <c r="C89" i="204"/>
  <c r="O88" i="204"/>
  <c r="N88" i="204"/>
  <c r="M88" i="204"/>
  <c r="L88" i="204"/>
  <c r="J88" i="204"/>
  <c r="AF6" i="204"/>
  <c r="G88" i="204"/>
  <c r="F88" i="204"/>
  <c r="AD6" i="204"/>
  <c r="E88" i="204"/>
  <c r="D88" i="204"/>
  <c r="AB6" i="204"/>
  <c r="C88" i="204"/>
  <c r="O87" i="204"/>
  <c r="N87" i="204"/>
  <c r="M87" i="204"/>
  <c r="L87" i="204"/>
  <c r="J87" i="204"/>
  <c r="AF5" i="204"/>
  <c r="G87" i="204"/>
  <c r="F87" i="204"/>
  <c r="AD5" i="204"/>
  <c r="E87" i="204"/>
  <c r="D87" i="204"/>
  <c r="AB5" i="204"/>
  <c r="C87" i="204"/>
  <c r="O86" i="204"/>
  <c r="N86" i="204"/>
  <c r="M86" i="204"/>
  <c r="L86" i="204"/>
  <c r="J86" i="204"/>
  <c r="AF4" i="204"/>
  <c r="G86" i="204"/>
  <c r="F86" i="204"/>
  <c r="AD4" i="204"/>
  <c r="E86" i="204"/>
  <c r="D86" i="204"/>
  <c r="AB4" i="204"/>
  <c r="C86" i="204"/>
  <c r="N85" i="204"/>
  <c r="F85" i="204"/>
  <c r="J83" i="204"/>
  <c r="C83" i="204"/>
  <c r="A65" i="204"/>
  <c r="AB34" i="204"/>
  <c r="AB33" i="204"/>
  <c r="AB32" i="204"/>
  <c r="AB31" i="204"/>
  <c r="A32" i="204"/>
  <c r="AB30" i="204"/>
  <c r="AB29" i="204"/>
  <c r="AB28" i="204"/>
  <c r="AB27" i="204"/>
  <c r="AB26" i="204"/>
  <c r="AB25" i="204"/>
  <c r="AB24" i="204"/>
  <c r="AB23" i="204"/>
  <c r="AB22" i="204"/>
  <c r="AB21" i="204"/>
  <c r="AB20" i="204"/>
  <c r="AB19" i="204"/>
  <c r="AB18" i="204"/>
  <c r="G19" i="204"/>
  <c r="AB17" i="204"/>
  <c r="AB16" i="204"/>
  <c r="AB15" i="204"/>
  <c r="D16" i="204"/>
  <c r="D15" i="204"/>
  <c r="D14" i="204"/>
  <c r="D13" i="204"/>
  <c r="O10" i="204"/>
  <c r="D10" i="204"/>
  <c r="O9" i="204"/>
  <c r="D9" i="204"/>
  <c r="O8" i="204"/>
  <c r="D8" i="204"/>
  <c r="A7" i="204"/>
  <c r="A4" i="204"/>
  <c r="AB2" i="204"/>
  <c r="A2" i="204"/>
  <c r="AD128" i="203"/>
  <c r="AB128" i="203"/>
  <c r="AD127" i="203"/>
  <c r="AB127" i="203"/>
  <c r="AD125" i="203"/>
  <c r="AB125" i="203"/>
  <c r="AD124" i="203"/>
  <c r="AB124" i="203"/>
  <c r="AB122" i="203"/>
  <c r="AB121" i="203"/>
  <c r="AB120" i="203"/>
  <c r="AB118" i="203"/>
  <c r="AD111" i="203"/>
  <c r="AB111" i="203"/>
  <c r="AD110" i="203"/>
  <c r="AB110" i="203"/>
  <c r="AD109" i="203"/>
  <c r="AB109" i="203"/>
  <c r="AD108" i="203"/>
  <c r="AB108" i="203"/>
  <c r="AD105" i="203"/>
  <c r="AB105" i="203"/>
  <c r="AD104" i="203"/>
  <c r="AB104" i="203"/>
  <c r="O91" i="203"/>
  <c r="N91" i="203"/>
  <c r="M91" i="203"/>
  <c r="L91" i="203"/>
  <c r="K91" i="203"/>
  <c r="AF9" i="203"/>
  <c r="G91" i="203"/>
  <c r="F91" i="203"/>
  <c r="AD9" i="203"/>
  <c r="E91" i="203"/>
  <c r="D91" i="203"/>
  <c r="AB9" i="203"/>
  <c r="C91" i="203"/>
  <c r="O90" i="203"/>
  <c r="N90" i="203"/>
  <c r="M90" i="203"/>
  <c r="L90" i="203"/>
  <c r="K90" i="203"/>
  <c r="AF8" i="203"/>
  <c r="G90" i="203"/>
  <c r="F90" i="203"/>
  <c r="AD8" i="203"/>
  <c r="E90" i="203"/>
  <c r="D90" i="203"/>
  <c r="AB8" i="203"/>
  <c r="C90" i="203"/>
  <c r="O89" i="203"/>
  <c r="N89" i="203"/>
  <c r="M89" i="203"/>
  <c r="L89" i="203"/>
  <c r="J89" i="203"/>
  <c r="AF7" i="203"/>
  <c r="G89" i="203"/>
  <c r="F89" i="203"/>
  <c r="AD7" i="203"/>
  <c r="E89" i="203"/>
  <c r="D89" i="203"/>
  <c r="AB7" i="203"/>
  <c r="C89" i="203"/>
  <c r="O88" i="203"/>
  <c r="N88" i="203"/>
  <c r="M88" i="203"/>
  <c r="L88" i="203"/>
  <c r="J88" i="203"/>
  <c r="AF6" i="203"/>
  <c r="G88" i="203"/>
  <c r="F88" i="203"/>
  <c r="AD6" i="203"/>
  <c r="E88" i="203"/>
  <c r="D88" i="203"/>
  <c r="AB6" i="203"/>
  <c r="C88" i="203"/>
  <c r="O87" i="203"/>
  <c r="N87" i="203"/>
  <c r="M87" i="203"/>
  <c r="L87" i="203"/>
  <c r="J87" i="203"/>
  <c r="AF5" i="203"/>
  <c r="G87" i="203"/>
  <c r="F87" i="203"/>
  <c r="AD5" i="203"/>
  <c r="E87" i="203"/>
  <c r="D87" i="203"/>
  <c r="AB5" i="203"/>
  <c r="C87" i="203"/>
  <c r="O86" i="203"/>
  <c r="N86" i="203"/>
  <c r="M86" i="203"/>
  <c r="L86" i="203"/>
  <c r="J86" i="203"/>
  <c r="AF4" i="203"/>
  <c r="G86" i="203"/>
  <c r="F86" i="203"/>
  <c r="AD4" i="203"/>
  <c r="E86" i="203"/>
  <c r="D86" i="203"/>
  <c r="AB4" i="203"/>
  <c r="C86" i="203"/>
  <c r="N85" i="203"/>
  <c r="F85" i="203"/>
  <c r="J83" i="203"/>
  <c r="C83" i="203"/>
  <c r="A65" i="203"/>
  <c r="AB34" i="203"/>
  <c r="AB33" i="203"/>
  <c r="AB32" i="203"/>
  <c r="AB31" i="203"/>
  <c r="A32" i="203"/>
  <c r="AB30" i="203"/>
  <c r="AB29" i="203"/>
  <c r="AB28" i="203"/>
  <c r="AB27" i="203"/>
  <c r="AB26" i="203"/>
  <c r="AB25" i="203"/>
  <c r="AB24" i="203"/>
  <c r="AB23" i="203"/>
  <c r="AB22" i="203"/>
  <c r="AB21" i="203"/>
  <c r="AB20" i="203"/>
  <c r="AB19" i="203"/>
  <c r="AB18" i="203"/>
  <c r="G19" i="203"/>
  <c r="AB17" i="203"/>
  <c r="AB16" i="203"/>
  <c r="AB15" i="203"/>
  <c r="D16" i="203"/>
  <c r="D15" i="203"/>
  <c r="O14" i="203"/>
  <c r="D14" i="203"/>
  <c r="D13" i="203"/>
  <c r="O10" i="203"/>
  <c r="D10" i="203"/>
  <c r="O9" i="203"/>
  <c r="D9" i="203"/>
  <c r="O8" i="203"/>
  <c r="D8" i="203"/>
  <c r="A7" i="203"/>
  <c r="A4" i="203"/>
  <c r="AB2" i="203"/>
  <c r="A2" i="203"/>
  <c r="AD128" i="202"/>
  <c r="AB128" i="202"/>
  <c r="AD127" i="202"/>
  <c r="AB127" i="202"/>
  <c r="AD125" i="202"/>
  <c r="AB125" i="202"/>
  <c r="AD124" i="202"/>
  <c r="AB124" i="202"/>
  <c r="AB122" i="202"/>
  <c r="AB121" i="202"/>
  <c r="AB120" i="202"/>
  <c r="AB118" i="202"/>
  <c r="AD111" i="202"/>
  <c r="AB111" i="202"/>
  <c r="AD110" i="202"/>
  <c r="AB110" i="202"/>
  <c r="AD109" i="202"/>
  <c r="AB109" i="202"/>
  <c r="AD108" i="202"/>
  <c r="AB108" i="202"/>
  <c r="AD105" i="202"/>
  <c r="AB105" i="202"/>
  <c r="AD104" i="202"/>
  <c r="AB104" i="202"/>
  <c r="O91" i="202"/>
  <c r="N91" i="202"/>
  <c r="M91" i="202"/>
  <c r="L91" i="202"/>
  <c r="K91" i="202"/>
  <c r="AF9" i="202"/>
  <c r="G91" i="202"/>
  <c r="F91" i="202"/>
  <c r="AD9" i="202"/>
  <c r="E91" i="202"/>
  <c r="D91" i="202"/>
  <c r="AB9" i="202"/>
  <c r="C91" i="202"/>
  <c r="O90" i="202"/>
  <c r="N90" i="202"/>
  <c r="M90" i="202"/>
  <c r="L90" i="202"/>
  <c r="K90" i="202"/>
  <c r="AF8" i="202"/>
  <c r="G90" i="202"/>
  <c r="F90" i="202"/>
  <c r="AD8" i="202"/>
  <c r="E90" i="202"/>
  <c r="D90" i="202"/>
  <c r="AB8" i="202"/>
  <c r="C90" i="202"/>
  <c r="O89" i="202"/>
  <c r="N89" i="202"/>
  <c r="M89" i="202"/>
  <c r="L89" i="202"/>
  <c r="J89" i="202"/>
  <c r="AF7" i="202"/>
  <c r="G89" i="202"/>
  <c r="F89" i="202"/>
  <c r="AD7" i="202"/>
  <c r="E89" i="202"/>
  <c r="D89" i="202"/>
  <c r="AB7" i="202"/>
  <c r="C89" i="202"/>
  <c r="O88" i="202"/>
  <c r="N88" i="202"/>
  <c r="M88" i="202"/>
  <c r="L88" i="202"/>
  <c r="J88" i="202"/>
  <c r="AF6" i="202"/>
  <c r="G88" i="202"/>
  <c r="F88" i="202"/>
  <c r="AD6" i="202"/>
  <c r="E88" i="202"/>
  <c r="D88" i="202"/>
  <c r="AB6" i="202"/>
  <c r="C88" i="202"/>
  <c r="O87" i="202"/>
  <c r="N87" i="202"/>
  <c r="M87" i="202"/>
  <c r="L87" i="202"/>
  <c r="J87" i="202"/>
  <c r="AF5" i="202"/>
  <c r="G87" i="202"/>
  <c r="F87" i="202"/>
  <c r="AD5" i="202"/>
  <c r="E87" i="202"/>
  <c r="D87" i="202"/>
  <c r="AB5" i="202"/>
  <c r="C87" i="202"/>
  <c r="O86" i="202"/>
  <c r="N86" i="202"/>
  <c r="M86" i="202"/>
  <c r="L86" i="202"/>
  <c r="J86" i="202"/>
  <c r="AF4" i="202"/>
  <c r="G86" i="202"/>
  <c r="F86" i="202"/>
  <c r="AD4" i="202"/>
  <c r="E86" i="202"/>
  <c r="D86" i="202"/>
  <c r="AB4" i="202"/>
  <c r="C86" i="202"/>
  <c r="N85" i="202"/>
  <c r="F85" i="202"/>
  <c r="J83" i="202"/>
  <c r="C83" i="202"/>
  <c r="A65" i="202"/>
  <c r="AB34" i="202"/>
  <c r="AB33" i="202"/>
  <c r="AB32" i="202"/>
  <c r="AB31" i="202"/>
  <c r="A32" i="202"/>
  <c r="AB30" i="202"/>
  <c r="AB29" i="202"/>
  <c r="AB28" i="202"/>
  <c r="AB27" i="202"/>
  <c r="AB26" i="202"/>
  <c r="AB25" i="202"/>
  <c r="AB24" i="202"/>
  <c r="AB23" i="202"/>
  <c r="AB22" i="202"/>
  <c r="AB21" i="202"/>
  <c r="AB20" i="202"/>
  <c r="AB19" i="202"/>
  <c r="AB18" i="202"/>
  <c r="G19" i="202"/>
  <c r="AB17" i="202"/>
  <c r="AB16" i="202"/>
  <c r="AB15" i="202"/>
  <c r="D16" i="202"/>
  <c r="D15" i="202"/>
  <c r="O14" i="202"/>
  <c r="D14" i="202"/>
  <c r="D13" i="202"/>
  <c r="O10" i="202"/>
  <c r="D10" i="202"/>
  <c r="O9" i="202"/>
  <c r="D9" i="202"/>
  <c r="O8" i="202"/>
  <c r="D8" i="202"/>
  <c r="A7" i="202"/>
  <c r="A4" i="202"/>
  <c r="AB2" i="202"/>
  <c r="A2" i="202"/>
  <c r="AD128" i="201"/>
  <c r="AB128" i="201"/>
  <c r="AD127" i="201"/>
  <c r="AB127" i="201"/>
  <c r="AD125" i="201"/>
  <c r="AB125" i="201"/>
  <c r="AD124" i="201"/>
  <c r="AB124" i="201"/>
  <c r="AB122" i="201"/>
  <c r="AB121" i="201"/>
  <c r="AB120" i="201"/>
  <c r="AB118" i="201"/>
  <c r="AD111" i="201"/>
  <c r="AB111" i="201"/>
  <c r="AD110" i="201"/>
  <c r="AB110" i="201"/>
  <c r="AD109" i="201"/>
  <c r="AB109" i="201"/>
  <c r="AD108" i="201"/>
  <c r="AB108" i="201"/>
  <c r="AD105" i="201"/>
  <c r="AB105" i="201"/>
  <c r="AD104" i="201"/>
  <c r="AB104" i="201"/>
  <c r="O91" i="201"/>
  <c r="N91" i="201"/>
  <c r="M91" i="201"/>
  <c r="L91" i="201"/>
  <c r="K91" i="201"/>
  <c r="AF9" i="201"/>
  <c r="G91" i="201"/>
  <c r="F91" i="201"/>
  <c r="AD9" i="201"/>
  <c r="E91" i="201"/>
  <c r="D91" i="201"/>
  <c r="AB9" i="201"/>
  <c r="C91" i="201"/>
  <c r="O90" i="201"/>
  <c r="N90" i="201"/>
  <c r="M90" i="201"/>
  <c r="L90" i="201"/>
  <c r="K90" i="201"/>
  <c r="AF8" i="201"/>
  <c r="G90" i="201"/>
  <c r="F90" i="201"/>
  <c r="AD8" i="201"/>
  <c r="E90" i="201"/>
  <c r="D90" i="201"/>
  <c r="AB8" i="201"/>
  <c r="C90" i="201"/>
  <c r="O89" i="201"/>
  <c r="N89" i="201"/>
  <c r="M89" i="201"/>
  <c r="L89" i="201"/>
  <c r="J89" i="201"/>
  <c r="AF7" i="201"/>
  <c r="G89" i="201"/>
  <c r="F89" i="201"/>
  <c r="AD7" i="201"/>
  <c r="E89" i="201"/>
  <c r="D89" i="201"/>
  <c r="AB7" i="201"/>
  <c r="C89" i="201"/>
  <c r="O88" i="201"/>
  <c r="N88" i="201"/>
  <c r="M88" i="201"/>
  <c r="L88" i="201"/>
  <c r="J88" i="201"/>
  <c r="AF6" i="201"/>
  <c r="G88" i="201"/>
  <c r="F88" i="201"/>
  <c r="AD6" i="201"/>
  <c r="E88" i="201"/>
  <c r="D88" i="201"/>
  <c r="AB6" i="201"/>
  <c r="C88" i="201"/>
  <c r="O87" i="201"/>
  <c r="N87" i="201"/>
  <c r="M87" i="201"/>
  <c r="L87" i="201"/>
  <c r="J87" i="201"/>
  <c r="AF5" i="201"/>
  <c r="G87" i="201"/>
  <c r="F87" i="201"/>
  <c r="AD5" i="201"/>
  <c r="E87" i="201"/>
  <c r="D87" i="201"/>
  <c r="AB5" i="201"/>
  <c r="C87" i="201"/>
  <c r="O86" i="201"/>
  <c r="N86" i="201"/>
  <c r="M86" i="201"/>
  <c r="L86" i="201"/>
  <c r="J86" i="201"/>
  <c r="AF4" i="201"/>
  <c r="G86" i="201"/>
  <c r="F86" i="201"/>
  <c r="AD4" i="201"/>
  <c r="E86" i="201"/>
  <c r="D86" i="201"/>
  <c r="AB4" i="201"/>
  <c r="C86" i="201"/>
  <c r="N85" i="201"/>
  <c r="F85" i="201"/>
  <c r="J83" i="201"/>
  <c r="C83" i="201"/>
  <c r="A65" i="201"/>
  <c r="AB34" i="201"/>
  <c r="AB33" i="201"/>
  <c r="AB32" i="201"/>
  <c r="AB31" i="201"/>
  <c r="A32" i="201"/>
  <c r="AB30" i="201"/>
  <c r="AB29" i="201"/>
  <c r="AB28" i="201"/>
  <c r="AB27" i="201"/>
  <c r="AB26" i="201"/>
  <c r="AB25" i="201"/>
  <c r="AB24" i="201"/>
  <c r="AB23" i="201"/>
  <c r="AB22" i="201"/>
  <c r="AB21" i="201"/>
  <c r="AB20" i="201"/>
  <c r="AB19" i="201"/>
  <c r="AB18" i="201"/>
  <c r="G19" i="201"/>
  <c r="AB17" i="201"/>
  <c r="AB16" i="201"/>
  <c r="AB15" i="201"/>
  <c r="D16" i="201"/>
  <c r="D15" i="201"/>
  <c r="O14" i="201"/>
  <c r="D14" i="201"/>
  <c r="D13" i="201"/>
  <c r="O10" i="201"/>
  <c r="D10" i="201"/>
  <c r="O9" i="201"/>
  <c r="D9" i="201"/>
  <c r="O8" i="201"/>
  <c r="D8" i="201"/>
  <c r="A7" i="201"/>
  <c r="A4" i="201"/>
  <c r="AB2" i="201"/>
  <c r="A2" i="201"/>
  <c r="AD128" i="200"/>
  <c r="AB128" i="200"/>
  <c r="AD127" i="200"/>
  <c r="AB127" i="200"/>
  <c r="AD125" i="200"/>
  <c r="AB125" i="200"/>
  <c r="AD124" i="200"/>
  <c r="AB124" i="200"/>
  <c r="AB122" i="200"/>
  <c r="AB121" i="200"/>
  <c r="AB120" i="200"/>
  <c r="AB118" i="200"/>
  <c r="AD111" i="200"/>
  <c r="AB111" i="200"/>
  <c r="AD110" i="200"/>
  <c r="AB110" i="200"/>
  <c r="AD109" i="200"/>
  <c r="AB109" i="200"/>
  <c r="AD108" i="200"/>
  <c r="AB108" i="200"/>
  <c r="AD105" i="200"/>
  <c r="AB105" i="200"/>
  <c r="AD104" i="200"/>
  <c r="AB104" i="200"/>
  <c r="O91" i="200"/>
  <c r="N91" i="200"/>
  <c r="M91" i="200"/>
  <c r="L91" i="200"/>
  <c r="K91" i="200"/>
  <c r="AF9" i="200"/>
  <c r="G91" i="200"/>
  <c r="F91" i="200"/>
  <c r="AD9" i="200"/>
  <c r="E91" i="200"/>
  <c r="D91" i="200"/>
  <c r="AB9" i="200"/>
  <c r="C91" i="200"/>
  <c r="O90" i="200"/>
  <c r="N90" i="200"/>
  <c r="M90" i="200"/>
  <c r="L90" i="200"/>
  <c r="K90" i="200"/>
  <c r="AF8" i="200"/>
  <c r="G90" i="200"/>
  <c r="F90" i="200"/>
  <c r="AD8" i="200"/>
  <c r="E90" i="200"/>
  <c r="D90" i="200"/>
  <c r="AB8" i="200"/>
  <c r="C90" i="200"/>
  <c r="O89" i="200"/>
  <c r="N89" i="200"/>
  <c r="M89" i="200"/>
  <c r="L89" i="200"/>
  <c r="J89" i="200"/>
  <c r="AF7" i="200"/>
  <c r="G89" i="200"/>
  <c r="F89" i="200"/>
  <c r="AD7" i="200"/>
  <c r="E89" i="200"/>
  <c r="D89" i="200"/>
  <c r="AB7" i="200"/>
  <c r="C89" i="200"/>
  <c r="O88" i="200"/>
  <c r="N88" i="200"/>
  <c r="M88" i="200"/>
  <c r="L88" i="200"/>
  <c r="J88" i="200"/>
  <c r="AF6" i="200"/>
  <c r="G88" i="200"/>
  <c r="F88" i="200"/>
  <c r="AD6" i="200"/>
  <c r="E88" i="200"/>
  <c r="D88" i="200"/>
  <c r="AB6" i="200"/>
  <c r="C88" i="200"/>
  <c r="O87" i="200"/>
  <c r="N87" i="200"/>
  <c r="M87" i="200"/>
  <c r="L87" i="200"/>
  <c r="J87" i="200"/>
  <c r="AF5" i="200"/>
  <c r="G87" i="200"/>
  <c r="F87" i="200"/>
  <c r="AD5" i="200"/>
  <c r="E87" i="200"/>
  <c r="D87" i="200"/>
  <c r="AB5" i="200"/>
  <c r="C87" i="200"/>
  <c r="O86" i="200"/>
  <c r="N86" i="200"/>
  <c r="M86" i="200"/>
  <c r="L86" i="200"/>
  <c r="J86" i="200"/>
  <c r="AF4" i="200"/>
  <c r="G86" i="200"/>
  <c r="F86" i="200"/>
  <c r="AD4" i="200"/>
  <c r="E86" i="200"/>
  <c r="D86" i="200"/>
  <c r="AB4" i="200"/>
  <c r="C86" i="200"/>
  <c r="N85" i="200"/>
  <c r="F85" i="200"/>
  <c r="J83" i="200"/>
  <c r="C83" i="200"/>
  <c r="A65" i="200"/>
  <c r="AB34" i="200"/>
  <c r="AB33" i="200"/>
  <c r="AB32" i="200"/>
  <c r="AB31" i="200"/>
  <c r="A32" i="200"/>
  <c r="AB30" i="200"/>
  <c r="AB29" i="200"/>
  <c r="AB28" i="200"/>
  <c r="AB27" i="200"/>
  <c r="AB26" i="200"/>
  <c r="AB25" i="200"/>
  <c r="AB24" i="200"/>
  <c r="AB23" i="200"/>
  <c r="AB22" i="200"/>
  <c r="AB21" i="200"/>
  <c r="AB20" i="200"/>
  <c r="AB19" i="200"/>
  <c r="AB18" i="200"/>
  <c r="G19" i="200"/>
  <c r="AB17" i="200"/>
  <c r="AB16" i="200"/>
  <c r="AB15" i="200"/>
  <c r="D16" i="200"/>
  <c r="D15" i="200"/>
  <c r="O14" i="200"/>
  <c r="D14" i="200"/>
  <c r="D13" i="200"/>
  <c r="O10" i="200"/>
  <c r="D10" i="200"/>
  <c r="O9" i="200"/>
  <c r="D9" i="200"/>
  <c r="O8" i="200"/>
  <c r="D8" i="200"/>
  <c r="A7" i="200"/>
  <c r="A4" i="200"/>
  <c r="AB2" i="200"/>
  <c r="A2" i="200"/>
  <c r="AD128" i="199"/>
  <c r="AB128" i="199"/>
  <c r="AD127" i="199"/>
  <c r="AB127" i="199"/>
  <c r="AD125" i="199"/>
  <c r="AB125" i="199"/>
  <c r="AD124" i="199"/>
  <c r="AB124" i="199"/>
  <c r="AB122" i="199"/>
  <c r="AB121" i="199"/>
  <c r="AB120" i="199"/>
  <c r="AB118" i="199"/>
  <c r="AD111" i="199"/>
  <c r="AB111" i="199"/>
  <c r="AD110" i="199"/>
  <c r="AB110" i="199"/>
  <c r="AD109" i="199"/>
  <c r="AB109" i="199"/>
  <c r="AD108" i="199"/>
  <c r="AB108" i="199"/>
  <c r="AD105" i="199"/>
  <c r="AB105" i="199"/>
  <c r="AD104" i="199"/>
  <c r="AB104" i="199"/>
  <c r="O91" i="199"/>
  <c r="N91" i="199"/>
  <c r="M91" i="199"/>
  <c r="L91" i="199"/>
  <c r="K91" i="199"/>
  <c r="AF9" i="199"/>
  <c r="G91" i="199"/>
  <c r="F91" i="199"/>
  <c r="AD9" i="199"/>
  <c r="E91" i="199"/>
  <c r="D91" i="199"/>
  <c r="AB9" i="199"/>
  <c r="C91" i="199"/>
  <c r="O90" i="199"/>
  <c r="N90" i="199"/>
  <c r="M90" i="199"/>
  <c r="L90" i="199"/>
  <c r="K90" i="199"/>
  <c r="AF8" i="199"/>
  <c r="G90" i="199"/>
  <c r="F90" i="199"/>
  <c r="AD8" i="199"/>
  <c r="E90" i="199"/>
  <c r="D90" i="199"/>
  <c r="AB8" i="199"/>
  <c r="C90" i="199"/>
  <c r="O89" i="199"/>
  <c r="N89" i="199"/>
  <c r="M89" i="199"/>
  <c r="L89" i="199"/>
  <c r="J89" i="199"/>
  <c r="AF7" i="199"/>
  <c r="G89" i="199"/>
  <c r="F89" i="199"/>
  <c r="AD7" i="199"/>
  <c r="E89" i="199"/>
  <c r="D89" i="199"/>
  <c r="AB7" i="199"/>
  <c r="C89" i="199"/>
  <c r="O88" i="199"/>
  <c r="N88" i="199"/>
  <c r="M88" i="199"/>
  <c r="L88" i="199"/>
  <c r="J88" i="199"/>
  <c r="AF6" i="199"/>
  <c r="G88" i="199"/>
  <c r="F88" i="199"/>
  <c r="AD6" i="199"/>
  <c r="E88" i="199"/>
  <c r="D88" i="199"/>
  <c r="AB6" i="199"/>
  <c r="C88" i="199"/>
  <c r="O87" i="199"/>
  <c r="N87" i="199"/>
  <c r="M87" i="199"/>
  <c r="L87" i="199"/>
  <c r="J87" i="199"/>
  <c r="AF5" i="199"/>
  <c r="G87" i="199"/>
  <c r="F87" i="199"/>
  <c r="AD5" i="199"/>
  <c r="E87" i="199"/>
  <c r="D87" i="199"/>
  <c r="AB5" i="199"/>
  <c r="C87" i="199"/>
  <c r="O86" i="199"/>
  <c r="N86" i="199"/>
  <c r="M86" i="199"/>
  <c r="L86" i="199"/>
  <c r="J86" i="199"/>
  <c r="AF4" i="199"/>
  <c r="G86" i="199"/>
  <c r="F86" i="199"/>
  <c r="AD4" i="199"/>
  <c r="E86" i="199"/>
  <c r="D86" i="199"/>
  <c r="AB4" i="199"/>
  <c r="C86" i="199"/>
  <c r="N85" i="199"/>
  <c r="F85" i="199"/>
  <c r="J83" i="199"/>
  <c r="C83" i="199"/>
  <c r="A65" i="199"/>
  <c r="AB34" i="199"/>
  <c r="AB33" i="199"/>
  <c r="AB32" i="199"/>
  <c r="AB31" i="199"/>
  <c r="A32" i="199"/>
  <c r="AB30" i="199"/>
  <c r="AB29" i="199"/>
  <c r="AB28" i="199"/>
  <c r="AB27" i="199"/>
  <c r="AB26" i="199"/>
  <c r="AB25" i="199"/>
  <c r="AB24" i="199"/>
  <c r="AB23" i="199"/>
  <c r="AB22" i="199"/>
  <c r="AB21" i="199"/>
  <c r="AB20" i="199"/>
  <c r="AB19" i="199"/>
  <c r="AB18" i="199"/>
  <c r="G19" i="199"/>
  <c r="AB17" i="199"/>
  <c r="AB16" i="199"/>
  <c r="AB15" i="199"/>
  <c r="D16" i="199"/>
  <c r="D15" i="199"/>
  <c r="O14" i="199"/>
  <c r="D14" i="199"/>
  <c r="D13" i="199"/>
  <c r="O10" i="199"/>
  <c r="D10" i="199"/>
  <c r="O9" i="199"/>
  <c r="D9" i="199"/>
  <c r="O8" i="199"/>
  <c r="D8" i="199"/>
  <c r="A7" i="199"/>
  <c r="A4" i="199"/>
  <c r="AB2" i="199"/>
  <c r="A2" i="199"/>
  <c r="AD128" i="198"/>
  <c r="AB128" i="198"/>
  <c r="AD127" i="198"/>
  <c r="AB127" i="198"/>
  <c r="AD125" i="198"/>
  <c r="AB125" i="198"/>
  <c r="AD124" i="198"/>
  <c r="AB124" i="198"/>
  <c r="AB122" i="198"/>
  <c r="AB121" i="198"/>
  <c r="AB120" i="198"/>
  <c r="AB118" i="198"/>
  <c r="AD111" i="198"/>
  <c r="AB111" i="198"/>
  <c r="AD110" i="198"/>
  <c r="AB110" i="198"/>
  <c r="AD109" i="198"/>
  <c r="AB109" i="198"/>
  <c r="AD108" i="198"/>
  <c r="AB108" i="198"/>
  <c r="AD105" i="198"/>
  <c r="AB105" i="198"/>
  <c r="AD104" i="198"/>
  <c r="AB104" i="198"/>
  <c r="O91" i="198"/>
  <c r="N91" i="198"/>
  <c r="M91" i="198"/>
  <c r="L91" i="198"/>
  <c r="K91" i="198"/>
  <c r="AF9" i="198"/>
  <c r="G91" i="198"/>
  <c r="F91" i="198"/>
  <c r="AD9" i="198"/>
  <c r="E91" i="198"/>
  <c r="D91" i="198"/>
  <c r="AB9" i="198"/>
  <c r="C91" i="198"/>
  <c r="O90" i="198"/>
  <c r="N90" i="198"/>
  <c r="M90" i="198"/>
  <c r="L90" i="198"/>
  <c r="K90" i="198"/>
  <c r="AF8" i="198"/>
  <c r="G90" i="198"/>
  <c r="F90" i="198"/>
  <c r="AD8" i="198"/>
  <c r="E90" i="198"/>
  <c r="D90" i="198"/>
  <c r="AB8" i="198"/>
  <c r="C90" i="198"/>
  <c r="O89" i="198"/>
  <c r="N89" i="198"/>
  <c r="M89" i="198"/>
  <c r="L89" i="198"/>
  <c r="J89" i="198"/>
  <c r="AF7" i="198"/>
  <c r="G89" i="198"/>
  <c r="F89" i="198"/>
  <c r="AD7" i="198"/>
  <c r="E89" i="198"/>
  <c r="D89" i="198"/>
  <c r="AB7" i="198"/>
  <c r="C89" i="198"/>
  <c r="O88" i="198"/>
  <c r="N88" i="198"/>
  <c r="M88" i="198"/>
  <c r="L88" i="198"/>
  <c r="J88" i="198"/>
  <c r="AF6" i="198"/>
  <c r="G88" i="198"/>
  <c r="F88" i="198"/>
  <c r="AD6" i="198"/>
  <c r="E88" i="198"/>
  <c r="D88" i="198"/>
  <c r="AB6" i="198"/>
  <c r="C88" i="198"/>
  <c r="O87" i="198"/>
  <c r="N87" i="198"/>
  <c r="M87" i="198"/>
  <c r="L87" i="198"/>
  <c r="J87" i="198"/>
  <c r="AF5" i="198"/>
  <c r="G87" i="198"/>
  <c r="F87" i="198"/>
  <c r="AD5" i="198"/>
  <c r="E87" i="198"/>
  <c r="D87" i="198"/>
  <c r="AB5" i="198"/>
  <c r="C87" i="198"/>
  <c r="O86" i="198"/>
  <c r="N86" i="198"/>
  <c r="M86" i="198"/>
  <c r="L86" i="198"/>
  <c r="J86" i="198"/>
  <c r="AF4" i="198"/>
  <c r="G86" i="198"/>
  <c r="F86" i="198"/>
  <c r="AD4" i="198"/>
  <c r="E86" i="198"/>
  <c r="D86" i="198"/>
  <c r="AB4" i="198"/>
  <c r="C86" i="198"/>
  <c r="N85" i="198"/>
  <c r="F85" i="198"/>
  <c r="J83" i="198"/>
  <c r="C83" i="198"/>
  <c r="A65" i="198"/>
  <c r="A50" i="198"/>
  <c r="AB34" i="198"/>
  <c r="AB33" i="198"/>
  <c r="AB32" i="198"/>
  <c r="AB31" i="198"/>
  <c r="A32" i="198"/>
  <c r="AB30" i="198"/>
  <c r="AB29" i="198"/>
  <c r="AB28" i="198"/>
  <c r="AB27" i="198"/>
  <c r="AB26" i="198"/>
  <c r="AB25" i="198"/>
  <c r="AB24" i="198"/>
  <c r="AB23" i="198"/>
  <c r="AB22" i="198"/>
  <c r="AB21" i="198"/>
  <c r="AB20" i="198"/>
  <c r="AB19" i="198"/>
  <c r="AB18" i="198"/>
  <c r="G19" i="198"/>
  <c r="A19" i="198"/>
  <c r="AB17" i="198"/>
  <c r="AB16" i="198"/>
  <c r="AB15" i="198"/>
  <c r="D16" i="198"/>
  <c r="D15" i="198"/>
  <c r="O14" i="198"/>
  <c r="D14" i="198"/>
  <c r="D13" i="198"/>
  <c r="O10" i="198"/>
  <c r="D10" i="198"/>
  <c r="O9" i="198"/>
  <c r="D9" i="198"/>
  <c r="O8" i="198"/>
  <c r="D8" i="198"/>
  <c r="A7" i="198"/>
  <c r="A4" i="198"/>
  <c r="AB2" i="198"/>
  <c r="A2" i="198"/>
  <c r="AD128" i="197"/>
  <c r="AB128" i="197"/>
  <c r="AD127" i="197"/>
  <c r="AB127" i="197"/>
  <c r="AD125" i="197"/>
  <c r="AB125" i="197"/>
  <c r="AD124" i="197"/>
  <c r="AB124" i="197"/>
  <c r="AB122" i="197"/>
  <c r="AB121" i="197"/>
  <c r="AB120" i="197"/>
  <c r="AB118" i="197"/>
  <c r="AD111" i="197"/>
  <c r="AB111" i="197"/>
  <c r="AD110" i="197"/>
  <c r="AB110" i="197"/>
  <c r="AD109" i="197"/>
  <c r="AB109" i="197"/>
  <c r="AD108" i="197"/>
  <c r="AB108" i="197"/>
  <c r="AD105" i="197"/>
  <c r="AB105" i="197"/>
  <c r="AD104" i="197"/>
  <c r="AB104" i="197"/>
  <c r="O91" i="197"/>
  <c r="N91" i="197"/>
  <c r="M91" i="197"/>
  <c r="L91" i="197"/>
  <c r="K91" i="197"/>
  <c r="AF9" i="197"/>
  <c r="G91" i="197"/>
  <c r="F91" i="197"/>
  <c r="AD9" i="197"/>
  <c r="E91" i="197"/>
  <c r="D91" i="197"/>
  <c r="AB9" i="197"/>
  <c r="C91" i="197"/>
  <c r="O90" i="197"/>
  <c r="N90" i="197"/>
  <c r="M90" i="197"/>
  <c r="L90" i="197"/>
  <c r="K90" i="197"/>
  <c r="AF8" i="197"/>
  <c r="G90" i="197"/>
  <c r="F90" i="197"/>
  <c r="AD8" i="197"/>
  <c r="E90" i="197"/>
  <c r="D90" i="197"/>
  <c r="AB8" i="197"/>
  <c r="C90" i="197"/>
  <c r="O89" i="197"/>
  <c r="N89" i="197"/>
  <c r="M89" i="197"/>
  <c r="L89" i="197"/>
  <c r="J89" i="197"/>
  <c r="AF7" i="197"/>
  <c r="G89" i="197"/>
  <c r="F89" i="197"/>
  <c r="AD7" i="197"/>
  <c r="E89" i="197"/>
  <c r="D89" i="197"/>
  <c r="AB7" i="197"/>
  <c r="C89" i="197"/>
  <c r="O88" i="197"/>
  <c r="N88" i="197"/>
  <c r="M88" i="197"/>
  <c r="L88" i="197"/>
  <c r="J88" i="197"/>
  <c r="AF6" i="197"/>
  <c r="G88" i="197"/>
  <c r="F88" i="197"/>
  <c r="AD6" i="197"/>
  <c r="E88" i="197"/>
  <c r="D88" i="197"/>
  <c r="AB6" i="197"/>
  <c r="C88" i="197"/>
  <c r="O87" i="197"/>
  <c r="N87" i="197"/>
  <c r="M87" i="197"/>
  <c r="L87" i="197"/>
  <c r="J87" i="197"/>
  <c r="AF5" i="197"/>
  <c r="G87" i="197"/>
  <c r="F87" i="197"/>
  <c r="AD5" i="197"/>
  <c r="E87" i="197"/>
  <c r="D87" i="197"/>
  <c r="AB5" i="197"/>
  <c r="C87" i="197"/>
  <c r="O86" i="197"/>
  <c r="N86" i="197"/>
  <c r="M86" i="197"/>
  <c r="L86" i="197"/>
  <c r="J86" i="197"/>
  <c r="AF4" i="197"/>
  <c r="G86" i="197"/>
  <c r="F86" i="197"/>
  <c r="AD4" i="197"/>
  <c r="E86" i="197"/>
  <c r="D86" i="197"/>
  <c r="AB4" i="197"/>
  <c r="C86" i="197"/>
  <c r="N85" i="197"/>
  <c r="F85" i="197"/>
  <c r="J83" i="197"/>
  <c r="C83" i="197"/>
  <c r="A65" i="197"/>
  <c r="AB34" i="197"/>
  <c r="AB33" i="197"/>
  <c r="AB32" i="197"/>
  <c r="AB31" i="197"/>
  <c r="A32" i="197"/>
  <c r="AB30" i="197"/>
  <c r="AB29" i="197"/>
  <c r="AB28" i="197"/>
  <c r="AB27" i="197"/>
  <c r="AB26" i="197"/>
  <c r="AB25" i="197"/>
  <c r="AB24" i="197"/>
  <c r="AB23" i="197"/>
  <c r="AB22" i="197"/>
  <c r="AB21" i="197"/>
  <c r="AB20" i="197"/>
  <c r="AB19" i="197"/>
  <c r="AB18" i="197"/>
  <c r="G19" i="197"/>
  <c r="AB17" i="197"/>
  <c r="AB16" i="197"/>
  <c r="AB15" i="197"/>
  <c r="D16" i="197"/>
  <c r="D15" i="197"/>
  <c r="O14" i="197"/>
  <c r="D14" i="197"/>
  <c r="D13" i="197"/>
  <c r="O10" i="197"/>
  <c r="D10" i="197"/>
  <c r="O9" i="197"/>
  <c r="D9" i="197"/>
  <c r="O8" i="197"/>
  <c r="D8" i="197"/>
  <c r="A7" i="197"/>
  <c r="A4" i="197"/>
  <c r="AB2" i="197"/>
  <c r="A2" i="197"/>
  <c r="AD128" i="196"/>
  <c r="AB128" i="196"/>
  <c r="AD127" i="196"/>
  <c r="AB127" i="196"/>
  <c r="AD125" i="196"/>
  <c r="AB125" i="196"/>
  <c r="AD124" i="196"/>
  <c r="AB124" i="196"/>
  <c r="AB122" i="196"/>
  <c r="AB121" i="196"/>
  <c r="AB120" i="196"/>
  <c r="AB118" i="196"/>
  <c r="AD111" i="196"/>
  <c r="AB111" i="196"/>
  <c r="AD110" i="196"/>
  <c r="AB110" i="196"/>
  <c r="AD109" i="196"/>
  <c r="AB109" i="196"/>
  <c r="AD108" i="196"/>
  <c r="AB108" i="196"/>
  <c r="AD105" i="196"/>
  <c r="AB105" i="196"/>
  <c r="AD104" i="196"/>
  <c r="AB104" i="196"/>
  <c r="O91" i="196"/>
  <c r="N91" i="196"/>
  <c r="M91" i="196"/>
  <c r="L91" i="196"/>
  <c r="K91" i="196"/>
  <c r="AF9" i="196"/>
  <c r="G91" i="196"/>
  <c r="F91" i="196"/>
  <c r="AD9" i="196"/>
  <c r="E91" i="196"/>
  <c r="D91" i="196"/>
  <c r="AB9" i="196"/>
  <c r="C91" i="196"/>
  <c r="O90" i="196"/>
  <c r="N90" i="196"/>
  <c r="M90" i="196"/>
  <c r="L90" i="196"/>
  <c r="K90" i="196"/>
  <c r="AF8" i="196"/>
  <c r="G90" i="196"/>
  <c r="F90" i="196"/>
  <c r="AD8" i="196"/>
  <c r="E90" i="196"/>
  <c r="D90" i="196"/>
  <c r="AB8" i="196"/>
  <c r="C90" i="196"/>
  <c r="O89" i="196"/>
  <c r="N89" i="196"/>
  <c r="M89" i="196"/>
  <c r="L89" i="196"/>
  <c r="J89" i="196"/>
  <c r="AF7" i="196"/>
  <c r="G89" i="196"/>
  <c r="F89" i="196"/>
  <c r="AD7" i="196"/>
  <c r="E89" i="196"/>
  <c r="D89" i="196"/>
  <c r="AB7" i="196"/>
  <c r="C89" i="196"/>
  <c r="O88" i="196"/>
  <c r="N88" i="196"/>
  <c r="M88" i="196"/>
  <c r="L88" i="196"/>
  <c r="J88" i="196"/>
  <c r="AF6" i="196"/>
  <c r="G88" i="196"/>
  <c r="F88" i="196"/>
  <c r="AD6" i="196"/>
  <c r="E88" i="196"/>
  <c r="D88" i="196"/>
  <c r="AB6" i="196"/>
  <c r="C88" i="196"/>
  <c r="O87" i="196"/>
  <c r="N87" i="196"/>
  <c r="M87" i="196"/>
  <c r="L87" i="196"/>
  <c r="J87" i="196"/>
  <c r="AF5" i="196"/>
  <c r="G87" i="196"/>
  <c r="F87" i="196"/>
  <c r="AD5" i="196"/>
  <c r="E87" i="196"/>
  <c r="D87" i="196"/>
  <c r="AB5" i="196"/>
  <c r="C87" i="196"/>
  <c r="O86" i="196"/>
  <c r="N86" i="196"/>
  <c r="M86" i="196"/>
  <c r="L86" i="196"/>
  <c r="J86" i="196"/>
  <c r="AF4" i="196"/>
  <c r="G86" i="196"/>
  <c r="F86" i="196"/>
  <c r="AD4" i="196"/>
  <c r="E86" i="196"/>
  <c r="D86" i="196"/>
  <c r="AB4" i="196"/>
  <c r="C86" i="196"/>
  <c r="N85" i="196"/>
  <c r="F85" i="196"/>
  <c r="J83" i="196"/>
  <c r="C83" i="196"/>
  <c r="A65" i="196"/>
  <c r="AB34" i="196"/>
  <c r="AB33" i="196"/>
  <c r="AB32" i="196"/>
  <c r="AB31" i="196"/>
  <c r="A32" i="196"/>
  <c r="AB30" i="196"/>
  <c r="AB29" i="196"/>
  <c r="AB28" i="196"/>
  <c r="AB27" i="196"/>
  <c r="AB26" i="196"/>
  <c r="AB25" i="196"/>
  <c r="AB24" i="196"/>
  <c r="AB23" i="196"/>
  <c r="AB22" i="196"/>
  <c r="AB21" i="196"/>
  <c r="AB20" i="196"/>
  <c r="AB19" i="196"/>
  <c r="AB18" i="196"/>
  <c r="G19" i="196"/>
  <c r="AB17" i="196"/>
  <c r="AB16" i="196"/>
  <c r="AB15" i="196"/>
  <c r="D16" i="196"/>
  <c r="D15" i="196"/>
  <c r="O14" i="196"/>
  <c r="D14" i="196"/>
  <c r="D13" i="196"/>
  <c r="O10" i="196"/>
  <c r="D10" i="196"/>
  <c r="O9" i="196"/>
  <c r="D9" i="196"/>
  <c r="O8" i="196"/>
  <c r="D8" i="196"/>
  <c r="A7" i="196"/>
  <c r="A4" i="196"/>
  <c r="AB2" i="196"/>
  <c r="A2" i="196"/>
  <c r="AD128" i="195"/>
  <c r="AB128" i="195"/>
  <c r="AD127" i="195"/>
  <c r="AB127" i="195"/>
  <c r="AD125" i="195"/>
  <c r="AB125" i="195"/>
  <c r="AD124" i="195"/>
  <c r="AB124" i="195"/>
  <c r="AB122" i="195"/>
  <c r="AB121" i="195"/>
  <c r="AB120" i="195"/>
  <c r="AB118" i="195"/>
  <c r="AD111" i="195"/>
  <c r="AB111" i="195"/>
  <c r="AD110" i="195"/>
  <c r="AB110" i="195"/>
  <c r="AD109" i="195"/>
  <c r="AB109" i="195"/>
  <c r="AD108" i="195"/>
  <c r="AB108" i="195"/>
  <c r="AD105" i="195"/>
  <c r="AB105" i="195"/>
  <c r="AD104" i="195"/>
  <c r="AB104" i="195"/>
  <c r="O91" i="195"/>
  <c r="N91" i="195"/>
  <c r="M91" i="195"/>
  <c r="L91" i="195"/>
  <c r="K91" i="195"/>
  <c r="AF9" i="195"/>
  <c r="G91" i="195"/>
  <c r="F91" i="195"/>
  <c r="AD9" i="195"/>
  <c r="E91" i="195"/>
  <c r="D91" i="195"/>
  <c r="AB9" i="195"/>
  <c r="C91" i="195"/>
  <c r="O90" i="195"/>
  <c r="N90" i="195"/>
  <c r="M90" i="195"/>
  <c r="L90" i="195"/>
  <c r="K90" i="195"/>
  <c r="AF8" i="195"/>
  <c r="G90" i="195"/>
  <c r="F90" i="195"/>
  <c r="AD8" i="195"/>
  <c r="E90" i="195"/>
  <c r="D90" i="195"/>
  <c r="AB8" i="195"/>
  <c r="C90" i="195"/>
  <c r="O89" i="195"/>
  <c r="N89" i="195"/>
  <c r="M89" i="195"/>
  <c r="L89" i="195"/>
  <c r="J89" i="195"/>
  <c r="AF7" i="195"/>
  <c r="G89" i="195"/>
  <c r="F89" i="195"/>
  <c r="AD7" i="195"/>
  <c r="E89" i="195"/>
  <c r="D89" i="195"/>
  <c r="AB7" i="195"/>
  <c r="C89" i="195"/>
  <c r="O88" i="195"/>
  <c r="N88" i="195"/>
  <c r="M88" i="195"/>
  <c r="L88" i="195"/>
  <c r="J88" i="195"/>
  <c r="AF6" i="195"/>
  <c r="G88" i="195"/>
  <c r="F88" i="195"/>
  <c r="AD6" i="195"/>
  <c r="E88" i="195"/>
  <c r="D88" i="195"/>
  <c r="AB6" i="195"/>
  <c r="C88" i="195"/>
  <c r="O87" i="195"/>
  <c r="N87" i="195"/>
  <c r="M87" i="195"/>
  <c r="L87" i="195"/>
  <c r="J87" i="195"/>
  <c r="AF5" i="195"/>
  <c r="G87" i="195"/>
  <c r="F87" i="195"/>
  <c r="AD5" i="195"/>
  <c r="E87" i="195"/>
  <c r="D87" i="195"/>
  <c r="AB5" i="195"/>
  <c r="C87" i="195"/>
  <c r="O86" i="195"/>
  <c r="N86" i="195"/>
  <c r="M86" i="195"/>
  <c r="L86" i="195"/>
  <c r="J86" i="195"/>
  <c r="AF4" i="195"/>
  <c r="G86" i="195"/>
  <c r="F86" i="195"/>
  <c r="AD4" i="195"/>
  <c r="E86" i="195"/>
  <c r="D86" i="195"/>
  <c r="AB4" i="195"/>
  <c r="C86" i="195"/>
  <c r="N85" i="195"/>
  <c r="F85" i="195"/>
  <c r="J83" i="195"/>
  <c r="C83" i="195"/>
  <c r="A65" i="195"/>
  <c r="AB34" i="195"/>
  <c r="AB33" i="195"/>
  <c r="AB32" i="195"/>
  <c r="AB31" i="195"/>
  <c r="A32" i="195"/>
  <c r="AB30" i="195"/>
  <c r="AB29" i="195"/>
  <c r="AB28" i="195"/>
  <c r="AB27" i="195"/>
  <c r="AB26" i="195"/>
  <c r="AB25" i="195"/>
  <c r="AB24" i="195"/>
  <c r="AB23" i="195"/>
  <c r="AB22" i="195"/>
  <c r="AB21" i="195"/>
  <c r="AB20" i="195"/>
  <c r="AB19" i="195"/>
  <c r="AB18" i="195"/>
  <c r="G19" i="195"/>
  <c r="AB17" i="195"/>
  <c r="AB16" i="195"/>
  <c r="AB15" i="195"/>
  <c r="D16" i="195"/>
  <c r="D15" i="195"/>
  <c r="O14" i="195"/>
  <c r="D14" i="195"/>
  <c r="D13" i="195"/>
  <c r="O10" i="195"/>
  <c r="D10" i="195"/>
  <c r="O9" i="195"/>
  <c r="D9" i="195"/>
  <c r="O8" i="195"/>
  <c r="D8" i="195"/>
  <c r="A7" i="195"/>
  <c r="A4" i="195"/>
  <c r="AB2" i="195"/>
  <c r="A2" i="195"/>
  <c r="AD128" i="194"/>
  <c r="AB128" i="194"/>
  <c r="AD127" i="194"/>
  <c r="AB127" i="194"/>
  <c r="AD125" i="194"/>
  <c r="AB125" i="194"/>
  <c r="AD124" i="194"/>
  <c r="AB124" i="194"/>
  <c r="AB122" i="194"/>
  <c r="AB121" i="194"/>
  <c r="AB120" i="194"/>
  <c r="AB118" i="194"/>
  <c r="AD111" i="194"/>
  <c r="AB111" i="194"/>
  <c r="AD110" i="194"/>
  <c r="AB110" i="194"/>
  <c r="AD109" i="194"/>
  <c r="AB109" i="194"/>
  <c r="AD108" i="194"/>
  <c r="AB108" i="194"/>
  <c r="AD105" i="194"/>
  <c r="AB105" i="194"/>
  <c r="AD104" i="194"/>
  <c r="AB104" i="194"/>
  <c r="O91" i="194"/>
  <c r="N91" i="194"/>
  <c r="M91" i="194"/>
  <c r="L91" i="194"/>
  <c r="K91" i="194"/>
  <c r="AF9" i="194"/>
  <c r="G91" i="194"/>
  <c r="F91" i="194"/>
  <c r="AD9" i="194"/>
  <c r="E91" i="194"/>
  <c r="D91" i="194"/>
  <c r="AB9" i="194"/>
  <c r="C91" i="194"/>
  <c r="O90" i="194"/>
  <c r="N90" i="194"/>
  <c r="M90" i="194"/>
  <c r="L90" i="194"/>
  <c r="K90" i="194"/>
  <c r="AF8" i="194"/>
  <c r="G90" i="194"/>
  <c r="F90" i="194"/>
  <c r="AD8" i="194"/>
  <c r="E90" i="194"/>
  <c r="D90" i="194"/>
  <c r="AB8" i="194"/>
  <c r="C90" i="194"/>
  <c r="O89" i="194"/>
  <c r="N89" i="194"/>
  <c r="M89" i="194"/>
  <c r="L89" i="194"/>
  <c r="J89" i="194"/>
  <c r="AF7" i="194"/>
  <c r="G89" i="194"/>
  <c r="F89" i="194"/>
  <c r="AD7" i="194"/>
  <c r="E89" i="194"/>
  <c r="D89" i="194"/>
  <c r="AB7" i="194"/>
  <c r="C89" i="194"/>
  <c r="O88" i="194"/>
  <c r="N88" i="194"/>
  <c r="M88" i="194"/>
  <c r="L88" i="194"/>
  <c r="J88" i="194"/>
  <c r="AF6" i="194"/>
  <c r="G88" i="194"/>
  <c r="F88" i="194"/>
  <c r="AD6" i="194"/>
  <c r="E88" i="194"/>
  <c r="D88" i="194"/>
  <c r="AB6" i="194"/>
  <c r="C88" i="194"/>
  <c r="O87" i="194"/>
  <c r="N87" i="194"/>
  <c r="M87" i="194"/>
  <c r="L87" i="194"/>
  <c r="J87" i="194"/>
  <c r="AF5" i="194"/>
  <c r="G87" i="194"/>
  <c r="F87" i="194"/>
  <c r="AD5" i="194"/>
  <c r="E87" i="194"/>
  <c r="D87" i="194"/>
  <c r="AB5" i="194"/>
  <c r="C87" i="194"/>
  <c r="O86" i="194"/>
  <c r="N86" i="194"/>
  <c r="M86" i="194"/>
  <c r="L86" i="194"/>
  <c r="J86" i="194"/>
  <c r="AF4" i="194"/>
  <c r="G86" i="194"/>
  <c r="F86" i="194"/>
  <c r="AD4" i="194"/>
  <c r="E86" i="194"/>
  <c r="D86" i="194"/>
  <c r="AB4" i="194"/>
  <c r="C86" i="194"/>
  <c r="N85" i="194"/>
  <c r="F85" i="194"/>
  <c r="J83" i="194"/>
  <c r="C83" i="194"/>
  <c r="A65" i="194"/>
  <c r="AB34" i="194"/>
  <c r="AB33" i="194"/>
  <c r="AB32" i="194"/>
  <c r="AB31" i="194"/>
  <c r="A32" i="194"/>
  <c r="AB30" i="194"/>
  <c r="AB29" i="194"/>
  <c r="AB28" i="194"/>
  <c r="AB27" i="194"/>
  <c r="AB26" i="194"/>
  <c r="AB25" i="194"/>
  <c r="AB24" i="194"/>
  <c r="AB23" i="194"/>
  <c r="AB22" i="194"/>
  <c r="AB21" i="194"/>
  <c r="AB20" i="194"/>
  <c r="AB19" i="194"/>
  <c r="AB18" i="194"/>
  <c r="G19" i="194"/>
  <c r="AB17" i="194"/>
  <c r="AB16" i="194"/>
  <c r="AB15" i="194"/>
  <c r="D16" i="194"/>
  <c r="D15" i="194"/>
  <c r="O14" i="194"/>
  <c r="D14" i="194"/>
  <c r="D13" i="194"/>
  <c r="O10" i="194"/>
  <c r="D10" i="194"/>
  <c r="O9" i="194"/>
  <c r="D9" i="194"/>
  <c r="O8" i="194"/>
  <c r="D8" i="194"/>
  <c r="A7" i="194"/>
  <c r="A4" i="194"/>
  <c r="AB2" i="194"/>
  <c r="A2" i="194"/>
  <c r="AD128" i="193"/>
  <c r="AB128" i="193"/>
  <c r="AD127" i="193"/>
  <c r="AB127" i="193"/>
  <c r="AD125" i="193"/>
  <c r="AB125" i="193"/>
  <c r="AD124" i="193"/>
  <c r="AB124" i="193"/>
  <c r="AB122" i="193"/>
  <c r="AB121" i="193"/>
  <c r="AB120" i="193"/>
  <c r="AB118" i="193"/>
  <c r="AD111" i="193"/>
  <c r="AB111" i="193"/>
  <c r="AD110" i="193"/>
  <c r="AB110" i="193"/>
  <c r="AD109" i="193"/>
  <c r="AB109" i="193"/>
  <c r="AD108" i="193"/>
  <c r="AB108" i="193"/>
  <c r="AD105" i="193"/>
  <c r="AB105" i="193"/>
  <c r="AD104" i="193"/>
  <c r="AB104" i="193"/>
  <c r="O91" i="193"/>
  <c r="N91" i="193"/>
  <c r="M91" i="193"/>
  <c r="L91" i="193"/>
  <c r="K91" i="193"/>
  <c r="AF9" i="193"/>
  <c r="G91" i="193"/>
  <c r="F91" i="193"/>
  <c r="AD9" i="193"/>
  <c r="E91" i="193"/>
  <c r="D91" i="193"/>
  <c r="AB9" i="193"/>
  <c r="C91" i="193"/>
  <c r="O90" i="193"/>
  <c r="N90" i="193"/>
  <c r="M90" i="193"/>
  <c r="L90" i="193"/>
  <c r="K90" i="193"/>
  <c r="AF8" i="193"/>
  <c r="G90" i="193"/>
  <c r="F90" i="193"/>
  <c r="AD8" i="193"/>
  <c r="E90" i="193"/>
  <c r="D90" i="193"/>
  <c r="AB8" i="193"/>
  <c r="C90" i="193"/>
  <c r="O89" i="193"/>
  <c r="N89" i="193"/>
  <c r="M89" i="193"/>
  <c r="L89" i="193"/>
  <c r="J89" i="193"/>
  <c r="AF7" i="193"/>
  <c r="G89" i="193"/>
  <c r="F89" i="193"/>
  <c r="AD7" i="193"/>
  <c r="E89" i="193"/>
  <c r="D89" i="193"/>
  <c r="AB7" i="193"/>
  <c r="C89" i="193"/>
  <c r="O88" i="193"/>
  <c r="N88" i="193"/>
  <c r="M88" i="193"/>
  <c r="L88" i="193"/>
  <c r="J88" i="193"/>
  <c r="AF6" i="193"/>
  <c r="G88" i="193"/>
  <c r="F88" i="193"/>
  <c r="AD6" i="193"/>
  <c r="E88" i="193"/>
  <c r="D88" i="193"/>
  <c r="AB6" i="193"/>
  <c r="C88" i="193"/>
  <c r="O87" i="193"/>
  <c r="N87" i="193"/>
  <c r="M87" i="193"/>
  <c r="L87" i="193"/>
  <c r="J87" i="193"/>
  <c r="AF5" i="193"/>
  <c r="G87" i="193"/>
  <c r="F87" i="193"/>
  <c r="AD5" i="193"/>
  <c r="E87" i="193"/>
  <c r="D87" i="193"/>
  <c r="AB5" i="193"/>
  <c r="C87" i="193"/>
  <c r="O86" i="193"/>
  <c r="N86" i="193"/>
  <c r="M86" i="193"/>
  <c r="L86" i="193"/>
  <c r="J86" i="193"/>
  <c r="AF4" i="193"/>
  <c r="G86" i="193"/>
  <c r="F86" i="193"/>
  <c r="AD4" i="193"/>
  <c r="E86" i="193"/>
  <c r="D86" i="193"/>
  <c r="AB4" i="193"/>
  <c r="C86" i="193"/>
  <c r="N85" i="193"/>
  <c r="F85" i="193"/>
  <c r="J83" i="193"/>
  <c r="C83" i="193"/>
  <c r="A65" i="193"/>
  <c r="AB34" i="193"/>
  <c r="AB33" i="193"/>
  <c r="AB32" i="193"/>
  <c r="AB31" i="193"/>
  <c r="A32" i="193"/>
  <c r="AB30" i="193"/>
  <c r="AB29" i="193"/>
  <c r="AB28" i="193"/>
  <c r="AB27" i="193"/>
  <c r="AB26" i="193"/>
  <c r="AB25" i="193"/>
  <c r="AB24" i="193"/>
  <c r="AB23" i="193"/>
  <c r="AB22" i="193"/>
  <c r="AB21" i="193"/>
  <c r="AB20" i="193"/>
  <c r="AB19" i="193"/>
  <c r="AB18" i="193"/>
  <c r="G19" i="193"/>
  <c r="AB17" i="193"/>
  <c r="AB16" i="193"/>
  <c r="AB15" i="193"/>
  <c r="D16" i="193"/>
  <c r="D15" i="193"/>
  <c r="O14" i="193"/>
  <c r="D14" i="193"/>
  <c r="D13" i="193"/>
  <c r="O10" i="193"/>
  <c r="D10" i="193"/>
  <c r="O9" i="193"/>
  <c r="D9" i="193"/>
  <c r="O8" i="193"/>
  <c r="D8" i="193"/>
  <c r="A7" i="193"/>
  <c r="A4" i="193"/>
  <c r="AB2" i="193"/>
  <c r="A2" i="193"/>
  <c r="AD128" i="192"/>
  <c r="O10" i="192"/>
  <c r="AB128" i="192"/>
  <c r="AD127" i="192"/>
  <c r="O9" i="192"/>
  <c r="AB127" i="192"/>
  <c r="AD125" i="192"/>
  <c r="AB125" i="192"/>
  <c r="AD124" i="192"/>
  <c r="AB124" i="192"/>
  <c r="AB122" i="192"/>
  <c r="AB121" i="192"/>
  <c r="AB120" i="192"/>
  <c r="AB118" i="192"/>
  <c r="AD111" i="192"/>
  <c r="AB111" i="192"/>
  <c r="AD110" i="192"/>
  <c r="D15" i="192"/>
  <c r="AB110" i="192"/>
  <c r="AD109" i="192"/>
  <c r="D14" i="192"/>
  <c r="AB109" i="192"/>
  <c r="AD108" i="192"/>
  <c r="D13" i="192"/>
  <c r="AB108" i="192"/>
  <c r="AD105" i="192"/>
  <c r="AB105" i="192"/>
  <c r="AD104" i="192"/>
  <c r="AB104" i="192"/>
  <c r="O91" i="192"/>
  <c r="N91" i="192"/>
  <c r="M91" i="192"/>
  <c r="L91" i="192"/>
  <c r="K91" i="192"/>
  <c r="AF9" i="192"/>
  <c r="G91" i="192"/>
  <c r="F91" i="192"/>
  <c r="AD9" i="192"/>
  <c r="E91" i="192"/>
  <c r="D91" i="192"/>
  <c r="AB9" i="192"/>
  <c r="C91" i="192"/>
  <c r="O90" i="192"/>
  <c r="N90" i="192"/>
  <c r="M90" i="192"/>
  <c r="L90" i="192"/>
  <c r="K90" i="192"/>
  <c r="AF8" i="192"/>
  <c r="G90" i="192"/>
  <c r="F90" i="192"/>
  <c r="AD8" i="192"/>
  <c r="E90" i="192"/>
  <c r="D90" i="192"/>
  <c r="AB8" i="192"/>
  <c r="C90" i="192"/>
  <c r="O89" i="192"/>
  <c r="N89" i="192"/>
  <c r="M89" i="192"/>
  <c r="L89" i="192"/>
  <c r="J89" i="192"/>
  <c r="AF7" i="192"/>
  <c r="G89" i="192"/>
  <c r="F89" i="192"/>
  <c r="AD7" i="192"/>
  <c r="E89" i="192"/>
  <c r="D89" i="192"/>
  <c r="AB7" i="192"/>
  <c r="C89" i="192"/>
  <c r="O88" i="192"/>
  <c r="N88" i="192"/>
  <c r="M88" i="192"/>
  <c r="L88" i="192"/>
  <c r="J88" i="192"/>
  <c r="AF6" i="192"/>
  <c r="G88" i="192"/>
  <c r="F88" i="192"/>
  <c r="AD6" i="192"/>
  <c r="E88" i="192"/>
  <c r="D88" i="192"/>
  <c r="AB6" i="192"/>
  <c r="C88" i="192"/>
  <c r="O87" i="192"/>
  <c r="N87" i="192"/>
  <c r="M87" i="192"/>
  <c r="L87" i="192"/>
  <c r="J87" i="192"/>
  <c r="AF5" i="192"/>
  <c r="G87" i="192"/>
  <c r="F87" i="192"/>
  <c r="AD5" i="192"/>
  <c r="E87" i="192"/>
  <c r="D87" i="192"/>
  <c r="AB5" i="192"/>
  <c r="C87" i="192"/>
  <c r="O86" i="192"/>
  <c r="N86" i="192"/>
  <c r="M86" i="192"/>
  <c r="L86" i="192"/>
  <c r="J86" i="192"/>
  <c r="AF4" i="192"/>
  <c r="G86" i="192"/>
  <c r="F86" i="192"/>
  <c r="AD4" i="192"/>
  <c r="E86" i="192"/>
  <c r="D86" i="192"/>
  <c r="AB4" i="192"/>
  <c r="C86" i="192"/>
  <c r="N85" i="192"/>
  <c r="F85" i="192"/>
  <c r="J83" i="192"/>
  <c r="C83" i="192"/>
  <c r="A65" i="192"/>
  <c r="A50" i="192"/>
  <c r="AB34" i="192"/>
  <c r="AB33" i="192"/>
  <c r="AB32" i="192"/>
  <c r="AB31" i="192"/>
  <c r="A32" i="192"/>
  <c r="AB30" i="192"/>
  <c r="AB29" i="192"/>
  <c r="AB28" i="192"/>
  <c r="AB27" i="192"/>
  <c r="AB26" i="192"/>
  <c r="AB25" i="192"/>
  <c r="AB24" i="192"/>
  <c r="AB23" i="192"/>
  <c r="AB22" i="192"/>
  <c r="AB21" i="192"/>
  <c r="AB20" i="192"/>
  <c r="AB19" i="192"/>
  <c r="AB18" i="192"/>
  <c r="G19" i="192"/>
  <c r="A19" i="192"/>
  <c r="AB17" i="192"/>
  <c r="AB16" i="192"/>
  <c r="AB15" i="192"/>
  <c r="D16" i="192"/>
  <c r="O14" i="192"/>
  <c r="D10" i="192"/>
  <c r="D9" i="192"/>
  <c r="O8" i="192"/>
  <c r="D8" i="192"/>
  <c r="A7" i="192"/>
  <c r="A4" i="192"/>
  <c r="AB2" i="192"/>
  <c r="A2" i="192"/>
  <c r="AD128" i="191"/>
  <c r="AB128" i="191"/>
  <c r="AD127" i="191"/>
  <c r="AB127" i="191"/>
  <c r="AD125" i="191"/>
  <c r="AB125" i="191"/>
  <c r="AD124" i="191"/>
  <c r="AB124" i="191"/>
  <c r="AB122" i="191"/>
  <c r="AB121" i="191"/>
  <c r="AB120" i="191"/>
  <c r="AB118" i="191"/>
  <c r="AD111" i="191"/>
  <c r="AB111" i="191"/>
  <c r="AD110" i="191"/>
  <c r="AB110" i="191"/>
  <c r="AD109" i="191"/>
  <c r="AB109" i="191"/>
  <c r="AD108" i="191"/>
  <c r="AB108" i="191"/>
  <c r="AD105" i="191"/>
  <c r="AB105" i="191"/>
  <c r="AD104" i="191"/>
  <c r="AB104" i="191"/>
  <c r="O91" i="191"/>
  <c r="N91" i="191"/>
  <c r="M91" i="191"/>
  <c r="L91" i="191"/>
  <c r="K91" i="191"/>
  <c r="AF9" i="191"/>
  <c r="G91" i="191"/>
  <c r="F91" i="191"/>
  <c r="AD9" i="191"/>
  <c r="E91" i="191"/>
  <c r="D91" i="191"/>
  <c r="AB9" i="191"/>
  <c r="C91" i="191"/>
  <c r="O90" i="191"/>
  <c r="N90" i="191"/>
  <c r="M90" i="191"/>
  <c r="L90" i="191"/>
  <c r="K90" i="191"/>
  <c r="AF8" i="191"/>
  <c r="G90" i="191"/>
  <c r="F90" i="191"/>
  <c r="AD8" i="191"/>
  <c r="E90" i="191"/>
  <c r="D90" i="191"/>
  <c r="AB8" i="191"/>
  <c r="C90" i="191"/>
  <c r="O89" i="191"/>
  <c r="N89" i="191"/>
  <c r="M89" i="191"/>
  <c r="L89" i="191"/>
  <c r="J89" i="191"/>
  <c r="AF7" i="191"/>
  <c r="G89" i="191"/>
  <c r="F89" i="191"/>
  <c r="AD7" i="191"/>
  <c r="E89" i="191"/>
  <c r="D89" i="191"/>
  <c r="AB7" i="191"/>
  <c r="C89" i="191"/>
  <c r="O88" i="191"/>
  <c r="N88" i="191"/>
  <c r="M88" i="191"/>
  <c r="L88" i="191"/>
  <c r="J88" i="191"/>
  <c r="AF6" i="191"/>
  <c r="G88" i="191"/>
  <c r="F88" i="191"/>
  <c r="AD6" i="191"/>
  <c r="E88" i="191"/>
  <c r="D88" i="191"/>
  <c r="AB6" i="191"/>
  <c r="C88" i="191"/>
  <c r="O87" i="191"/>
  <c r="N87" i="191"/>
  <c r="M87" i="191"/>
  <c r="L87" i="191"/>
  <c r="J87" i="191"/>
  <c r="AF5" i="191"/>
  <c r="G87" i="191"/>
  <c r="F87" i="191"/>
  <c r="AD5" i="191"/>
  <c r="E87" i="191"/>
  <c r="D87" i="191"/>
  <c r="AB5" i="191"/>
  <c r="C87" i="191"/>
  <c r="O86" i="191"/>
  <c r="N86" i="191"/>
  <c r="M86" i="191"/>
  <c r="L86" i="191"/>
  <c r="J86" i="191"/>
  <c r="AF4" i="191"/>
  <c r="G86" i="191"/>
  <c r="F86" i="191"/>
  <c r="AD4" i="191"/>
  <c r="E86" i="191"/>
  <c r="D86" i="191"/>
  <c r="AB4" i="191"/>
  <c r="C86" i="191"/>
  <c r="N85" i="191"/>
  <c r="F85" i="191"/>
  <c r="J83" i="191"/>
  <c r="C83" i="191"/>
  <c r="A65" i="191"/>
  <c r="AB34" i="191"/>
  <c r="AB33" i="191"/>
  <c r="AB32" i="191"/>
  <c r="AB31" i="191"/>
  <c r="A32" i="191"/>
  <c r="AB30" i="191"/>
  <c r="AB29" i="191"/>
  <c r="AB28" i="191"/>
  <c r="AB27" i="191"/>
  <c r="AB26" i="191"/>
  <c r="AB25" i="191"/>
  <c r="AB24" i="191"/>
  <c r="AB23" i="191"/>
  <c r="AB22" i="191"/>
  <c r="AB21" i="191"/>
  <c r="AB20" i="191"/>
  <c r="AB19" i="191"/>
  <c r="AB18" i="191"/>
  <c r="G19" i="191"/>
  <c r="AB17" i="191"/>
  <c r="AB16" i="191"/>
  <c r="AB15" i="191"/>
  <c r="D16" i="191"/>
  <c r="D15" i="191"/>
  <c r="O14" i="191"/>
  <c r="D14" i="191"/>
  <c r="D13" i="191"/>
  <c r="O10" i="191"/>
  <c r="D10" i="191"/>
  <c r="O9" i="191"/>
  <c r="D9" i="191"/>
  <c r="O8" i="191"/>
  <c r="D8" i="191"/>
  <c r="A7" i="191"/>
  <c r="A4" i="191"/>
  <c r="AB2" i="191"/>
  <c r="A2" i="191"/>
  <c r="AD128" i="190"/>
  <c r="AB128" i="190"/>
  <c r="AD127" i="190"/>
  <c r="AB127" i="190"/>
  <c r="AD125" i="190"/>
  <c r="AB125" i="190"/>
  <c r="AD124" i="190"/>
  <c r="AB124" i="190"/>
  <c r="AB122" i="190"/>
  <c r="AB121" i="190"/>
  <c r="AB120" i="190"/>
  <c r="AB118" i="190"/>
  <c r="AD111" i="190"/>
  <c r="AB111" i="190"/>
  <c r="AD110" i="190"/>
  <c r="AB110" i="190"/>
  <c r="AD109" i="190"/>
  <c r="AB109" i="190"/>
  <c r="AD108" i="190"/>
  <c r="AB108" i="190"/>
  <c r="AD105" i="190"/>
  <c r="AB105" i="190"/>
  <c r="AD104" i="190"/>
  <c r="AB104" i="190"/>
  <c r="O91" i="190"/>
  <c r="N91" i="190"/>
  <c r="M91" i="190"/>
  <c r="L91" i="190"/>
  <c r="K91" i="190"/>
  <c r="AF9" i="190"/>
  <c r="G91" i="190"/>
  <c r="F91" i="190"/>
  <c r="AD9" i="190"/>
  <c r="E91" i="190"/>
  <c r="D91" i="190"/>
  <c r="AB9" i="190"/>
  <c r="C91" i="190"/>
  <c r="O90" i="190"/>
  <c r="N90" i="190"/>
  <c r="M90" i="190"/>
  <c r="L90" i="190"/>
  <c r="K90" i="190"/>
  <c r="AF8" i="190"/>
  <c r="G90" i="190"/>
  <c r="F90" i="190"/>
  <c r="AD8" i="190"/>
  <c r="E90" i="190"/>
  <c r="D90" i="190"/>
  <c r="AB8" i="190"/>
  <c r="C90" i="190"/>
  <c r="O89" i="190"/>
  <c r="N89" i="190"/>
  <c r="M89" i="190"/>
  <c r="L89" i="190"/>
  <c r="J89" i="190"/>
  <c r="AF7" i="190"/>
  <c r="G89" i="190"/>
  <c r="F89" i="190"/>
  <c r="AD7" i="190"/>
  <c r="E89" i="190"/>
  <c r="D89" i="190"/>
  <c r="AB7" i="190"/>
  <c r="C89" i="190"/>
  <c r="O88" i="190"/>
  <c r="N88" i="190"/>
  <c r="M88" i="190"/>
  <c r="L88" i="190"/>
  <c r="J88" i="190"/>
  <c r="AF6" i="190"/>
  <c r="G88" i="190"/>
  <c r="F88" i="190"/>
  <c r="AD6" i="190"/>
  <c r="E88" i="190"/>
  <c r="D88" i="190"/>
  <c r="AB6" i="190"/>
  <c r="C88" i="190"/>
  <c r="O87" i="190"/>
  <c r="N87" i="190"/>
  <c r="M87" i="190"/>
  <c r="L87" i="190"/>
  <c r="J87" i="190"/>
  <c r="AF5" i="190"/>
  <c r="G87" i="190"/>
  <c r="F87" i="190"/>
  <c r="AD5" i="190"/>
  <c r="E87" i="190"/>
  <c r="D87" i="190"/>
  <c r="AB5" i="190"/>
  <c r="C87" i="190"/>
  <c r="O86" i="190"/>
  <c r="N86" i="190"/>
  <c r="M86" i="190"/>
  <c r="L86" i="190"/>
  <c r="J86" i="190"/>
  <c r="AF4" i="190"/>
  <c r="G86" i="190"/>
  <c r="F86" i="190"/>
  <c r="AD4" i="190"/>
  <c r="E86" i="190"/>
  <c r="D86" i="190"/>
  <c r="AB4" i="190"/>
  <c r="C86" i="190"/>
  <c r="N85" i="190"/>
  <c r="F85" i="190"/>
  <c r="J83" i="190"/>
  <c r="C83" i="190"/>
  <c r="A65" i="190"/>
  <c r="AB34" i="190"/>
  <c r="AB33" i="190"/>
  <c r="AB32" i="190"/>
  <c r="AB31" i="190"/>
  <c r="A32" i="190"/>
  <c r="AB30" i="190"/>
  <c r="AB29" i="190"/>
  <c r="AB28" i="190"/>
  <c r="AB27" i="190"/>
  <c r="AB26" i="190"/>
  <c r="AB25" i="190"/>
  <c r="AB24" i="190"/>
  <c r="AB23" i="190"/>
  <c r="AB22" i="190"/>
  <c r="AB21" i="190"/>
  <c r="AB20" i="190"/>
  <c r="AB19" i="190"/>
  <c r="AB18" i="190"/>
  <c r="G19" i="190"/>
  <c r="AB17" i="190"/>
  <c r="AB16" i="190"/>
  <c r="AB15" i="190"/>
  <c r="D16" i="190"/>
  <c r="D15" i="190"/>
  <c r="O14" i="190"/>
  <c r="D14" i="190"/>
  <c r="D13" i="190"/>
  <c r="O10" i="190"/>
  <c r="D10" i="190"/>
  <c r="O9" i="190"/>
  <c r="D9" i="190"/>
  <c r="O8" i="190"/>
  <c r="D8" i="190"/>
  <c r="A7" i="190"/>
  <c r="A4" i="190"/>
  <c r="AB2" i="190"/>
  <c r="A2" i="190"/>
  <c r="AD128" i="189"/>
  <c r="AB128" i="189"/>
  <c r="AD127" i="189"/>
  <c r="AB127" i="189"/>
  <c r="AD125" i="189"/>
  <c r="AB125" i="189"/>
  <c r="AD124" i="189"/>
  <c r="AB124" i="189"/>
  <c r="AB122" i="189"/>
  <c r="AB121" i="189"/>
  <c r="AB120" i="189"/>
  <c r="AB118" i="189"/>
  <c r="AD111" i="189"/>
  <c r="AB111" i="189"/>
  <c r="AD110" i="189"/>
  <c r="AB110" i="189"/>
  <c r="AD109" i="189"/>
  <c r="AB109" i="189"/>
  <c r="AD108" i="189"/>
  <c r="AB108" i="189"/>
  <c r="AD105" i="189"/>
  <c r="AB105" i="189"/>
  <c r="AD104" i="189"/>
  <c r="AB104" i="189"/>
  <c r="O91" i="189"/>
  <c r="N91" i="189"/>
  <c r="M91" i="189"/>
  <c r="L91" i="189"/>
  <c r="K91" i="189"/>
  <c r="AF9" i="189"/>
  <c r="G91" i="189"/>
  <c r="F91" i="189"/>
  <c r="AD9" i="189"/>
  <c r="E91" i="189"/>
  <c r="D91" i="189"/>
  <c r="AB9" i="189"/>
  <c r="C91" i="189"/>
  <c r="O90" i="189"/>
  <c r="N90" i="189"/>
  <c r="M90" i="189"/>
  <c r="L90" i="189"/>
  <c r="K90" i="189"/>
  <c r="AF8" i="189"/>
  <c r="G90" i="189"/>
  <c r="F90" i="189"/>
  <c r="AD8" i="189"/>
  <c r="E90" i="189"/>
  <c r="D90" i="189"/>
  <c r="AB8" i="189"/>
  <c r="C90" i="189"/>
  <c r="O89" i="189"/>
  <c r="N89" i="189"/>
  <c r="M89" i="189"/>
  <c r="L89" i="189"/>
  <c r="J89" i="189"/>
  <c r="AF7" i="189"/>
  <c r="G89" i="189"/>
  <c r="F89" i="189"/>
  <c r="AD7" i="189"/>
  <c r="E89" i="189"/>
  <c r="D89" i="189"/>
  <c r="AB7" i="189"/>
  <c r="C89" i="189"/>
  <c r="O88" i="189"/>
  <c r="N88" i="189"/>
  <c r="M88" i="189"/>
  <c r="L88" i="189"/>
  <c r="J88" i="189"/>
  <c r="AF6" i="189"/>
  <c r="G88" i="189"/>
  <c r="F88" i="189"/>
  <c r="AD6" i="189"/>
  <c r="E88" i="189"/>
  <c r="D88" i="189"/>
  <c r="AB6" i="189"/>
  <c r="C88" i="189"/>
  <c r="O87" i="189"/>
  <c r="N87" i="189"/>
  <c r="M87" i="189"/>
  <c r="L87" i="189"/>
  <c r="J87" i="189"/>
  <c r="AF5" i="189"/>
  <c r="G87" i="189"/>
  <c r="F87" i="189"/>
  <c r="AD5" i="189"/>
  <c r="E87" i="189"/>
  <c r="D87" i="189"/>
  <c r="AB5" i="189"/>
  <c r="C87" i="189"/>
  <c r="O86" i="189"/>
  <c r="N86" i="189"/>
  <c r="M86" i="189"/>
  <c r="L86" i="189"/>
  <c r="J86" i="189"/>
  <c r="AF4" i="189"/>
  <c r="G86" i="189"/>
  <c r="F86" i="189"/>
  <c r="AD4" i="189"/>
  <c r="E86" i="189"/>
  <c r="D86" i="189"/>
  <c r="AB4" i="189"/>
  <c r="C86" i="189"/>
  <c r="N85" i="189"/>
  <c r="F85" i="189"/>
  <c r="J83" i="189"/>
  <c r="C83" i="189"/>
  <c r="A65" i="189"/>
  <c r="AB34" i="189"/>
  <c r="AB33" i="189"/>
  <c r="AB32" i="189"/>
  <c r="AB31" i="189"/>
  <c r="A32" i="189"/>
  <c r="AB30" i="189"/>
  <c r="AB29" i="189"/>
  <c r="AB28" i="189"/>
  <c r="AB27" i="189"/>
  <c r="AB26" i="189"/>
  <c r="AB25" i="189"/>
  <c r="AB24" i="189"/>
  <c r="AB23" i="189"/>
  <c r="AB22" i="189"/>
  <c r="AB21" i="189"/>
  <c r="AB20" i="189"/>
  <c r="AB19" i="189"/>
  <c r="AB18" i="189"/>
  <c r="G19" i="189"/>
  <c r="AB17" i="189"/>
  <c r="AB16" i="189"/>
  <c r="AB15" i="189"/>
  <c r="D16" i="189"/>
  <c r="D15" i="189"/>
  <c r="O14" i="189"/>
  <c r="D14" i="189"/>
  <c r="D13" i="189"/>
  <c r="O10" i="189"/>
  <c r="D10" i="189"/>
  <c r="O9" i="189"/>
  <c r="D9" i="189"/>
  <c r="O8" i="189"/>
  <c r="D8" i="189"/>
  <c r="A7" i="189"/>
  <c r="A4" i="189"/>
  <c r="AB2" i="189"/>
  <c r="A2" i="189"/>
  <c r="AD128" i="188"/>
  <c r="O10" i="188"/>
  <c r="AB128" i="188"/>
  <c r="AD127" i="188"/>
  <c r="O9" i="188"/>
  <c r="AB127" i="188"/>
  <c r="AD125" i="188"/>
  <c r="AB125" i="188"/>
  <c r="AD124" i="188"/>
  <c r="AB124" i="188"/>
  <c r="AB122" i="188"/>
  <c r="AB121" i="188"/>
  <c r="AB120" i="188"/>
  <c r="AB118" i="188"/>
  <c r="AD111" i="188"/>
  <c r="AB111" i="188"/>
  <c r="AD110" i="188"/>
  <c r="D15" i="188"/>
  <c r="AB110" i="188"/>
  <c r="AD109" i="188"/>
  <c r="D14" i="188"/>
  <c r="AB109" i="188"/>
  <c r="AD108" i="188"/>
  <c r="D13" i="188"/>
  <c r="AB108" i="188"/>
  <c r="AD105" i="188"/>
  <c r="AB105" i="188"/>
  <c r="AD104" i="188"/>
  <c r="AB104" i="188"/>
  <c r="O91" i="188"/>
  <c r="N91" i="188"/>
  <c r="M91" i="188"/>
  <c r="L91" i="188"/>
  <c r="K91" i="188"/>
  <c r="AF9" i="188"/>
  <c r="G91" i="188"/>
  <c r="F91" i="188"/>
  <c r="AD9" i="188"/>
  <c r="E91" i="188"/>
  <c r="D91" i="188"/>
  <c r="AB9" i="188"/>
  <c r="C91" i="188"/>
  <c r="O90" i="188"/>
  <c r="N90" i="188"/>
  <c r="M90" i="188"/>
  <c r="L90" i="188"/>
  <c r="K90" i="188"/>
  <c r="AF8" i="188"/>
  <c r="G90" i="188"/>
  <c r="F90" i="188"/>
  <c r="AD8" i="188"/>
  <c r="E90" i="188"/>
  <c r="D90" i="188"/>
  <c r="AB8" i="188"/>
  <c r="C90" i="188"/>
  <c r="O89" i="188"/>
  <c r="N89" i="188"/>
  <c r="M89" i="188"/>
  <c r="L89" i="188"/>
  <c r="J89" i="188"/>
  <c r="AF7" i="188"/>
  <c r="G89" i="188"/>
  <c r="F89" i="188"/>
  <c r="AD7" i="188"/>
  <c r="E89" i="188"/>
  <c r="D89" i="188"/>
  <c r="AB7" i="188"/>
  <c r="C89" i="188"/>
  <c r="O88" i="188"/>
  <c r="N88" i="188"/>
  <c r="M88" i="188"/>
  <c r="L88" i="188"/>
  <c r="J88" i="188"/>
  <c r="AF6" i="188"/>
  <c r="G88" i="188"/>
  <c r="F88" i="188"/>
  <c r="AD6" i="188"/>
  <c r="E88" i="188"/>
  <c r="D88" i="188"/>
  <c r="AB6" i="188"/>
  <c r="C88" i="188"/>
  <c r="O87" i="188"/>
  <c r="N87" i="188"/>
  <c r="M87" i="188"/>
  <c r="L87" i="188"/>
  <c r="J87" i="188"/>
  <c r="AF5" i="188"/>
  <c r="G87" i="188"/>
  <c r="F87" i="188"/>
  <c r="AD5" i="188"/>
  <c r="E87" i="188"/>
  <c r="D87" i="188"/>
  <c r="AB5" i="188"/>
  <c r="C87" i="188"/>
  <c r="O86" i="188"/>
  <c r="N86" i="188"/>
  <c r="M86" i="188"/>
  <c r="L86" i="188"/>
  <c r="J86" i="188"/>
  <c r="AF4" i="188"/>
  <c r="G86" i="188"/>
  <c r="F86" i="188"/>
  <c r="AD4" i="188"/>
  <c r="E86" i="188"/>
  <c r="D86" i="188"/>
  <c r="AB4" i="188"/>
  <c r="C86" i="188"/>
  <c r="N85" i="188"/>
  <c r="F85" i="188"/>
  <c r="J83" i="188"/>
  <c r="C83" i="188"/>
  <c r="A65" i="188"/>
  <c r="A50" i="188"/>
  <c r="AB34" i="188"/>
  <c r="AB33" i="188"/>
  <c r="AB32" i="188"/>
  <c r="AB31" i="188"/>
  <c r="A32" i="188"/>
  <c r="AB30" i="188"/>
  <c r="AB29" i="188"/>
  <c r="AB28" i="188"/>
  <c r="AB27" i="188"/>
  <c r="AB26" i="188"/>
  <c r="AB25" i="188"/>
  <c r="AB24" i="188"/>
  <c r="AB23" i="188"/>
  <c r="AB22" i="188"/>
  <c r="AB21" i="188"/>
  <c r="AB20" i="188"/>
  <c r="AB19" i="188"/>
  <c r="AB18" i="188"/>
  <c r="G19" i="188"/>
  <c r="A19" i="188"/>
  <c r="AB17" i="188"/>
  <c r="AB16" i="188"/>
  <c r="AB15" i="188"/>
  <c r="D16" i="188"/>
  <c r="O14" i="188"/>
  <c r="D10" i="188"/>
  <c r="D9" i="188"/>
  <c r="O8" i="188"/>
  <c r="D8" i="188"/>
  <c r="A7" i="188"/>
  <c r="A4" i="188"/>
  <c r="AB2" i="188"/>
  <c r="A2" i="188"/>
  <c r="AD128" i="187"/>
  <c r="AB128" i="187"/>
  <c r="AD127" i="187"/>
  <c r="AB127" i="187"/>
  <c r="AD125" i="187"/>
  <c r="AB125" i="187"/>
  <c r="AD124" i="187"/>
  <c r="AB124" i="187"/>
  <c r="AB122" i="187"/>
  <c r="AB121" i="187"/>
  <c r="AB120" i="187"/>
  <c r="AB118" i="187"/>
  <c r="AD111" i="187"/>
  <c r="AB111" i="187"/>
  <c r="AD110" i="187"/>
  <c r="AB110" i="187"/>
  <c r="AD109" i="187"/>
  <c r="AB109" i="187"/>
  <c r="AD108" i="187"/>
  <c r="AB108" i="187"/>
  <c r="AD105" i="187"/>
  <c r="AB105" i="187"/>
  <c r="AD104" i="187"/>
  <c r="AB104" i="187"/>
  <c r="O91" i="187"/>
  <c r="N91" i="187"/>
  <c r="M91" i="187"/>
  <c r="L91" i="187"/>
  <c r="K91" i="187"/>
  <c r="AF9" i="187"/>
  <c r="G91" i="187"/>
  <c r="F91" i="187"/>
  <c r="AD9" i="187"/>
  <c r="E91" i="187"/>
  <c r="D91" i="187"/>
  <c r="AB9" i="187"/>
  <c r="C91" i="187"/>
  <c r="O90" i="187"/>
  <c r="N90" i="187"/>
  <c r="M90" i="187"/>
  <c r="L90" i="187"/>
  <c r="K90" i="187"/>
  <c r="AF8" i="187"/>
  <c r="G90" i="187"/>
  <c r="F90" i="187"/>
  <c r="AD8" i="187"/>
  <c r="E90" i="187"/>
  <c r="D90" i="187"/>
  <c r="AB8" i="187"/>
  <c r="C90" i="187"/>
  <c r="O89" i="187"/>
  <c r="N89" i="187"/>
  <c r="M89" i="187"/>
  <c r="L89" i="187"/>
  <c r="J89" i="187"/>
  <c r="AF7" i="187"/>
  <c r="G89" i="187"/>
  <c r="F89" i="187"/>
  <c r="AD7" i="187"/>
  <c r="E89" i="187"/>
  <c r="D89" i="187"/>
  <c r="AB7" i="187"/>
  <c r="C89" i="187"/>
  <c r="O88" i="187"/>
  <c r="N88" i="187"/>
  <c r="M88" i="187"/>
  <c r="L88" i="187"/>
  <c r="J88" i="187"/>
  <c r="AF6" i="187"/>
  <c r="G88" i="187"/>
  <c r="F88" i="187"/>
  <c r="AD6" i="187"/>
  <c r="E88" i="187"/>
  <c r="D88" i="187"/>
  <c r="AB6" i="187"/>
  <c r="C88" i="187"/>
  <c r="O87" i="187"/>
  <c r="N87" i="187"/>
  <c r="M87" i="187"/>
  <c r="L87" i="187"/>
  <c r="J87" i="187"/>
  <c r="AF5" i="187"/>
  <c r="G87" i="187"/>
  <c r="F87" i="187"/>
  <c r="AD5" i="187"/>
  <c r="E87" i="187"/>
  <c r="D87" i="187"/>
  <c r="AB5" i="187"/>
  <c r="C87" i="187"/>
  <c r="O86" i="187"/>
  <c r="N86" i="187"/>
  <c r="M86" i="187"/>
  <c r="L86" i="187"/>
  <c r="J86" i="187"/>
  <c r="AF4" i="187"/>
  <c r="G86" i="187"/>
  <c r="F86" i="187"/>
  <c r="AD4" i="187"/>
  <c r="E86" i="187"/>
  <c r="D86" i="187"/>
  <c r="AB4" i="187"/>
  <c r="C86" i="187"/>
  <c r="N85" i="187"/>
  <c r="F85" i="187"/>
  <c r="J83" i="187"/>
  <c r="C83" i="187"/>
  <c r="A65" i="187"/>
  <c r="AB34" i="187"/>
  <c r="AB33" i="187"/>
  <c r="AB32" i="187"/>
  <c r="AB31" i="187"/>
  <c r="A32" i="187"/>
  <c r="AB30" i="187"/>
  <c r="AB29" i="187"/>
  <c r="AB28" i="187"/>
  <c r="AB27" i="187"/>
  <c r="AB26" i="187"/>
  <c r="AB25" i="187"/>
  <c r="AB24" i="187"/>
  <c r="AB23" i="187"/>
  <c r="AB22" i="187"/>
  <c r="AB21" i="187"/>
  <c r="AB20" i="187"/>
  <c r="AB19" i="187"/>
  <c r="AB18" i="187"/>
  <c r="G19" i="187"/>
  <c r="AB17" i="187"/>
  <c r="AB16" i="187"/>
  <c r="AB15" i="187"/>
  <c r="D16" i="187"/>
  <c r="D15" i="187"/>
  <c r="O14" i="187"/>
  <c r="D14" i="187"/>
  <c r="D13" i="187"/>
  <c r="O10" i="187"/>
  <c r="D10" i="187"/>
  <c r="O9" i="187"/>
  <c r="D9" i="187"/>
  <c r="O8" i="187"/>
  <c r="D8" i="187"/>
  <c r="A7" i="187"/>
  <c r="A4" i="187"/>
  <c r="AB2" i="187"/>
  <c r="A2" i="187"/>
  <c r="AD128" i="186"/>
  <c r="AB128" i="186"/>
  <c r="AD127" i="186"/>
  <c r="AB127" i="186"/>
  <c r="AD125" i="186"/>
  <c r="AB125" i="186"/>
  <c r="AD124" i="186"/>
  <c r="AB124" i="186"/>
  <c r="AB122" i="186"/>
  <c r="AB121" i="186"/>
  <c r="AB120" i="186"/>
  <c r="AB118" i="186"/>
  <c r="AD111" i="186"/>
  <c r="AB111" i="186"/>
  <c r="AD110" i="186"/>
  <c r="AB110" i="186"/>
  <c r="AD109" i="186"/>
  <c r="AB109" i="186"/>
  <c r="AD108" i="186"/>
  <c r="AB108" i="186"/>
  <c r="AD105" i="186"/>
  <c r="AB105" i="186"/>
  <c r="AD104" i="186"/>
  <c r="AB104" i="186"/>
  <c r="O91" i="186"/>
  <c r="N91" i="186"/>
  <c r="M91" i="186"/>
  <c r="L91" i="186"/>
  <c r="K91" i="186"/>
  <c r="AF9" i="186"/>
  <c r="G91" i="186"/>
  <c r="F91" i="186"/>
  <c r="AD9" i="186"/>
  <c r="E91" i="186"/>
  <c r="D91" i="186"/>
  <c r="AB9" i="186"/>
  <c r="C91" i="186"/>
  <c r="O90" i="186"/>
  <c r="N90" i="186"/>
  <c r="M90" i="186"/>
  <c r="L90" i="186"/>
  <c r="K90" i="186"/>
  <c r="AF8" i="186"/>
  <c r="G90" i="186"/>
  <c r="F90" i="186"/>
  <c r="AD8" i="186"/>
  <c r="E90" i="186"/>
  <c r="D90" i="186"/>
  <c r="AB8" i="186"/>
  <c r="C90" i="186"/>
  <c r="O89" i="186"/>
  <c r="N89" i="186"/>
  <c r="M89" i="186"/>
  <c r="L89" i="186"/>
  <c r="J89" i="186"/>
  <c r="AF7" i="186"/>
  <c r="G89" i="186"/>
  <c r="F89" i="186"/>
  <c r="AD7" i="186"/>
  <c r="E89" i="186"/>
  <c r="D89" i="186"/>
  <c r="AB7" i="186"/>
  <c r="C89" i="186"/>
  <c r="O88" i="186"/>
  <c r="N88" i="186"/>
  <c r="M88" i="186"/>
  <c r="L88" i="186"/>
  <c r="J88" i="186"/>
  <c r="AF6" i="186"/>
  <c r="G88" i="186"/>
  <c r="F88" i="186"/>
  <c r="AD6" i="186"/>
  <c r="E88" i="186"/>
  <c r="D88" i="186"/>
  <c r="AB6" i="186"/>
  <c r="C88" i="186"/>
  <c r="O87" i="186"/>
  <c r="N87" i="186"/>
  <c r="M87" i="186"/>
  <c r="L87" i="186"/>
  <c r="J87" i="186"/>
  <c r="AF5" i="186"/>
  <c r="G87" i="186"/>
  <c r="F87" i="186"/>
  <c r="AD5" i="186"/>
  <c r="E87" i="186"/>
  <c r="D87" i="186"/>
  <c r="AB5" i="186"/>
  <c r="C87" i="186"/>
  <c r="O86" i="186"/>
  <c r="N86" i="186"/>
  <c r="M86" i="186"/>
  <c r="L86" i="186"/>
  <c r="J86" i="186"/>
  <c r="AF4" i="186"/>
  <c r="G86" i="186"/>
  <c r="F86" i="186"/>
  <c r="AD4" i="186"/>
  <c r="E86" i="186"/>
  <c r="D86" i="186"/>
  <c r="AB4" i="186"/>
  <c r="C86" i="186"/>
  <c r="N85" i="186"/>
  <c r="F85" i="186"/>
  <c r="J83" i="186"/>
  <c r="C83" i="186"/>
  <c r="A65" i="186"/>
  <c r="AB34" i="186"/>
  <c r="AB33" i="186"/>
  <c r="AB32" i="186"/>
  <c r="AB31" i="186"/>
  <c r="A32" i="186"/>
  <c r="AB30" i="186"/>
  <c r="AB29" i="186"/>
  <c r="AB28" i="186"/>
  <c r="AB27" i="186"/>
  <c r="AB26" i="186"/>
  <c r="AB25" i="186"/>
  <c r="AB24" i="186"/>
  <c r="AB23" i="186"/>
  <c r="AB22" i="186"/>
  <c r="AB21" i="186"/>
  <c r="AB20" i="186"/>
  <c r="AB19" i="186"/>
  <c r="AB18" i="186"/>
  <c r="G19" i="186"/>
  <c r="AB17" i="186"/>
  <c r="AB16" i="186"/>
  <c r="AB15" i="186"/>
  <c r="D16" i="186"/>
  <c r="D15" i="186"/>
  <c r="O14" i="186"/>
  <c r="D14" i="186"/>
  <c r="D13" i="186"/>
  <c r="O10" i="186"/>
  <c r="D10" i="186"/>
  <c r="O9" i="186"/>
  <c r="D9" i="186"/>
  <c r="O8" i="186"/>
  <c r="D8" i="186"/>
  <c r="A7" i="186"/>
  <c r="A4" i="186"/>
  <c r="AB2" i="186"/>
  <c r="A2" i="186"/>
  <c r="AD128" i="185"/>
  <c r="AB128" i="185"/>
  <c r="AD127" i="185"/>
  <c r="AB127" i="185"/>
  <c r="AD125" i="185"/>
  <c r="AB125" i="185"/>
  <c r="AD124" i="185"/>
  <c r="AB124" i="185"/>
  <c r="AB122" i="185"/>
  <c r="AB121" i="185"/>
  <c r="AB120" i="185"/>
  <c r="AB118" i="185"/>
  <c r="AD111" i="185"/>
  <c r="AB111" i="185"/>
  <c r="AD110" i="185"/>
  <c r="AB110" i="185"/>
  <c r="AD109" i="185"/>
  <c r="AB109" i="185"/>
  <c r="AD108" i="185"/>
  <c r="AB108" i="185"/>
  <c r="AD105" i="185"/>
  <c r="AB105" i="185"/>
  <c r="AD104" i="185"/>
  <c r="AB104" i="185"/>
  <c r="O91" i="185"/>
  <c r="N91" i="185"/>
  <c r="M91" i="185"/>
  <c r="L91" i="185"/>
  <c r="K91" i="185"/>
  <c r="AF9" i="185"/>
  <c r="G91" i="185"/>
  <c r="F91" i="185"/>
  <c r="AD9" i="185"/>
  <c r="E91" i="185"/>
  <c r="D91" i="185"/>
  <c r="AB9" i="185"/>
  <c r="C91" i="185"/>
  <c r="O90" i="185"/>
  <c r="N90" i="185"/>
  <c r="M90" i="185"/>
  <c r="L90" i="185"/>
  <c r="K90" i="185"/>
  <c r="AF8" i="185"/>
  <c r="G90" i="185"/>
  <c r="F90" i="185"/>
  <c r="AD8" i="185"/>
  <c r="E90" i="185"/>
  <c r="D90" i="185"/>
  <c r="AB8" i="185"/>
  <c r="C90" i="185"/>
  <c r="O89" i="185"/>
  <c r="N89" i="185"/>
  <c r="M89" i="185"/>
  <c r="L89" i="185"/>
  <c r="J89" i="185"/>
  <c r="AF7" i="185"/>
  <c r="G89" i="185"/>
  <c r="F89" i="185"/>
  <c r="AD7" i="185"/>
  <c r="E89" i="185"/>
  <c r="D89" i="185"/>
  <c r="AB7" i="185"/>
  <c r="C89" i="185"/>
  <c r="O88" i="185"/>
  <c r="N88" i="185"/>
  <c r="M88" i="185"/>
  <c r="L88" i="185"/>
  <c r="J88" i="185"/>
  <c r="AF6" i="185"/>
  <c r="G88" i="185"/>
  <c r="F88" i="185"/>
  <c r="AD6" i="185"/>
  <c r="E88" i="185"/>
  <c r="D88" i="185"/>
  <c r="AB6" i="185"/>
  <c r="C88" i="185"/>
  <c r="O87" i="185"/>
  <c r="N87" i="185"/>
  <c r="M87" i="185"/>
  <c r="L87" i="185"/>
  <c r="J87" i="185"/>
  <c r="AF5" i="185"/>
  <c r="G87" i="185"/>
  <c r="F87" i="185"/>
  <c r="AD5" i="185"/>
  <c r="E87" i="185"/>
  <c r="D87" i="185"/>
  <c r="AB5" i="185"/>
  <c r="C87" i="185"/>
  <c r="O86" i="185"/>
  <c r="N86" i="185"/>
  <c r="M86" i="185"/>
  <c r="L86" i="185"/>
  <c r="J86" i="185"/>
  <c r="AF4" i="185"/>
  <c r="G86" i="185"/>
  <c r="F86" i="185"/>
  <c r="AD4" i="185"/>
  <c r="E86" i="185"/>
  <c r="D86" i="185"/>
  <c r="AB4" i="185"/>
  <c r="C86" i="185"/>
  <c r="N85" i="185"/>
  <c r="F85" i="185"/>
  <c r="J83" i="185"/>
  <c r="C83" i="185"/>
  <c r="A65" i="185"/>
  <c r="AB34" i="185"/>
  <c r="AB33" i="185"/>
  <c r="AB32" i="185"/>
  <c r="AB31" i="185"/>
  <c r="A32" i="185"/>
  <c r="AB30" i="185"/>
  <c r="AB29" i="185"/>
  <c r="AB28" i="185"/>
  <c r="AB27" i="185"/>
  <c r="AB26" i="185"/>
  <c r="AB25" i="185"/>
  <c r="AB24" i="185"/>
  <c r="AB23" i="185"/>
  <c r="AB22" i="185"/>
  <c r="AB21" i="185"/>
  <c r="AB20" i="185"/>
  <c r="AB19" i="185"/>
  <c r="AB18" i="185"/>
  <c r="G19" i="185"/>
  <c r="AB17" i="185"/>
  <c r="AB16" i="185"/>
  <c r="AB15" i="185"/>
  <c r="D16" i="185"/>
  <c r="D15" i="185"/>
  <c r="O14" i="185"/>
  <c r="D14" i="185"/>
  <c r="D13" i="185"/>
  <c r="O10" i="185"/>
  <c r="D10" i="185"/>
  <c r="O9" i="185"/>
  <c r="D9" i="185"/>
  <c r="O8" i="185"/>
  <c r="D8" i="185"/>
  <c r="A7" i="185"/>
  <c r="A4" i="185"/>
  <c r="AB2" i="185"/>
  <c r="A2" i="185"/>
  <c r="AD128" i="184"/>
  <c r="AB128" i="184"/>
  <c r="AD127" i="184"/>
  <c r="AB127" i="184"/>
  <c r="AD125" i="184"/>
  <c r="AB125" i="184"/>
  <c r="AD124" i="184"/>
  <c r="AB124" i="184"/>
  <c r="AB122" i="184"/>
  <c r="AB121" i="184"/>
  <c r="AB120" i="184"/>
  <c r="AB118" i="184"/>
  <c r="AD111" i="184"/>
  <c r="AB111" i="184"/>
  <c r="AD110" i="184"/>
  <c r="AB110" i="184"/>
  <c r="AD109" i="184"/>
  <c r="AB109" i="184"/>
  <c r="AD108" i="184"/>
  <c r="AB108" i="184"/>
  <c r="AD105" i="184"/>
  <c r="AB105" i="184"/>
  <c r="AD104" i="184"/>
  <c r="AB104" i="184"/>
  <c r="O91" i="184"/>
  <c r="N91" i="184"/>
  <c r="M91" i="184"/>
  <c r="L91" i="184"/>
  <c r="K91" i="184"/>
  <c r="AF9" i="184"/>
  <c r="G91" i="184"/>
  <c r="F91" i="184"/>
  <c r="AD9" i="184"/>
  <c r="E91" i="184"/>
  <c r="D91" i="184"/>
  <c r="AB9" i="184"/>
  <c r="C91" i="184"/>
  <c r="O90" i="184"/>
  <c r="N90" i="184"/>
  <c r="M90" i="184"/>
  <c r="L90" i="184"/>
  <c r="K90" i="184"/>
  <c r="AF8" i="184"/>
  <c r="G90" i="184"/>
  <c r="F90" i="184"/>
  <c r="AD8" i="184"/>
  <c r="E90" i="184"/>
  <c r="D90" i="184"/>
  <c r="AB8" i="184"/>
  <c r="C90" i="184"/>
  <c r="O89" i="184"/>
  <c r="N89" i="184"/>
  <c r="M89" i="184"/>
  <c r="L89" i="184"/>
  <c r="J89" i="184"/>
  <c r="AF7" i="184"/>
  <c r="G89" i="184"/>
  <c r="F89" i="184"/>
  <c r="AD7" i="184"/>
  <c r="E89" i="184"/>
  <c r="D89" i="184"/>
  <c r="AB7" i="184"/>
  <c r="C89" i="184"/>
  <c r="O88" i="184"/>
  <c r="N88" i="184"/>
  <c r="M88" i="184"/>
  <c r="L88" i="184"/>
  <c r="J88" i="184"/>
  <c r="AF6" i="184"/>
  <c r="G88" i="184"/>
  <c r="F88" i="184"/>
  <c r="AD6" i="184"/>
  <c r="E88" i="184"/>
  <c r="AB6" i="184"/>
  <c r="C88" i="184"/>
  <c r="O87" i="184"/>
  <c r="N87" i="184"/>
  <c r="M87" i="184"/>
  <c r="L87" i="184"/>
  <c r="J87" i="184"/>
  <c r="AF5" i="184"/>
  <c r="G87" i="184"/>
  <c r="AD5" i="184"/>
  <c r="E87" i="184"/>
  <c r="D87" i="184"/>
  <c r="AB5" i="184"/>
  <c r="C87" i="184"/>
  <c r="O86" i="184"/>
  <c r="N86" i="184"/>
  <c r="M86" i="184"/>
  <c r="L86" i="184"/>
  <c r="J86" i="184"/>
  <c r="AF4" i="184"/>
  <c r="G86" i="184"/>
  <c r="F86" i="184"/>
  <c r="AD4" i="184"/>
  <c r="E86" i="184"/>
  <c r="D86" i="184"/>
  <c r="AB4" i="184"/>
  <c r="C86" i="184"/>
  <c r="N85" i="184"/>
  <c r="F85" i="184"/>
  <c r="J83" i="184"/>
  <c r="C83" i="184"/>
  <c r="A65" i="184"/>
  <c r="AB34" i="184"/>
  <c r="AB33" i="184"/>
  <c r="AB32" i="184"/>
  <c r="AB31" i="184"/>
  <c r="A32" i="184"/>
  <c r="AB30" i="184"/>
  <c r="AB29" i="184"/>
  <c r="AB28" i="184"/>
  <c r="AB27" i="184"/>
  <c r="AB26" i="184"/>
  <c r="AB25" i="184"/>
  <c r="AB24" i="184"/>
  <c r="AB23" i="184"/>
  <c r="AB22" i="184"/>
  <c r="AB21" i="184"/>
  <c r="AB20" i="184"/>
  <c r="AB19" i="184"/>
  <c r="AB18" i="184"/>
  <c r="G19" i="184"/>
  <c r="AB17" i="184"/>
  <c r="AB16" i="184"/>
  <c r="AB15" i="184"/>
  <c r="D16" i="184"/>
  <c r="D15" i="184"/>
  <c r="O14" i="184"/>
  <c r="D14" i="184"/>
  <c r="D13" i="184"/>
  <c r="O10" i="184"/>
  <c r="D10" i="184"/>
  <c r="O9" i="184"/>
  <c r="D9" i="184"/>
  <c r="O8" i="184"/>
  <c r="D8" i="184"/>
  <c r="A7" i="184"/>
  <c r="A4" i="184"/>
  <c r="AB2" i="184"/>
  <c r="A2" i="184"/>
  <c r="AD128" i="183"/>
  <c r="AB128" i="183"/>
  <c r="AD127" i="183"/>
  <c r="AB127" i="183"/>
  <c r="AD125" i="183"/>
  <c r="AB125" i="183"/>
  <c r="AD124" i="183"/>
  <c r="AB124" i="183"/>
  <c r="AB122" i="183"/>
  <c r="AB121" i="183"/>
  <c r="AB120" i="183"/>
  <c r="AB118" i="183"/>
  <c r="AD111" i="183"/>
  <c r="AB111" i="183"/>
  <c r="AD110" i="183"/>
  <c r="AB110" i="183"/>
  <c r="AD109" i="183"/>
  <c r="AB109" i="183"/>
  <c r="AD108" i="183"/>
  <c r="AB108" i="183"/>
  <c r="AD105" i="183"/>
  <c r="AB105" i="183"/>
  <c r="AD104" i="183"/>
  <c r="AB104" i="183"/>
  <c r="O91" i="183"/>
  <c r="N91" i="183"/>
  <c r="M91" i="183"/>
  <c r="L91" i="183"/>
  <c r="K91" i="183"/>
  <c r="AF9" i="183"/>
  <c r="G91" i="183"/>
  <c r="F91" i="183"/>
  <c r="AD9" i="183"/>
  <c r="E91" i="183"/>
  <c r="D91" i="183"/>
  <c r="AB9" i="183"/>
  <c r="C91" i="183"/>
  <c r="O90" i="183"/>
  <c r="N90" i="183"/>
  <c r="M90" i="183"/>
  <c r="L90" i="183"/>
  <c r="K90" i="183"/>
  <c r="AF8" i="183"/>
  <c r="G90" i="183"/>
  <c r="F90" i="183"/>
  <c r="AD8" i="183"/>
  <c r="E90" i="183"/>
  <c r="D90" i="183"/>
  <c r="AB8" i="183"/>
  <c r="C90" i="183"/>
  <c r="O89" i="183"/>
  <c r="N89" i="183"/>
  <c r="M89" i="183"/>
  <c r="L89" i="183"/>
  <c r="J89" i="183"/>
  <c r="AF7" i="183"/>
  <c r="G89" i="183"/>
  <c r="F89" i="183"/>
  <c r="AD7" i="183"/>
  <c r="E89" i="183"/>
  <c r="D89" i="183"/>
  <c r="AB7" i="183"/>
  <c r="C89" i="183"/>
  <c r="O88" i="183"/>
  <c r="N88" i="183"/>
  <c r="M88" i="183"/>
  <c r="L88" i="183"/>
  <c r="J88" i="183"/>
  <c r="AF6" i="183"/>
  <c r="G88" i="183"/>
  <c r="F88" i="183"/>
  <c r="AD6" i="183"/>
  <c r="E88" i="183"/>
  <c r="D88" i="183"/>
  <c r="AB6" i="183"/>
  <c r="C88" i="183"/>
  <c r="O87" i="183"/>
  <c r="N87" i="183"/>
  <c r="M87" i="183"/>
  <c r="L87" i="183"/>
  <c r="J87" i="183"/>
  <c r="AF5" i="183"/>
  <c r="G87" i="183"/>
  <c r="F87" i="183"/>
  <c r="AD5" i="183"/>
  <c r="E87" i="183"/>
  <c r="D87" i="183"/>
  <c r="AB5" i="183"/>
  <c r="C87" i="183"/>
  <c r="O86" i="183"/>
  <c r="N86" i="183"/>
  <c r="M86" i="183"/>
  <c r="L86" i="183"/>
  <c r="J86" i="183"/>
  <c r="AF4" i="183"/>
  <c r="G86" i="183"/>
  <c r="F86" i="183"/>
  <c r="AD4" i="183"/>
  <c r="E86" i="183"/>
  <c r="D86" i="183"/>
  <c r="AB4" i="183"/>
  <c r="C86" i="183"/>
  <c r="N85" i="183"/>
  <c r="F85" i="183"/>
  <c r="J83" i="183"/>
  <c r="C83" i="183"/>
  <c r="A65" i="183"/>
  <c r="AB34" i="183"/>
  <c r="AB33" i="183"/>
  <c r="AB32" i="183"/>
  <c r="AB31" i="183"/>
  <c r="A32" i="183"/>
  <c r="AB30" i="183"/>
  <c r="AB29" i="183"/>
  <c r="AB28" i="183"/>
  <c r="AB27" i="183"/>
  <c r="AB26" i="183"/>
  <c r="AB25" i="183"/>
  <c r="AB24" i="183"/>
  <c r="AB23" i="183"/>
  <c r="AB22" i="183"/>
  <c r="AB21" i="183"/>
  <c r="AB20" i="183"/>
  <c r="AB19" i="183"/>
  <c r="AB18" i="183"/>
  <c r="G19" i="183"/>
  <c r="AB17" i="183"/>
  <c r="AB16" i="183"/>
  <c r="AB15" i="183"/>
  <c r="D16" i="183"/>
  <c r="D15" i="183"/>
  <c r="O14" i="183"/>
  <c r="D14" i="183"/>
  <c r="D13" i="183"/>
  <c r="O10" i="183"/>
  <c r="D10" i="183"/>
  <c r="O9" i="183"/>
  <c r="D9" i="183"/>
  <c r="O8" i="183"/>
  <c r="D8" i="183"/>
  <c r="A7" i="183"/>
  <c r="A4" i="183"/>
  <c r="AB2" i="183"/>
  <c r="A2" i="183"/>
  <c r="AD128" i="182"/>
  <c r="AB128" i="182"/>
  <c r="AD127" i="182"/>
  <c r="AB127" i="182"/>
  <c r="AD125" i="182"/>
  <c r="AB125" i="182"/>
  <c r="AD124" i="182"/>
  <c r="AB124" i="182"/>
  <c r="AB122" i="182"/>
  <c r="AB121" i="182"/>
  <c r="AB120" i="182"/>
  <c r="AB118" i="182"/>
  <c r="AD111" i="182"/>
  <c r="AB111" i="182"/>
  <c r="AD110" i="182"/>
  <c r="AB110" i="182"/>
  <c r="AD109" i="182"/>
  <c r="AB109" i="182"/>
  <c r="AD108" i="182"/>
  <c r="AB108" i="182"/>
  <c r="AD105" i="182"/>
  <c r="AB105" i="182"/>
  <c r="AD104" i="182"/>
  <c r="AB104" i="182"/>
  <c r="O91" i="182"/>
  <c r="N91" i="182"/>
  <c r="M91" i="182"/>
  <c r="L91" i="182"/>
  <c r="K91" i="182"/>
  <c r="AF9" i="182"/>
  <c r="G91" i="182"/>
  <c r="F91" i="182"/>
  <c r="AD9" i="182"/>
  <c r="E91" i="182"/>
  <c r="D91" i="182"/>
  <c r="AB9" i="182"/>
  <c r="C91" i="182"/>
  <c r="O90" i="182"/>
  <c r="N90" i="182"/>
  <c r="M90" i="182"/>
  <c r="L90" i="182"/>
  <c r="K90" i="182"/>
  <c r="AF8" i="182"/>
  <c r="G90" i="182"/>
  <c r="F90" i="182"/>
  <c r="AD8" i="182"/>
  <c r="E90" i="182"/>
  <c r="D90" i="182"/>
  <c r="AB8" i="182"/>
  <c r="C90" i="182"/>
  <c r="O89" i="182"/>
  <c r="N89" i="182"/>
  <c r="M89" i="182"/>
  <c r="L89" i="182"/>
  <c r="J89" i="182"/>
  <c r="AF7" i="182"/>
  <c r="G89" i="182"/>
  <c r="F89" i="182"/>
  <c r="AD7" i="182"/>
  <c r="E89" i="182"/>
  <c r="D89" i="182"/>
  <c r="AB7" i="182"/>
  <c r="C89" i="182"/>
  <c r="O88" i="182"/>
  <c r="N88" i="182"/>
  <c r="M88" i="182"/>
  <c r="L88" i="182"/>
  <c r="J88" i="182"/>
  <c r="AF6" i="182"/>
  <c r="G88" i="182"/>
  <c r="F88" i="182"/>
  <c r="AD6" i="182"/>
  <c r="E88" i="182"/>
  <c r="D88" i="182"/>
  <c r="AB6" i="182"/>
  <c r="C88" i="182"/>
  <c r="O87" i="182"/>
  <c r="N87" i="182"/>
  <c r="M87" i="182"/>
  <c r="L87" i="182"/>
  <c r="J87" i="182"/>
  <c r="AF5" i="182"/>
  <c r="G87" i="182"/>
  <c r="F87" i="182"/>
  <c r="AD5" i="182"/>
  <c r="E87" i="182"/>
  <c r="D87" i="182"/>
  <c r="AB5" i="182"/>
  <c r="C87" i="182"/>
  <c r="O86" i="182"/>
  <c r="N86" i="182"/>
  <c r="M86" i="182"/>
  <c r="L86" i="182"/>
  <c r="J86" i="182"/>
  <c r="AF4" i="182"/>
  <c r="G86" i="182"/>
  <c r="F86" i="182"/>
  <c r="AD4" i="182"/>
  <c r="E86" i="182"/>
  <c r="D86" i="182"/>
  <c r="AB4" i="182"/>
  <c r="C86" i="182"/>
  <c r="N85" i="182"/>
  <c r="F85" i="182"/>
  <c r="J83" i="182"/>
  <c r="C83" i="182"/>
  <c r="A65" i="182"/>
  <c r="AB34" i="182"/>
  <c r="AB33" i="182"/>
  <c r="AB32" i="182"/>
  <c r="AB31" i="182"/>
  <c r="A32" i="182"/>
  <c r="AB30" i="182"/>
  <c r="AB29" i="182"/>
  <c r="AB28" i="182"/>
  <c r="AB27" i="182"/>
  <c r="AB26" i="182"/>
  <c r="AB25" i="182"/>
  <c r="AB24" i="182"/>
  <c r="AB23" i="182"/>
  <c r="AB22" i="182"/>
  <c r="AB21" i="182"/>
  <c r="AB20" i="182"/>
  <c r="AB19" i="182"/>
  <c r="AB18" i="182"/>
  <c r="G19" i="182"/>
  <c r="AB17" i="182"/>
  <c r="AB16" i="182"/>
  <c r="AB15" i="182"/>
  <c r="D16" i="182"/>
  <c r="D15" i="182"/>
  <c r="O14" i="182"/>
  <c r="D14" i="182"/>
  <c r="D13" i="182"/>
  <c r="O10" i="182"/>
  <c r="D10" i="182"/>
  <c r="O9" i="182"/>
  <c r="D9" i="182"/>
  <c r="O8" i="182"/>
  <c r="D8" i="182"/>
  <c r="A7" i="182"/>
  <c r="A4" i="182"/>
  <c r="AB2" i="182"/>
  <c r="A2" i="182"/>
  <c r="AD128" i="181"/>
  <c r="AB128" i="181"/>
  <c r="AD127" i="181"/>
  <c r="AB127" i="181"/>
  <c r="AD125" i="181"/>
  <c r="AB125" i="181"/>
  <c r="AD124" i="181"/>
  <c r="AB124" i="181"/>
  <c r="AB122" i="181"/>
  <c r="AB121" i="181"/>
  <c r="AB120" i="181"/>
  <c r="AB118" i="181"/>
  <c r="AD111" i="181"/>
  <c r="AB111" i="181"/>
  <c r="AD110" i="181"/>
  <c r="AB110" i="181"/>
  <c r="AD109" i="181"/>
  <c r="AB109" i="181"/>
  <c r="AD108" i="181"/>
  <c r="AB108" i="181"/>
  <c r="AD105" i="181"/>
  <c r="AB105" i="181"/>
  <c r="AD104" i="181"/>
  <c r="AB104" i="181"/>
  <c r="O91" i="181"/>
  <c r="N91" i="181"/>
  <c r="M91" i="181"/>
  <c r="L91" i="181"/>
  <c r="K91" i="181"/>
  <c r="AF9" i="181"/>
  <c r="G91" i="181"/>
  <c r="F91" i="181"/>
  <c r="AD9" i="181"/>
  <c r="E91" i="181"/>
  <c r="D91" i="181"/>
  <c r="AB9" i="181"/>
  <c r="C91" i="181"/>
  <c r="O90" i="181"/>
  <c r="N90" i="181"/>
  <c r="M90" i="181"/>
  <c r="L90" i="181"/>
  <c r="K90" i="181"/>
  <c r="AF8" i="181"/>
  <c r="G90" i="181"/>
  <c r="F90" i="181"/>
  <c r="AD8" i="181"/>
  <c r="E90" i="181"/>
  <c r="D90" i="181"/>
  <c r="AB8" i="181"/>
  <c r="C90" i="181"/>
  <c r="O89" i="181"/>
  <c r="N89" i="181"/>
  <c r="M89" i="181"/>
  <c r="L89" i="181"/>
  <c r="J89" i="181"/>
  <c r="AF7" i="181"/>
  <c r="G89" i="181"/>
  <c r="F89" i="181"/>
  <c r="AD7" i="181"/>
  <c r="E89" i="181"/>
  <c r="D89" i="181"/>
  <c r="AB7" i="181"/>
  <c r="C89" i="181"/>
  <c r="O88" i="181"/>
  <c r="N88" i="181"/>
  <c r="M88" i="181"/>
  <c r="L88" i="181"/>
  <c r="J88" i="181"/>
  <c r="AF6" i="181"/>
  <c r="G88" i="181"/>
  <c r="F88" i="181"/>
  <c r="AD6" i="181"/>
  <c r="E88" i="181"/>
  <c r="D88" i="181"/>
  <c r="AB6" i="181"/>
  <c r="C88" i="181"/>
  <c r="O87" i="181"/>
  <c r="N87" i="181"/>
  <c r="M87" i="181"/>
  <c r="L87" i="181"/>
  <c r="J87" i="181"/>
  <c r="AF5" i="181"/>
  <c r="G87" i="181"/>
  <c r="F87" i="181"/>
  <c r="AD5" i="181"/>
  <c r="E87" i="181"/>
  <c r="D87" i="181"/>
  <c r="AB5" i="181"/>
  <c r="C87" i="181"/>
  <c r="O86" i="181"/>
  <c r="N86" i="181"/>
  <c r="M86" i="181"/>
  <c r="L86" i="181"/>
  <c r="J86" i="181"/>
  <c r="AF4" i="181"/>
  <c r="G86" i="181"/>
  <c r="F86" i="181"/>
  <c r="AD4" i="181"/>
  <c r="E86" i="181"/>
  <c r="D86" i="181"/>
  <c r="AB4" i="181"/>
  <c r="C86" i="181"/>
  <c r="N85" i="181"/>
  <c r="F85" i="181"/>
  <c r="J83" i="181"/>
  <c r="C83" i="181"/>
  <c r="A65" i="181"/>
  <c r="AB34" i="181"/>
  <c r="AB33" i="181"/>
  <c r="AB32" i="181"/>
  <c r="AB31" i="181"/>
  <c r="A32" i="181"/>
  <c r="AB30" i="181"/>
  <c r="AB29" i="181"/>
  <c r="AB28" i="181"/>
  <c r="AB27" i="181"/>
  <c r="AB26" i="181"/>
  <c r="AB25" i="181"/>
  <c r="AB24" i="181"/>
  <c r="AB23" i="181"/>
  <c r="AB22" i="181"/>
  <c r="AB21" i="181"/>
  <c r="AB20" i="181"/>
  <c r="AB19" i="181"/>
  <c r="AB18" i="181"/>
  <c r="G19" i="181"/>
  <c r="AB17" i="181"/>
  <c r="AB16" i="181"/>
  <c r="AB15" i="181"/>
  <c r="D16" i="181"/>
  <c r="D15" i="181"/>
  <c r="O14" i="181"/>
  <c r="D14" i="181"/>
  <c r="D13" i="181"/>
  <c r="O10" i="181"/>
  <c r="D10" i="181"/>
  <c r="O9" i="181"/>
  <c r="D9" i="181"/>
  <c r="O8" i="181"/>
  <c r="D8" i="181"/>
  <c r="A7" i="181"/>
  <c r="A4" i="181"/>
  <c r="AB2" i="181"/>
  <c r="A2" i="181"/>
  <c r="AD128" i="180"/>
  <c r="AB128" i="180"/>
  <c r="AD127" i="180"/>
  <c r="AB127" i="180"/>
  <c r="AD125" i="180"/>
  <c r="AB125" i="180"/>
  <c r="AD124" i="180"/>
  <c r="AB124" i="180"/>
  <c r="AB122" i="180"/>
  <c r="AB121" i="180"/>
  <c r="AB120" i="180"/>
  <c r="AB118" i="180"/>
  <c r="AD111" i="180"/>
  <c r="AB111" i="180"/>
  <c r="AD110" i="180"/>
  <c r="AB110" i="180"/>
  <c r="AD109" i="180"/>
  <c r="AB109" i="180"/>
  <c r="AD108" i="180"/>
  <c r="AB108" i="180"/>
  <c r="AD105" i="180"/>
  <c r="AB105" i="180"/>
  <c r="AD104" i="180"/>
  <c r="AB104" i="180"/>
  <c r="O91" i="180"/>
  <c r="N91" i="180"/>
  <c r="M91" i="180"/>
  <c r="L91" i="180"/>
  <c r="K91" i="180"/>
  <c r="AF9" i="180"/>
  <c r="G91" i="180"/>
  <c r="F91" i="180"/>
  <c r="AD9" i="180"/>
  <c r="E91" i="180"/>
  <c r="D91" i="180"/>
  <c r="AB9" i="180"/>
  <c r="C91" i="180"/>
  <c r="O90" i="180"/>
  <c r="N90" i="180"/>
  <c r="M90" i="180"/>
  <c r="L90" i="180"/>
  <c r="K90" i="180"/>
  <c r="AF8" i="180"/>
  <c r="G90" i="180"/>
  <c r="F90" i="180"/>
  <c r="AD8" i="180"/>
  <c r="E90" i="180"/>
  <c r="D90" i="180"/>
  <c r="AB8" i="180"/>
  <c r="C90" i="180"/>
  <c r="O89" i="180"/>
  <c r="N89" i="180"/>
  <c r="M89" i="180"/>
  <c r="L89" i="180"/>
  <c r="J89" i="180"/>
  <c r="AF7" i="180"/>
  <c r="G89" i="180"/>
  <c r="F89" i="180"/>
  <c r="AD7" i="180"/>
  <c r="E89" i="180"/>
  <c r="D89" i="180"/>
  <c r="AB7" i="180"/>
  <c r="C89" i="180"/>
  <c r="O88" i="180"/>
  <c r="N88" i="180"/>
  <c r="M88" i="180"/>
  <c r="L88" i="180"/>
  <c r="J88" i="180"/>
  <c r="AF6" i="180"/>
  <c r="G88" i="180"/>
  <c r="F88" i="180"/>
  <c r="AD6" i="180"/>
  <c r="D88" i="180"/>
  <c r="AB6" i="180"/>
  <c r="C88" i="180"/>
  <c r="O87" i="180"/>
  <c r="N87" i="180"/>
  <c r="M87" i="180"/>
  <c r="L87" i="180"/>
  <c r="J87" i="180"/>
  <c r="AF5" i="180"/>
  <c r="G87" i="180"/>
  <c r="F87" i="180"/>
  <c r="AD5" i="180"/>
  <c r="E87" i="180"/>
  <c r="D87" i="180"/>
  <c r="AB5" i="180"/>
  <c r="C87" i="180"/>
  <c r="O86" i="180"/>
  <c r="N86" i="180"/>
  <c r="M86" i="180"/>
  <c r="L86" i="180"/>
  <c r="J86" i="180"/>
  <c r="AF4" i="180"/>
  <c r="G86" i="180"/>
  <c r="F86" i="180"/>
  <c r="AD4" i="180"/>
  <c r="E86" i="180"/>
  <c r="D86" i="180"/>
  <c r="AB4" i="180"/>
  <c r="C86" i="180"/>
  <c r="N85" i="180"/>
  <c r="F85" i="180"/>
  <c r="J83" i="180"/>
  <c r="C83" i="180"/>
  <c r="A65" i="180"/>
  <c r="AB34" i="180"/>
  <c r="AB33" i="180"/>
  <c r="AB32" i="180"/>
  <c r="AB31" i="180"/>
  <c r="A32" i="180"/>
  <c r="AB30" i="180"/>
  <c r="AB29" i="180"/>
  <c r="AB28" i="180"/>
  <c r="AB27" i="180"/>
  <c r="AB26" i="180"/>
  <c r="AB25" i="180"/>
  <c r="AB24" i="180"/>
  <c r="AB23" i="180"/>
  <c r="AB22" i="180"/>
  <c r="AB21" i="180"/>
  <c r="AB20" i="180"/>
  <c r="AB19" i="180"/>
  <c r="AB18" i="180"/>
  <c r="G19" i="180"/>
  <c r="AB17" i="180"/>
  <c r="AB16" i="180"/>
  <c r="AB15" i="180"/>
  <c r="D16" i="180"/>
  <c r="D15" i="180"/>
  <c r="O14" i="180"/>
  <c r="D14" i="180"/>
  <c r="D13" i="180"/>
  <c r="O10" i="180"/>
  <c r="D10" i="180"/>
  <c r="O9" i="180"/>
  <c r="D9" i="180"/>
  <c r="O8" i="180"/>
  <c r="D8" i="180"/>
  <c r="A7" i="180"/>
  <c r="A4" i="180"/>
  <c r="AB2" i="180"/>
  <c r="A2" i="180"/>
  <c r="J34" i="179"/>
  <c r="J33" i="179"/>
  <c r="J32" i="179"/>
  <c r="J31" i="179"/>
  <c r="J30" i="179"/>
  <c r="J29" i="179"/>
  <c r="J28" i="179"/>
  <c r="J27" i="179"/>
  <c r="J26" i="179"/>
  <c r="J25" i="179"/>
  <c r="J24" i="179"/>
  <c r="J23" i="179"/>
  <c r="J22" i="179"/>
  <c r="J21" i="179"/>
  <c r="J20" i="179"/>
  <c r="J19" i="179"/>
  <c r="J18" i="179"/>
  <c r="J17" i="179"/>
  <c r="J16" i="179"/>
  <c r="J15" i="179"/>
  <c r="J2" i="179"/>
  <c r="G1" i="179"/>
  <c r="J83" i="207"/>
  <c r="J86" i="207"/>
  <c r="O86" i="207"/>
  <c r="N87" i="207"/>
  <c r="A19" i="208"/>
  <c r="A50" i="208"/>
  <c r="A19" i="207"/>
  <c r="A50" i="207"/>
  <c r="A50" i="206"/>
  <c r="A19" i="205"/>
  <c r="A50" i="205"/>
  <c r="A19" i="204"/>
  <c r="A50" i="204"/>
  <c r="A19" i="203"/>
  <c r="A50" i="203"/>
  <c r="A19" i="202"/>
  <c r="A50" i="202"/>
  <c r="A19" i="201"/>
  <c r="A50" i="201"/>
  <c r="A19" i="200"/>
  <c r="A50" i="200"/>
  <c r="A19" i="199"/>
  <c r="A50" i="199"/>
  <c r="A19" i="197"/>
  <c r="A50" i="197"/>
  <c r="A19" i="196"/>
  <c r="A50" i="196"/>
  <c r="A19" i="195"/>
  <c r="A50" i="195"/>
  <c r="A19" i="194"/>
  <c r="A50" i="194"/>
  <c r="A19" i="193"/>
  <c r="A50" i="193"/>
  <c r="A19" i="191"/>
  <c r="A50" i="191"/>
  <c r="A19" i="190"/>
  <c r="A50" i="190"/>
  <c r="A19" i="189"/>
  <c r="A50" i="189"/>
  <c r="A19" i="187"/>
  <c r="A50" i="187"/>
  <c r="A19" i="186"/>
  <c r="A50" i="186"/>
  <c r="A19" i="185"/>
  <c r="A50" i="185"/>
  <c r="F87" i="184"/>
  <c r="D88" i="184"/>
  <c r="A19" i="184"/>
  <c r="A50" i="184"/>
  <c r="A19" i="183"/>
  <c r="A50" i="183"/>
  <c r="A19" i="182"/>
  <c r="A50" i="182"/>
  <c r="A19" i="181"/>
  <c r="A50" i="181"/>
  <c r="A19" i="180"/>
  <c r="A50" i="180"/>
  <c r="E88" i="180"/>
</calcChain>
</file>

<file path=xl/sharedStrings.xml><?xml version="1.0" encoding="utf-8"?>
<sst xmlns="http://schemas.openxmlformats.org/spreadsheetml/2006/main" count="5841" uniqueCount="192">
  <si>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</si>
  <si>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</si>
  <si>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</si>
  <si>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</si>
  <si>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</si>
  <si>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</si>
  <si>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</si>
  <si>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</si>
  <si>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</si>
  <si>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Median employee income per job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</si>
  <si>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</si>
  <si>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</si>
  <si>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</si>
  <si>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</si>
  <si>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</si>
  <si>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</si>
  <si>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</si>
  <si>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</si>
  <si>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</si>
  <si>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</si>
  <si>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</si>
  <si>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</si>
  <si>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</si>
  <si>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</si>
  <si>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</si>
  <si>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</si>
  <si>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</si>
  <si>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</si>
  <si>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</si>
  <si>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</si>
  <si>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</si>
  <si>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</si>
  <si>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</si>
  <si>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</si>
  <si>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</si>
  <si>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</si>
  <si>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</si>
  <si>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</si>
  <si>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</si>
  <si>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</si>
  <si>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</si>
  <si>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</si>
  <si>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</si>
  <si>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</si>
  <si>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</si>
  <si>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</si>
  <si>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</si>
  <si>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</si>
  <si>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</si>
  <si>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</si>
  <si>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</si>
  <si>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</si>
  <si>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</si>
  <si>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</si>
  <si>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</si>
  <si>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</si>
  <si>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</si>
  <si>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</si>
  <si>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</si>
  <si>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Labourers</t>
  </si>
  <si>
    <t>2015-16</t>
  </si>
  <si>
    <t>2013-14</t>
  </si>
  <si>
    <t>2014-15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</si>
  <si>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</si>
  <si>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</si>
  <si>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</si>
  <si>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</si>
  <si>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</si>
  <si>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</si>
  <si>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</si>
  <si>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</si>
  <si>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</si>
  <si>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</si>
  <si>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</si>
  <si>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</si>
  <si>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</si>
  <si>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</si>
  <si>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</si>
  <si>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</si>
  <si>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</si>
  <si>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</si>
  <si>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</si>
  <si>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</si>
  <si>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</si>
  <si>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Males</t>
  </si>
  <si>
    <t>Females</t>
  </si>
  <si>
    <t>Duration adjusted median income (jobs)</t>
  </si>
  <si>
    <t>%</t>
  </si>
  <si>
    <t>Employees</t>
  </si>
  <si>
    <t>Persons</t>
  </si>
  <si>
    <t>Multi jobs male</t>
  </si>
  <si>
    <t>Multi jobs female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</si>
  <si>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</si>
  <si>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</si>
  <si>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</si>
  <si>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</si>
  <si>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</si>
  <si>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</si>
  <si>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Average age of employed persons</t>
  </si>
  <si>
    <t>Yrs</t>
  </si>
  <si>
    <t>Median income per job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</si>
  <si>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</si>
  <si>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</si>
  <si>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</si>
  <si>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</si>
  <si>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</si>
  <si>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</si>
  <si>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</si>
  <si>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</si>
  <si>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Central Coast</t>
  </si>
  <si>
    <t>Latrobe</t>
  </si>
  <si>
    <t>Central Highlands</t>
  </si>
  <si>
    <t>Flinders</t>
  </si>
  <si>
    <t>Break O'Day</t>
  </si>
  <si>
    <t>Brighton</t>
  </si>
  <si>
    <t>Burnie</t>
  </si>
  <si>
    <t>Circular Head</t>
  </si>
  <si>
    <t>Clarence</t>
  </si>
  <si>
    <t>Derwent Valley</t>
  </si>
  <si>
    <t>Devonport</t>
  </si>
  <si>
    <t>Dorset</t>
  </si>
  <si>
    <t>12.10</t>
  </si>
  <si>
    <t>George Town</t>
  </si>
  <si>
    <t>Glamorgan/Spring Bay</t>
  </si>
  <si>
    <t>Glenorchy</t>
  </si>
  <si>
    <t>Hobart</t>
  </si>
  <si>
    <t>Huon Valley</t>
  </si>
  <si>
    <t>Kentish</t>
  </si>
  <si>
    <t>King Island</t>
  </si>
  <si>
    <t>Kingborough</t>
  </si>
  <si>
    <t>12.20</t>
  </si>
  <si>
    <t>Launceston</t>
  </si>
  <si>
    <t>Meander Valley</t>
  </si>
  <si>
    <t>Northern Midlands</t>
  </si>
  <si>
    <t>Sorell</t>
  </si>
  <si>
    <t>Southern Midlands</t>
  </si>
  <si>
    <t>Tasman</t>
  </si>
  <si>
    <t>Waratah/Wynyard</t>
  </si>
  <si>
    <t>West Coast</t>
  </si>
  <si>
    <t>West Tamar</t>
  </si>
  <si>
    <t>1 Year mv</t>
  </si>
  <si>
    <t>7 Year mv</t>
  </si>
  <si>
    <t>2017-18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</si>
  <si>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</si>
  <si>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</si>
  <si>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</si>
  <si>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</si>
  <si>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</si>
  <si>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Change</t>
  </si>
  <si>
    <t>* Totals may differ from the sum of their components due to perturbation</t>
  </si>
  <si>
    <t>and data which could not be classified to component characteristics.</t>
  </si>
  <si>
    <t>2018-19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</si>
  <si>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</si>
  <si>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</si>
  <si>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</si>
  <si>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</si>
  <si>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</si>
  <si>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</si>
  <si>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</si>
  <si>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</si>
  <si>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</si>
  <si>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</si>
  <si>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</si>
  <si>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</si>
  <si>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</si>
  <si>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</si>
  <si>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</si>
  <si>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</si>
  <si>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</si>
  <si>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</si>
  <si>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</si>
  <si>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</si>
  <si>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</si>
  <si>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</si>
  <si>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</si>
  <si>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</si>
  <si>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</si>
  <si>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</si>
  <si>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</si>
  <si>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Tasmania</t>
  </si>
  <si>
    <t>* Data for some LGAs are supressed due to small counts.</t>
  </si>
  <si>
    <t>Multiple Job Holders</t>
  </si>
  <si>
    <t>Single Job Holders</t>
  </si>
  <si>
    <t>Released at 11.30am (Canberra time) 8 November 2022</t>
  </si>
  <si>
    <t>2019-20</t>
  </si>
  <si>
    <t>Person employees distribution</t>
  </si>
  <si>
    <t>Person OMUEs distribution</t>
  </si>
  <si>
    <t>Person both employees and OMUEs distribution</t>
  </si>
  <si>
    <t>Both Employees and OMUEs</t>
  </si>
  <si>
    <t>* OMUEs = Owners of Unincorporated Enterprises</t>
  </si>
  <si>
    <t>© Commonwealth of Australia 2022</t>
  </si>
  <si>
    <t>Jobs in Australia: Table 12. Tasmania Spotlights by Local Government Areas,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</si>
</sst>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</cellStyleXfs>
  <cellXfs count="150">
    <xf numFmtId="0" fontId="0" fillId="0" borderId="0" xfId="0"/>
    <xf numFmtId="0" fontId="4" fillId="0" borderId="0" xfId="3" applyFont="1" applyBorder="1" applyAlignment="1">
      <alignment vertical="center"/>
    </xf>
    <xf numFmtId="0" fontId="7" fillId="0" borderId="0" xfId="0" applyFont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12" fillId="0" borderId="0" xfId="3" applyFont="1" applyFill="1"/>
    <xf numFmtId="0" fontId="12" fillId="0" borderId="0" xfId="3" applyFont="1" applyBorder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Font="1" applyBorder="1" applyAlignment="1">
      <alignment horizontal="left"/>
    </xf>
    <xf numFmtId="0" fontId="12" fillId="0" borderId="0" xfId="3" applyFont="1"/>
    <xf numFmtId="0" fontId="3" fillId="0" borderId="0" xfId="3"/>
    <xf numFmtId="0" fontId="10" fillId="0" borderId="0" xfId="5" applyAlignment="1" applyProtection="1">
      <alignment horizontal="right"/>
    </xf>
    <xf numFmtId="0" fontId="16" fillId="0" borderId="0" xfId="5" applyFont="1" applyFill="1" applyAlignment="1" applyProtection="1">
      <alignment horizontal="left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7" fillId="0" borderId="11" xfId="6" applyAlignment="1">
      <alignment horizontal="right"/>
    </xf>
    <xf numFmtId="0" fontId="27" fillId="0" borderId="11" xfId="6" applyFill="1" applyAlignment="1">
      <alignment horizontal="right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7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27" fillId="0" borderId="0" xfId="7" applyAlignment="1">
      <alignment horizontal="left" indent="1"/>
    </xf>
    <xf numFmtId="0" fontId="23" fillId="0" borderId="3" xfId="0" applyFont="1" applyBorder="1" applyProtection="1"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7" fillId="0" borderId="5" xfId="0" applyFont="1" applyBorder="1" applyProtection="1">
      <protection locked="0" hidden="1"/>
    </xf>
    <xf numFmtId="3" fontId="0" fillId="0" borderId="0" xfId="0" applyNumberFormat="1"/>
    <xf numFmtId="0" fontId="16" fillId="0" borderId="5" xfId="0" applyFont="1" applyBorder="1" applyAlignment="1" applyProtection="1">
      <alignment horizontal="left" indent="1"/>
      <protection locked="0" hidden="1"/>
    </xf>
    <xf numFmtId="0" fontId="27" fillId="0" borderId="11" xfId="6"/>
    <xf numFmtId="0" fontId="23" fillId="0" borderId="8" xfId="0" applyFont="1" applyBorder="1" applyProtection="1"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0" fontId="28" fillId="0" borderId="12" xfId="8" applyAlignment="1">
      <alignment horizontal="left" indent="1"/>
    </xf>
    <xf numFmtId="4" fontId="28" fillId="0" borderId="12" xfId="8" applyNumberFormat="1"/>
    <xf numFmtId="3" fontId="28" fillId="0" borderId="12" xfId="8" applyNumberFormat="1"/>
    <xf numFmtId="9" fontId="28" fillId="0" borderId="12" xfId="8" applyNumberFormat="1"/>
    <xf numFmtId="2" fontId="0" fillId="0" borderId="0" xfId="0" applyNumberFormat="1"/>
    <xf numFmtId="0" fontId="27" fillId="0" borderId="11" xfId="6" applyAlignment="1">
      <alignment horizontal="left"/>
    </xf>
    <xf numFmtId="0" fontId="18" fillId="2" borderId="0" xfId="0" applyFont="1" applyFill="1" applyProtection="1">
      <protection locked="0" hidden="1"/>
    </xf>
    <xf numFmtId="0" fontId="19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Protection="1">
      <protection locked="0" hidden="1"/>
    </xf>
    <xf numFmtId="0" fontId="2" fillId="4" borderId="1" xfId="2" applyFill="1"/>
    <xf numFmtId="0" fontId="2" fillId="4" borderId="1" xfId="2" applyFill="1" applyAlignment="1">
      <alignment horizontal="center"/>
    </xf>
    <xf numFmtId="0" fontId="2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0" fillId="0" borderId="0" xfId="5" quotePrefix="1" applyAlignment="1" applyProtection="1">
      <alignment horizontal="right"/>
    </xf>
    <xf numFmtId="0" fontId="0" fillId="0" borderId="0" xfId="0"/>
    <xf numFmtId="0" fontId="11" fillId="0" borderId="0" xfId="5" applyFont="1" applyAlignment="1" applyProtection="1"/>
    <xf numFmtId="0" fontId="24" fillId="0" borderId="0" xfId="0" applyFont="1" applyAlignment="1">
      <alignment horizontal="left" vertical="center" indent="1"/>
    </xf>
    <xf numFmtId="0" fontId="9" fillId="0" borderId="0" xfId="3" applyFont="1" applyProtection="1">
      <protection locked="0" hidden="1"/>
    </xf>
    <xf numFmtId="0" fontId="4" fillId="0" borderId="0" xfId="3" applyFont="1" applyAlignment="1" applyProtection="1">
      <alignment vertical="center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left" vertical="center" indent="1"/>
      <protection locked="0" hidden="1"/>
    </xf>
    <xf numFmtId="0" fontId="17" fillId="0" borderId="0" xfId="0" applyFont="1" applyProtection="1">
      <protection locked="0" hidden="1"/>
    </xf>
    <xf numFmtId="0" fontId="22" fillId="0" borderId="2" xfId="0" applyFont="1" applyBorder="1" applyAlignment="1" applyProtection="1">
      <alignment vertical="center"/>
      <protection locked="0" hidden="1"/>
    </xf>
    <xf numFmtId="0" fontId="16" fillId="0" borderId="3" xfId="0" applyFont="1" applyBorder="1" applyProtection="1">
      <protection locked="0" hidden="1"/>
    </xf>
    <xf numFmtId="3" fontId="22" fillId="0" borderId="3" xfId="0" applyNumberFormat="1" applyFont="1" applyBorder="1" applyAlignment="1" applyProtection="1">
      <alignment horizontal="right"/>
      <protection locked="0" hidden="1"/>
    </xf>
    <xf numFmtId="0" fontId="16" fillId="0" borderId="4" xfId="0" applyFont="1" applyBorder="1" applyAlignment="1" applyProtection="1">
      <alignment horizontal="right"/>
      <protection locked="0" hidden="1"/>
    </xf>
    <xf numFmtId="0" fontId="16" fillId="0" borderId="3" xfId="0" applyFont="1" applyBorder="1" applyAlignment="1" applyProtection="1">
      <alignment vertical="center"/>
      <protection locked="0" hidden="1"/>
    </xf>
    <xf numFmtId="0" fontId="16" fillId="0" borderId="3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right"/>
      <protection locked="0" hidden="1"/>
    </xf>
    <xf numFmtId="0" fontId="16" fillId="0" borderId="0" xfId="0" applyFont="1" applyProtection="1">
      <protection locked="0" hidden="1"/>
    </xf>
    <xf numFmtId="0" fontId="23" fillId="0" borderId="0" xfId="0" applyFont="1" applyProtection="1">
      <protection locked="0" hidden="1"/>
    </xf>
    <xf numFmtId="165" fontId="16" fillId="0" borderId="0" xfId="0" applyNumberFormat="1" applyFont="1" applyAlignment="1" applyProtection="1">
      <alignment horizontal="right"/>
      <protection locked="0" hidden="1"/>
    </xf>
    <xf numFmtId="0" fontId="16" fillId="0" borderId="6" xfId="0" applyFont="1" applyBorder="1" applyAlignment="1" applyProtection="1">
      <alignment horizontal="center"/>
      <protection locked="0" hidden="1"/>
    </xf>
    <xf numFmtId="0" fontId="16" fillId="0" borderId="5" xfId="0" applyFont="1" applyBorder="1" applyAlignment="1" applyProtection="1">
      <alignment horizontal="left" indent="2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vertical="center" indent="1"/>
      <protection locked="0" hidden="1"/>
    </xf>
    <xf numFmtId="0" fontId="23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23" fillId="0" borderId="0" xfId="0" applyFont="1" applyAlignment="1" applyProtection="1">
      <alignment horizontal="right"/>
      <protection locked="0" hidden="1"/>
    </xf>
    <xf numFmtId="0" fontId="23" fillId="0" borderId="7" xfId="0" applyFont="1" applyBorder="1" applyAlignment="1" applyProtection="1">
      <alignment horizontal="left" indent="1"/>
      <protection locked="0" hidden="1"/>
    </xf>
    <xf numFmtId="165" fontId="16" fillId="0" borderId="8" xfId="0" applyNumberFormat="1" applyFont="1" applyBorder="1" applyAlignment="1" applyProtection="1">
      <alignment horizontal="right"/>
      <protection locked="0" hidden="1"/>
    </xf>
    <xf numFmtId="0" fontId="16" fillId="0" borderId="9" xfId="0" applyFont="1" applyBorder="1" applyAlignment="1" applyProtection="1">
      <alignment horizontal="center"/>
      <protection locked="0" hidden="1"/>
    </xf>
    <xf numFmtId="0" fontId="16" fillId="0" borderId="7" xfId="0" applyFont="1" applyBorder="1" applyAlignment="1" applyProtection="1">
      <alignment horizontal="left" vertical="center" indent="1"/>
      <protection locked="0" hidden="1"/>
    </xf>
    <xf numFmtId="0" fontId="17" fillId="0" borderId="0" xfId="0" applyFont="1"/>
    <xf numFmtId="9" fontId="27" fillId="0" borderId="0" xfId="6" applyNumberFormat="1" applyBorder="1" applyAlignment="1">
      <alignment horizontal="right"/>
    </xf>
    <xf numFmtId="0" fontId="27" fillId="0" borderId="0" xfId="6" applyBorder="1" applyAlignment="1">
      <alignment horizontal="right"/>
    </xf>
    <xf numFmtId="0" fontId="27" fillId="0" borderId="0" xfId="6" applyFill="1" applyBorder="1" applyAlignment="1">
      <alignment horizontal="right"/>
    </xf>
    <xf numFmtId="2" fontId="0" fillId="0" borderId="0" xfId="1" applyNumberFormat="1" applyFont="1" applyBorder="1"/>
    <xf numFmtId="164" fontId="0" fillId="0" borderId="0" xfId="1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18" fillId="0" borderId="0" xfId="0" applyNumberFormat="1" applyFont="1" applyAlignment="1" applyProtection="1">
      <alignment horizontal="right"/>
      <protection locked="0" hidden="1"/>
    </xf>
    <xf numFmtId="9" fontId="18" fillId="0" borderId="0" xfId="0" applyNumberFormat="1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left" indent="1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31" fillId="0" borderId="0" xfId="2" applyFont="1" applyFill="1" applyBorder="1" applyProtection="1">
      <protection hidden="1"/>
    </xf>
    <xf numFmtId="0" fontId="31" fillId="0" borderId="0" xfId="2" applyFont="1" applyFill="1" applyBorder="1" applyAlignment="1" applyProtection="1">
      <alignment horizontal="center"/>
      <protection hidden="1"/>
    </xf>
    <xf numFmtId="0" fontId="30" fillId="0" borderId="0" xfId="0" applyFont="1" applyFill="1" applyBorder="1"/>
    <xf numFmtId="0" fontId="31" fillId="0" borderId="0" xfId="2" applyFont="1" applyFill="1" applyBorder="1" applyAlignment="1"/>
    <xf numFmtId="0" fontId="31" fillId="0" borderId="0" xfId="2" applyFont="1" applyFill="1" applyBorder="1" applyAlignment="1" applyProtection="1">
      <alignment horizontal="right"/>
      <protection hidden="1"/>
    </xf>
    <xf numFmtId="0" fontId="32" fillId="0" borderId="0" xfId="3" applyFont="1" applyFill="1" applyBorder="1" applyAlignment="1" applyProtection="1">
      <alignment vertical="center"/>
      <protection locked="0" hidden="1"/>
    </xf>
    <xf numFmtId="0" fontId="30" fillId="0" borderId="0" xfId="0" applyFont="1" applyFill="1" applyBorder="1" applyAlignment="1">
      <alignment horizontal="center"/>
    </xf>
    <xf numFmtId="0" fontId="29" fillId="0" borderId="0" xfId="6" applyFont="1" applyFill="1" applyBorder="1" applyAlignment="1">
      <alignment horizontal="right"/>
    </xf>
    <xf numFmtId="0" fontId="29" fillId="0" borderId="0" xfId="7" applyFont="1" applyFill="1" applyBorder="1"/>
    <xf numFmtId="3" fontId="30" fillId="0" borderId="0" xfId="0" applyNumberFormat="1" applyFont="1" applyFill="1" applyBorder="1" applyProtection="1">
      <protection hidden="1"/>
    </xf>
    <xf numFmtId="0" fontId="30" fillId="0" borderId="0" xfId="0" applyFont="1" applyFill="1" applyBorder="1" applyAlignment="1">
      <alignment horizontal="right"/>
    </xf>
    <xf numFmtId="2" fontId="30" fillId="0" borderId="0" xfId="1" applyNumberFormat="1" applyFont="1" applyFill="1" applyBorder="1"/>
    <xf numFmtId="0" fontId="29" fillId="0" borderId="0" xfId="7" applyFont="1" applyFill="1" applyBorder="1" applyAlignment="1">
      <alignment horizontal="left" indent="1"/>
    </xf>
    <xf numFmtId="3" fontId="30" fillId="0" borderId="0" xfId="0" applyNumberFormat="1" applyFont="1" applyFill="1" applyBorder="1"/>
    <xf numFmtId="0" fontId="29" fillId="0" borderId="0" xfId="6" applyFont="1" applyFill="1" applyBorder="1" applyAlignment="1">
      <alignment horizontal="center"/>
    </xf>
    <xf numFmtId="0" fontId="29" fillId="0" borderId="0" xfId="6" applyFont="1" applyFill="1" applyBorder="1"/>
    <xf numFmtId="0" fontId="30" fillId="0" borderId="0" xfId="0" applyFont="1" applyFill="1" applyBorder="1" applyAlignment="1">
      <alignment horizontal="left" indent="1"/>
    </xf>
    <xf numFmtId="4" fontId="30" fillId="0" borderId="0" xfId="0" applyNumberFormat="1" applyFont="1" applyFill="1" applyBorder="1"/>
    <xf numFmtId="164" fontId="30" fillId="0" borderId="0" xfId="1" applyNumberFormat="1" applyFont="1" applyFill="1" applyBorder="1"/>
    <xf numFmtId="0" fontId="29" fillId="0" borderId="0" xfId="8" applyFont="1" applyFill="1" applyBorder="1" applyAlignment="1">
      <alignment horizontal="left" indent="1"/>
    </xf>
    <xf numFmtId="4" fontId="29" fillId="0" borderId="0" xfId="8" applyNumberFormat="1" applyFont="1" applyFill="1" applyBorder="1"/>
    <xf numFmtId="3" fontId="29" fillId="0" borderId="0" xfId="8" applyNumberFormat="1" applyFont="1" applyFill="1" applyBorder="1"/>
    <xf numFmtId="0" fontId="29" fillId="0" borderId="0" xfId="8" applyFont="1" applyFill="1" applyBorder="1"/>
    <xf numFmtId="9" fontId="29" fillId="0" borderId="0" xfId="8" applyNumberFormat="1" applyFont="1" applyFill="1" applyBorder="1"/>
    <xf numFmtId="2" fontId="30" fillId="0" borderId="0" xfId="0" applyNumberFormat="1" applyFont="1" applyFill="1" applyBorder="1"/>
    <xf numFmtId="0" fontId="29" fillId="0" borderId="0" xfId="6" applyFont="1" applyFill="1" applyBorder="1" applyAlignment="1"/>
    <xf numFmtId="9" fontId="29" fillId="0" borderId="0" xfId="6" applyNumberFormat="1" applyFont="1" applyFill="1" applyBorder="1" applyAlignment="1">
      <alignment horizontal="right"/>
    </xf>
    <xf numFmtId="0" fontId="29" fillId="0" borderId="0" xfId="7" applyFont="1" applyFill="1" applyBorder="1" applyAlignment="1">
      <alignment horizontal="right"/>
    </xf>
    <xf numFmtId="165" fontId="30" fillId="0" borderId="0" xfId="0" applyNumberFormat="1" applyFont="1" applyFill="1" applyBorder="1"/>
    <xf numFmtId="0" fontId="29" fillId="0" borderId="0" xfId="6" applyFont="1" applyFill="1" applyBorder="1" applyAlignment="1">
      <alignment horizontal="left"/>
    </xf>
    <xf numFmtId="0" fontId="29" fillId="0" borderId="0" xfId="7" applyFont="1" applyFill="1" applyBorder="1" applyAlignment="1">
      <alignment horizontal="left"/>
    </xf>
    <xf numFmtId="165" fontId="30" fillId="0" borderId="0" xfId="1" applyNumberFormat="1" applyFont="1" applyFill="1" applyBorder="1"/>
    <xf numFmtId="166" fontId="30" fillId="0" borderId="0" xfId="0" applyNumberFormat="1" applyFont="1" applyFill="1" applyBorder="1"/>
    <xf numFmtId="165" fontId="30" fillId="0" borderId="0" xfId="1" applyNumberFormat="1" applyFont="1" applyBorder="1" applyAlignment="1">
      <alignment horizontal="right"/>
    </xf>
    <xf numFmtId="0" fontId="23" fillId="0" borderId="0" xfId="0" applyFont="1"/>
    <xf numFmtId="0" fontId="33" fillId="0" borderId="0" xfId="0" applyFont="1"/>
    <xf numFmtId="0" fontId="30" fillId="0" borderId="0" xfId="0" applyFont="1"/>
    <xf numFmtId="0" fontId="16" fillId="0" borderId="0" xfId="3" applyFont="1" applyAlignment="1">
      <alignment vertical="center" wrapText="1"/>
    </xf>
    <xf numFmtId="0" fontId="11" fillId="0" borderId="0" xfId="5" applyFont="1" applyAlignment="1" applyProtection="1"/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31" fillId="0" borderId="0" xfId="2" applyFont="1" applyFill="1" applyBorder="1" applyAlignment="1">
      <alignment horizontal="center"/>
    </xf>
    <xf numFmtId="0" fontId="16" fillId="0" borderId="5" xfId="0" applyFont="1" applyBorder="1" applyAlignment="1" applyProtection="1">
      <alignment horizontal="left" vertical="center" wrapText="1" indent="1"/>
      <protection locked="0" hidden="1"/>
    </xf>
    <xf numFmtId="0" fontId="16" fillId="0" borderId="0" xfId="0" applyFont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0" fillId="2" borderId="0" xfId="0" applyFont="1" applyFill="1" applyAlignment="1" applyProtection="1">
      <alignment horizontal="center" vertical="top"/>
      <protection locked="0" hidden="1"/>
    </xf>
    <xf numFmtId="0" fontId="2" fillId="0" borderId="1" xfId="2" applyAlignment="1">
      <alignment horizontal="center"/>
    </xf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 xr:uid="{00000000-0005-0000-0000-000005000000}"/>
    <cellStyle name="Normal 4" xfId="4" xr:uid="{00000000-0005-0000-0000-000006000000}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2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12.1'!$U$4:$Y$4</c:f>
              <c:numCache>
                <c:formatCode>#,##0</c:formatCode>
                <c:ptCount val="5"/>
                <c:pt idx="1">
                  <c:v>3543</c:v>
                </c:pt>
                <c:pt idx="2">
                  <c:v>3452</c:v>
                </c:pt>
                <c:pt idx="3">
                  <c:v>3616</c:v>
                </c:pt>
                <c:pt idx="4">
                  <c:v>3666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B-4979-A4E9-8AEFB32EB951}"/>
            </c:ext>
          </c:extLst>
        </c:ser>
        <c:ser>
          <c:idx val="1"/>
          <c:order val="1"/>
          <c:tx>
            <c:strRef>
              <c:f>'Table 12.1'!$S$7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12.1'!$U$7:$Y$7</c:f>
              <c:numCache>
                <c:formatCode>#,##0</c:formatCode>
                <c:ptCount val="5"/>
                <c:pt idx="1">
                  <c:v>2572</c:v>
                </c:pt>
                <c:pt idx="2">
                  <c:v>2516</c:v>
                </c:pt>
                <c:pt idx="3">
                  <c:v>2679</c:v>
                </c:pt>
                <c:pt idx="4">
                  <c:v>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B-4979-A4E9-8AEFB32EB951}"/>
            </c:ext>
          </c:extLst>
        </c:ser>
        <c:ser>
          <c:idx val="2"/>
          <c:order val="2"/>
          <c:tx>
            <c:strRef>
              <c:f>'Table 12.1'!$S$11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12.1'!$U$11:$Y$11</c:f>
              <c:numCache>
                <c:formatCode>#,##0</c:formatCode>
                <c:ptCount val="5"/>
                <c:pt idx="1">
                  <c:v>2895</c:v>
                </c:pt>
                <c:pt idx="2">
                  <c:v>2790</c:v>
                </c:pt>
                <c:pt idx="3">
                  <c:v>2892</c:v>
                </c:pt>
                <c:pt idx="4">
                  <c:v>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FB-4979-A4E9-8AEFB32EB951}"/>
            </c:ext>
          </c:extLst>
        </c:ser>
        <c:ser>
          <c:idx val="3"/>
          <c:order val="3"/>
          <c:tx>
            <c:strRef>
              <c:f>'Table 12.1'!$S$12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12.1'!$U$12:$Y$12</c:f>
              <c:numCache>
                <c:formatCode>#,##0</c:formatCode>
                <c:ptCount val="5"/>
                <c:pt idx="1">
                  <c:v>652</c:v>
                </c:pt>
                <c:pt idx="2">
                  <c:v>662</c:v>
                </c:pt>
                <c:pt idx="3">
                  <c:v>731</c:v>
                </c:pt>
                <c:pt idx="4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FB-4979-A4E9-8AEFB32EB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12.1'!$V$8:$Z$8</c:f>
              <c:numCache>
                <c:formatCode>#,##0</c:formatCode>
                <c:ptCount val="5"/>
                <c:pt idx="0">
                  <c:v>28587.7</c:v>
                </c:pt>
                <c:pt idx="1">
                  <c:v>28122.53</c:v>
                </c:pt>
                <c:pt idx="2">
                  <c:v>29820.21</c:v>
                </c:pt>
                <c:pt idx="3">
                  <c:v>30845.65</c:v>
                </c:pt>
                <c:pt idx="4">
                  <c:v>29489.21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5-4522-A5A5-D8E8531BEA2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5-4522-A5A5-D8E8531BE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12.10'!$V$8:$Z$8</c:f>
              <c:numCache>
                <c:formatCode>#,##0</c:formatCode>
                <c:ptCount val="5"/>
                <c:pt idx="0">
                  <c:v>27513</c:v>
                </c:pt>
                <c:pt idx="1">
                  <c:v>28472.5</c:v>
                </c:pt>
                <c:pt idx="2">
                  <c:v>28213.51</c:v>
                </c:pt>
                <c:pt idx="3">
                  <c:v>32900</c:v>
                </c:pt>
                <c:pt idx="4">
                  <c:v>31669.93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138-A57D-06E2695B084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9-4138-A57D-06E2695B0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12.11'!$U$4:$Y$4</c:f>
              <c:numCache>
                <c:formatCode>#,##0</c:formatCode>
                <c:ptCount val="5"/>
                <c:pt idx="1">
                  <c:v>690</c:v>
                </c:pt>
                <c:pt idx="2">
                  <c:v>755</c:v>
                </c:pt>
                <c:pt idx="3">
                  <c:v>833</c:v>
                </c:pt>
                <c:pt idx="4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7-40E1-82D5-1CE31FFFC78E}"/>
            </c:ext>
          </c:extLst>
        </c:ser>
        <c:ser>
          <c:idx val="1"/>
          <c:order val="1"/>
          <c:tx>
            <c:strRef>
              <c:f>'Table 12.11'!$S$7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12.11'!$U$7:$Y$7</c:f>
              <c:numCache>
                <c:formatCode>#,##0</c:formatCode>
                <c:ptCount val="5"/>
                <c:pt idx="1">
                  <c:v>453</c:v>
                </c:pt>
                <c:pt idx="2">
                  <c:v>486</c:v>
                </c:pt>
                <c:pt idx="3">
                  <c:v>522</c:v>
                </c:pt>
                <c:pt idx="4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7-40E1-82D5-1CE31FFFC78E}"/>
            </c:ext>
          </c:extLst>
        </c:ser>
        <c:ser>
          <c:idx val="2"/>
          <c:order val="2"/>
          <c:tx>
            <c:strRef>
              <c:f>'Table 12.11'!$S$11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12.11'!$U$11:$Y$11</c:f>
              <c:numCache>
                <c:formatCode>#,##0</c:formatCode>
                <c:ptCount val="5"/>
                <c:pt idx="1">
                  <c:v>509</c:v>
                </c:pt>
                <c:pt idx="2">
                  <c:v>578</c:v>
                </c:pt>
                <c:pt idx="3">
                  <c:v>624</c:v>
                </c:pt>
                <c:pt idx="4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B7-40E1-82D5-1CE31FFFC78E}"/>
            </c:ext>
          </c:extLst>
        </c:ser>
        <c:ser>
          <c:idx val="3"/>
          <c:order val="3"/>
          <c:tx>
            <c:strRef>
              <c:f>'Table 12.11'!$S$12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12.11'!$U$12:$Y$12</c:f>
              <c:numCache>
                <c:formatCode>#,##0</c:formatCode>
                <c:ptCount val="5"/>
                <c:pt idx="1">
                  <c:v>179</c:v>
                </c:pt>
                <c:pt idx="2">
                  <c:v>177</c:v>
                </c:pt>
                <c:pt idx="3">
                  <c:v>208</c:v>
                </c:pt>
                <c:pt idx="4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B7-40E1-82D5-1CE31FFF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12.11'!$AB$15:$AB$33</c:f>
              <c:numCache>
                <c:formatCode>0.0%</c:formatCode>
                <c:ptCount val="19"/>
                <c:pt idx="0">
                  <c:v>0.17696969696969697</c:v>
                </c:pt>
                <c:pt idx="1">
                  <c:v>0</c:v>
                </c:pt>
                <c:pt idx="2">
                  <c:v>5.2121212121212124E-2</c:v>
                </c:pt>
                <c:pt idx="3">
                  <c:v>0</c:v>
                </c:pt>
                <c:pt idx="4">
                  <c:v>5.0909090909090911E-2</c:v>
                </c:pt>
                <c:pt idx="5">
                  <c:v>1.8181818181818181E-2</c:v>
                </c:pt>
                <c:pt idx="6">
                  <c:v>6.6666666666666666E-2</c:v>
                </c:pt>
                <c:pt idx="7">
                  <c:v>0.04</c:v>
                </c:pt>
                <c:pt idx="8">
                  <c:v>4.6060606060606059E-2</c:v>
                </c:pt>
                <c:pt idx="9">
                  <c:v>0</c:v>
                </c:pt>
                <c:pt idx="10">
                  <c:v>1.8181818181818181E-2</c:v>
                </c:pt>
                <c:pt idx="11">
                  <c:v>1.6969696969696971E-2</c:v>
                </c:pt>
                <c:pt idx="12">
                  <c:v>2.9090909090909091E-2</c:v>
                </c:pt>
                <c:pt idx="13">
                  <c:v>1.2121212121212121E-2</c:v>
                </c:pt>
                <c:pt idx="14">
                  <c:v>7.3939393939393944E-2</c:v>
                </c:pt>
                <c:pt idx="15">
                  <c:v>7.3939393939393944E-2</c:v>
                </c:pt>
                <c:pt idx="16">
                  <c:v>0.11515151515151516</c:v>
                </c:pt>
                <c:pt idx="17">
                  <c:v>0</c:v>
                </c:pt>
                <c:pt idx="18">
                  <c:v>5.6969696969696969E-2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3-4A9B-BF37-D5F03BCEB10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3-4A9B-BF37-D5F03BCEB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12.11'!$Y$44:$Y$60</c:f>
              <c:numCache>
                <c:formatCode>#,##0</c:formatCode>
                <c:ptCount val="17"/>
                <c:pt idx="0">
                  <c:v>6</c:v>
                </c:pt>
                <c:pt idx="1">
                  <c:v>20</c:v>
                </c:pt>
                <c:pt idx="2">
                  <c:v>16</c:v>
                </c:pt>
                <c:pt idx="3">
                  <c:v>14</c:v>
                </c:pt>
                <c:pt idx="4">
                  <c:v>23</c:v>
                </c:pt>
                <c:pt idx="5">
                  <c:v>34</c:v>
                </c:pt>
                <c:pt idx="6">
                  <c:v>25</c:v>
                </c:pt>
                <c:pt idx="7">
                  <c:v>42</c:v>
                </c:pt>
                <c:pt idx="8">
                  <c:v>18</c:v>
                </c:pt>
                <c:pt idx="9">
                  <c:v>27</c:v>
                </c:pt>
                <c:pt idx="10">
                  <c:v>42</c:v>
                </c:pt>
                <c:pt idx="11">
                  <c:v>38</c:v>
                </c:pt>
                <c:pt idx="12">
                  <c:v>43</c:v>
                </c:pt>
                <c:pt idx="13">
                  <c:v>26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A-4B30-9879-65E50D25AD43}"/>
            </c:ext>
          </c:extLst>
        </c:ser>
        <c:ser>
          <c:idx val="1"/>
          <c:order val="1"/>
          <c:tx>
            <c:strRef>
              <c:f>'Table 12.11'!$S$62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12.11'!$Y$63:$Y$79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9</c:v>
                </c:pt>
                <c:pt idx="3">
                  <c:v>25</c:v>
                </c:pt>
                <c:pt idx="4">
                  <c:v>30</c:v>
                </c:pt>
                <c:pt idx="5">
                  <c:v>36</c:v>
                </c:pt>
                <c:pt idx="6">
                  <c:v>30</c:v>
                </c:pt>
                <c:pt idx="7">
                  <c:v>57</c:v>
                </c:pt>
                <c:pt idx="8">
                  <c:v>28</c:v>
                </c:pt>
                <c:pt idx="9">
                  <c:v>48</c:v>
                </c:pt>
                <c:pt idx="10">
                  <c:v>55</c:v>
                </c:pt>
                <c:pt idx="11">
                  <c:v>47</c:v>
                </c:pt>
                <c:pt idx="12">
                  <c:v>26</c:v>
                </c:pt>
                <c:pt idx="13">
                  <c:v>12</c:v>
                </c:pt>
                <c:pt idx="14">
                  <c:v>8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A-4B30-9879-65E50D25A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12.11'!$Y$83:$Y$90</c:f>
              <c:numCache>
                <c:formatCode>#,##0</c:formatCode>
                <c:ptCount val="8"/>
                <c:pt idx="0">
                  <c:v>19</c:v>
                </c:pt>
                <c:pt idx="1">
                  <c:v>16</c:v>
                </c:pt>
                <c:pt idx="2">
                  <c:v>34</c:v>
                </c:pt>
                <c:pt idx="3">
                  <c:v>16</c:v>
                </c:pt>
                <c:pt idx="4">
                  <c:v>8</c:v>
                </c:pt>
                <c:pt idx="5">
                  <c:v>6</c:v>
                </c:pt>
                <c:pt idx="6">
                  <c:v>14</c:v>
                </c:pt>
                <c:pt idx="7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24D-A152-57F11CE5685F}"/>
            </c:ext>
          </c:extLst>
        </c:ser>
        <c:ser>
          <c:idx val="1"/>
          <c:order val="1"/>
          <c:tx>
            <c:strRef>
              <c:f>'Table 12.11'!$S$92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12.11'!$Y$93:$Y$100</c:f>
              <c:numCache>
                <c:formatCode>#,##0</c:formatCode>
                <c:ptCount val="8"/>
                <c:pt idx="0">
                  <c:v>18</c:v>
                </c:pt>
                <c:pt idx="1">
                  <c:v>41</c:v>
                </c:pt>
                <c:pt idx="2">
                  <c:v>10</c:v>
                </c:pt>
                <c:pt idx="3">
                  <c:v>43</c:v>
                </c:pt>
                <c:pt idx="4">
                  <c:v>32</c:v>
                </c:pt>
                <c:pt idx="5">
                  <c:v>14</c:v>
                </c:pt>
                <c:pt idx="6">
                  <c:v>0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F-424D-A152-57F11CE5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12.11'!$U$8:$Y$8</c:f>
              <c:numCache>
                <c:formatCode>#,##0</c:formatCode>
                <c:ptCount val="5"/>
                <c:pt idx="1">
                  <c:v>24758.54</c:v>
                </c:pt>
                <c:pt idx="2">
                  <c:v>25000</c:v>
                </c:pt>
                <c:pt idx="3">
                  <c:v>24324</c:v>
                </c:pt>
                <c:pt idx="4">
                  <c:v>25855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A-42B6-82DE-D8514E20CBE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A-42B6-82DE-D8514E20C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12.11'!$V$4:$Z$4</c:f>
              <c:numCache>
                <c:formatCode>#,##0</c:formatCode>
                <c:ptCount val="5"/>
                <c:pt idx="0">
                  <c:v>690</c:v>
                </c:pt>
                <c:pt idx="1">
                  <c:v>755</c:v>
                </c:pt>
                <c:pt idx="2">
                  <c:v>833</c:v>
                </c:pt>
                <c:pt idx="3">
                  <c:v>782</c:v>
                </c:pt>
                <c:pt idx="4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A-493E-AB41-1C0FB707DE67}"/>
            </c:ext>
          </c:extLst>
        </c:ser>
        <c:ser>
          <c:idx val="1"/>
          <c:order val="1"/>
          <c:tx>
            <c:strRef>
              <c:f>'Table 12.11'!$S$7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12.11'!$V$7:$Z$7</c:f>
              <c:numCache>
                <c:formatCode>#,##0</c:formatCode>
                <c:ptCount val="5"/>
                <c:pt idx="0">
                  <c:v>453</c:v>
                </c:pt>
                <c:pt idx="1">
                  <c:v>486</c:v>
                </c:pt>
                <c:pt idx="2">
                  <c:v>522</c:v>
                </c:pt>
                <c:pt idx="3">
                  <c:v>520</c:v>
                </c:pt>
                <c:pt idx="4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A-493E-AB41-1C0FB707DE67}"/>
            </c:ext>
          </c:extLst>
        </c:ser>
        <c:ser>
          <c:idx val="2"/>
          <c:order val="2"/>
          <c:tx>
            <c:strRef>
              <c:f>'Table 12.11'!$S$11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12.11'!$V$11:$Z$11</c:f>
              <c:numCache>
                <c:formatCode>#,##0</c:formatCode>
                <c:ptCount val="5"/>
                <c:pt idx="0">
                  <c:v>509</c:v>
                </c:pt>
                <c:pt idx="1">
                  <c:v>578</c:v>
                </c:pt>
                <c:pt idx="2">
                  <c:v>624</c:v>
                </c:pt>
                <c:pt idx="3">
                  <c:v>583</c:v>
                </c:pt>
                <c:pt idx="4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0A-493E-AB41-1C0FB707DE67}"/>
            </c:ext>
          </c:extLst>
        </c:ser>
        <c:ser>
          <c:idx val="3"/>
          <c:order val="3"/>
          <c:tx>
            <c:strRef>
              <c:f>'Table 12.11'!$S$12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12.11'!$V$12:$Z$12</c:f>
              <c:numCache>
                <c:formatCode>#,##0</c:formatCode>
                <c:ptCount val="5"/>
                <c:pt idx="0">
                  <c:v>179</c:v>
                </c:pt>
                <c:pt idx="1">
                  <c:v>177</c:v>
                </c:pt>
                <c:pt idx="2">
                  <c:v>208</c:v>
                </c:pt>
                <c:pt idx="3">
                  <c:v>195</c:v>
                </c:pt>
                <c:pt idx="4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0A-493E-AB41-1C0FB707D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12.11'!$AB$15:$AB$33</c:f>
              <c:numCache>
                <c:formatCode>0.0%</c:formatCode>
                <c:ptCount val="19"/>
                <c:pt idx="0">
                  <c:v>0.17696969696969697</c:v>
                </c:pt>
                <c:pt idx="1">
                  <c:v>0</c:v>
                </c:pt>
                <c:pt idx="2">
                  <c:v>5.2121212121212124E-2</c:v>
                </c:pt>
                <c:pt idx="3">
                  <c:v>0</c:v>
                </c:pt>
                <c:pt idx="4">
                  <c:v>5.0909090909090911E-2</c:v>
                </c:pt>
                <c:pt idx="5">
                  <c:v>1.8181818181818181E-2</c:v>
                </c:pt>
                <c:pt idx="6">
                  <c:v>6.6666666666666666E-2</c:v>
                </c:pt>
                <c:pt idx="7">
                  <c:v>0.04</c:v>
                </c:pt>
                <c:pt idx="8">
                  <c:v>4.6060606060606059E-2</c:v>
                </c:pt>
                <c:pt idx="9">
                  <c:v>0</c:v>
                </c:pt>
                <c:pt idx="10">
                  <c:v>1.8181818181818181E-2</c:v>
                </c:pt>
                <c:pt idx="11">
                  <c:v>1.6969696969696971E-2</c:v>
                </c:pt>
                <c:pt idx="12">
                  <c:v>2.9090909090909091E-2</c:v>
                </c:pt>
                <c:pt idx="13">
                  <c:v>1.2121212121212121E-2</c:v>
                </c:pt>
                <c:pt idx="14">
                  <c:v>7.3939393939393944E-2</c:v>
                </c:pt>
                <c:pt idx="15">
                  <c:v>7.3939393939393944E-2</c:v>
                </c:pt>
                <c:pt idx="16">
                  <c:v>0.11515151515151516</c:v>
                </c:pt>
                <c:pt idx="17">
                  <c:v>0</c:v>
                </c:pt>
                <c:pt idx="18">
                  <c:v>5.6969696969696969E-2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B0-4C8C-A6DB-405D7630FAE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B0-4C8C-A6DB-405D7630F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12.11'!$Z$44:$Z$60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36</c:v>
                </c:pt>
                <c:pt idx="3">
                  <c:v>15</c:v>
                </c:pt>
                <c:pt idx="4">
                  <c:v>24</c:v>
                </c:pt>
                <c:pt idx="5">
                  <c:v>19</c:v>
                </c:pt>
                <c:pt idx="6">
                  <c:v>24</c:v>
                </c:pt>
                <c:pt idx="7">
                  <c:v>38</c:v>
                </c:pt>
                <c:pt idx="8">
                  <c:v>43</c:v>
                </c:pt>
                <c:pt idx="9">
                  <c:v>22</c:v>
                </c:pt>
                <c:pt idx="10">
                  <c:v>50</c:v>
                </c:pt>
                <c:pt idx="11">
                  <c:v>34</c:v>
                </c:pt>
                <c:pt idx="12">
                  <c:v>50</c:v>
                </c:pt>
                <c:pt idx="13">
                  <c:v>27</c:v>
                </c:pt>
                <c:pt idx="14">
                  <c:v>13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9-4209-90AA-C10384B41437}"/>
            </c:ext>
          </c:extLst>
        </c:ser>
        <c:ser>
          <c:idx val="1"/>
          <c:order val="1"/>
          <c:tx>
            <c:strRef>
              <c:f>'Table 12.11'!$S$62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12.11'!$Z$63:$Z$79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18</c:v>
                </c:pt>
                <c:pt idx="3">
                  <c:v>16</c:v>
                </c:pt>
                <c:pt idx="4">
                  <c:v>28</c:v>
                </c:pt>
                <c:pt idx="5">
                  <c:v>30</c:v>
                </c:pt>
                <c:pt idx="6">
                  <c:v>30</c:v>
                </c:pt>
                <c:pt idx="7">
                  <c:v>44</c:v>
                </c:pt>
                <c:pt idx="8">
                  <c:v>39</c:v>
                </c:pt>
                <c:pt idx="9">
                  <c:v>49</c:v>
                </c:pt>
                <c:pt idx="10">
                  <c:v>45</c:v>
                </c:pt>
                <c:pt idx="11">
                  <c:v>49</c:v>
                </c:pt>
                <c:pt idx="12">
                  <c:v>31</c:v>
                </c:pt>
                <c:pt idx="13">
                  <c:v>16</c:v>
                </c:pt>
                <c:pt idx="14">
                  <c:v>11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89-4209-90AA-C10384B41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12.11'!$Z$83:$Z$90</c:f>
              <c:numCache>
                <c:formatCode>#,##0</c:formatCode>
                <c:ptCount val="8"/>
                <c:pt idx="0">
                  <c:v>24</c:v>
                </c:pt>
                <c:pt idx="1">
                  <c:v>22</c:v>
                </c:pt>
                <c:pt idx="2">
                  <c:v>38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13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F-4228-8A8A-9A802F63B2F6}"/>
            </c:ext>
          </c:extLst>
        </c:ser>
        <c:ser>
          <c:idx val="1"/>
          <c:order val="1"/>
          <c:tx>
            <c:strRef>
              <c:f>'Table 12.11'!$S$92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12.11'!$Z$93:$Z$100</c:f>
              <c:numCache>
                <c:formatCode>#,##0</c:formatCode>
                <c:ptCount val="8"/>
                <c:pt idx="0">
                  <c:v>19</c:v>
                </c:pt>
                <c:pt idx="1">
                  <c:v>42</c:v>
                </c:pt>
                <c:pt idx="2">
                  <c:v>9</c:v>
                </c:pt>
                <c:pt idx="3">
                  <c:v>41</c:v>
                </c:pt>
                <c:pt idx="4">
                  <c:v>41</c:v>
                </c:pt>
                <c:pt idx="5">
                  <c:v>20</c:v>
                </c:pt>
                <c:pt idx="6">
                  <c:v>0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F-4228-8A8A-9A802F63B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12.2'!$U$4:$Y$4</c:f>
              <c:numCache>
                <c:formatCode>#,##0</c:formatCode>
                <c:ptCount val="5"/>
                <c:pt idx="1">
                  <c:v>10467</c:v>
                </c:pt>
                <c:pt idx="2">
                  <c:v>10960</c:v>
                </c:pt>
                <c:pt idx="3">
                  <c:v>11608</c:v>
                </c:pt>
                <c:pt idx="4">
                  <c:v>12021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F-438C-9B06-E19F626CA2A1}"/>
            </c:ext>
          </c:extLst>
        </c:ser>
        <c:ser>
          <c:idx val="1"/>
          <c:order val="1"/>
          <c:tx>
            <c:strRef>
              <c:f>'Table 12.2'!$S$7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12.2'!$U$7:$Y$7</c:f>
              <c:numCache>
                <c:formatCode>#,##0</c:formatCode>
                <c:ptCount val="5"/>
                <c:pt idx="1">
                  <c:v>7884</c:v>
                </c:pt>
                <c:pt idx="2">
                  <c:v>8221</c:v>
                </c:pt>
                <c:pt idx="3">
                  <c:v>8591</c:v>
                </c:pt>
                <c:pt idx="4">
                  <c:v>8920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F-438C-9B06-E19F626CA2A1}"/>
            </c:ext>
          </c:extLst>
        </c:ser>
        <c:ser>
          <c:idx val="2"/>
          <c:order val="2"/>
          <c:tx>
            <c:strRef>
              <c:f>'Table 12.2'!$S$11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12.2'!$U$11:$Y$11</c:f>
              <c:numCache>
                <c:formatCode>#,##0</c:formatCode>
                <c:ptCount val="5"/>
                <c:pt idx="1">
                  <c:v>9619</c:v>
                </c:pt>
                <c:pt idx="2">
                  <c:v>10104</c:v>
                </c:pt>
                <c:pt idx="3">
                  <c:v>10686</c:v>
                </c:pt>
                <c:pt idx="4">
                  <c:v>11144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F-438C-9B06-E19F626CA2A1}"/>
            </c:ext>
          </c:extLst>
        </c:ser>
        <c:ser>
          <c:idx val="3"/>
          <c:order val="3"/>
          <c:tx>
            <c:strRef>
              <c:f>'Table 12.2'!$S$12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12.2'!$U$12:$Y$12</c:f>
              <c:numCache>
                <c:formatCode>#,##0</c:formatCode>
                <c:ptCount val="5"/>
                <c:pt idx="1">
                  <c:v>854</c:v>
                </c:pt>
                <c:pt idx="2">
                  <c:v>856</c:v>
                </c:pt>
                <c:pt idx="3">
                  <c:v>920</c:v>
                </c:pt>
                <c:pt idx="4">
                  <c:v>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AF-438C-9B06-E19F626CA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12.11'!$V$8:$Z$8</c:f>
              <c:numCache>
                <c:formatCode>#,##0</c:formatCode>
                <c:ptCount val="5"/>
                <c:pt idx="0">
                  <c:v>24758.54</c:v>
                </c:pt>
                <c:pt idx="1">
                  <c:v>25000</c:v>
                </c:pt>
                <c:pt idx="2">
                  <c:v>24324</c:v>
                </c:pt>
                <c:pt idx="3">
                  <c:v>25855</c:v>
                </c:pt>
                <c:pt idx="4">
                  <c:v>23265.96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A-473B-A3B7-1EF85F289EA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A-473B-A3B7-1EF85F289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12.12'!$U$4:$Y$4</c:f>
              <c:numCache>
                <c:formatCode>#,##0</c:formatCode>
                <c:ptCount val="5"/>
                <c:pt idx="1">
                  <c:v>3811</c:v>
                </c:pt>
                <c:pt idx="2">
                  <c:v>3977</c:v>
                </c:pt>
                <c:pt idx="3">
                  <c:v>4343</c:v>
                </c:pt>
                <c:pt idx="4">
                  <c:v>4372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0-4151-AF29-5259C8D28DA1}"/>
            </c:ext>
          </c:extLst>
        </c:ser>
        <c:ser>
          <c:idx val="1"/>
          <c:order val="1"/>
          <c:tx>
            <c:strRef>
              <c:f>'Table 12.12'!$S$7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12.12'!$U$7:$Y$7</c:f>
              <c:numCache>
                <c:formatCode>#,##0</c:formatCode>
                <c:ptCount val="5"/>
                <c:pt idx="1">
                  <c:v>2797</c:v>
                </c:pt>
                <c:pt idx="2">
                  <c:v>2889</c:v>
                </c:pt>
                <c:pt idx="3">
                  <c:v>3184</c:v>
                </c:pt>
                <c:pt idx="4">
                  <c:v>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0-4151-AF29-5259C8D28DA1}"/>
            </c:ext>
          </c:extLst>
        </c:ser>
        <c:ser>
          <c:idx val="2"/>
          <c:order val="2"/>
          <c:tx>
            <c:strRef>
              <c:f>'Table 12.12'!$S$11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12.12'!$U$11:$Y$11</c:f>
              <c:numCache>
                <c:formatCode>#,##0</c:formatCode>
                <c:ptCount val="5"/>
                <c:pt idx="1">
                  <c:v>3472</c:v>
                </c:pt>
                <c:pt idx="2">
                  <c:v>3605</c:v>
                </c:pt>
                <c:pt idx="3">
                  <c:v>3981</c:v>
                </c:pt>
                <c:pt idx="4">
                  <c:v>3992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A0-4151-AF29-5259C8D28DA1}"/>
            </c:ext>
          </c:extLst>
        </c:ser>
        <c:ser>
          <c:idx val="3"/>
          <c:order val="3"/>
          <c:tx>
            <c:strRef>
              <c:f>'Table 12.12'!$S$12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12.12'!$U$12:$Y$12</c:f>
              <c:numCache>
                <c:formatCode>#,##0</c:formatCode>
                <c:ptCount val="5"/>
                <c:pt idx="1">
                  <c:v>340</c:v>
                </c:pt>
                <c:pt idx="2">
                  <c:v>372</c:v>
                </c:pt>
                <c:pt idx="3">
                  <c:v>362</c:v>
                </c:pt>
                <c:pt idx="4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A0-4151-AF29-5259C8D28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12.12'!$AB$15:$AB$33</c:f>
              <c:numCache>
                <c:formatCode>0.0%</c:formatCode>
                <c:ptCount val="19"/>
                <c:pt idx="0">
                  <c:v>9.4435075885328831E-2</c:v>
                </c:pt>
                <c:pt idx="1">
                  <c:v>3.3245001204529029E-2</c:v>
                </c:pt>
                <c:pt idx="2">
                  <c:v>0.12743917128402796</c:v>
                </c:pt>
                <c:pt idx="3">
                  <c:v>1.1081667068176343E-2</c:v>
                </c:pt>
                <c:pt idx="4">
                  <c:v>6.6249096603228141E-2</c:v>
                </c:pt>
                <c:pt idx="5">
                  <c:v>1.6863406408094434E-2</c:v>
                </c:pt>
                <c:pt idx="6">
                  <c:v>6.9380872079017109E-2</c:v>
                </c:pt>
                <c:pt idx="7">
                  <c:v>7.1789930137316313E-2</c:v>
                </c:pt>
                <c:pt idx="8">
                  <c:v>4.6253914719344737E-2</c:v>
                </c:pt>
                <c:pt idx="9">
                  <c:v>2.890869669959046E-3</c:v>
                </c:pt>
                <c:pt idx="10">
                  <c:v>2.7704167670440857E-2</c:v>
                </c:pt>
                <c:pt idx="11">
                  <c:v>1.1804384485666104E-2</c:v>
                </c:pt>
                <c:pt idx="12">
                  <c:v>2.6740544447121175E-2</c:v>
                </c:pt>
                <c:pt idx="13">
                  <c:v>6.8658154661527346E-2</c:v>
                </c:pt>
                <c:pt idx="14">
                  <c:v>4.264032763189593E-2</c:v>
                </c:pt>
                <c:pt idx="15">
                  <c:v>7.4439894001445434E-2</c:v>
                </c:pt>
                <c:pt idx="16">
                  <c:v>0.1139484461575524</c:v>
                </c:pt>
                <c:pt idx="17">
                  <c:v>1.3972536738135389E-2</c:v>
                </c:pt>
                <c:pt idx="18">
                  <c:v>2.81859792821007E-2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0-43C6-BB23-7DF69B398CF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0-43C6-BB23-7DF69B39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12.12'!$Y$44:$Y$60</c:f>
              <c:numCache>
                <c:formatCode>#,##0</c:formatCode>
                <c:ptCount val="17"/>
                <c:pt idx="0">
                  <c:v>0</c:v>
                </c:pt>
                <c:pt idx="1">
                  <c:v>31</c:v>
                </c:pt>
                <c:pt idx="2">
                  <c:v>94</c:v>
                </c:pt>
                <c:pt idx="3">
                  <c:v>199</c:v>
                </c:pt>
                <c:pt idx="4">
                  <c:v>299</c:v>
                </c:pt>
                <c:pt idx="5">
                  <c:v>244</c:v>
                </c:pt>
                <c:pt idx="6">
                  <c:v>218</c:v>
                </c:pt>
                <c:pt idx="7">
                  <c:v>205</c:v>
                </c:pt>
                <c:pt idx="8">
                  <c:v>193</c:v>
                </c:pt>
                <c:pt idx="9">
                  <c:v>261</c:v>
                </c:pt>
                <c:pt idx="10">
                  <c:v>265</c:v>
                </c:pt>
                <c:pt idx="11">
                  <c:v>223</c:v>
                </c:pt>
                <c:pt idx="12">
                  <c:v>123</c:v>
                </c:pt>
                <c:pt idx="13">
                  <c:v>31</c:v>
                </c:pt>
                <c:pt idx="14">
                  <c:v>12</c:v>
                </c:pt>
                <c:pt idx="15">
                  <c:v>5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C-46D0-ACE2-524574440855}"/>
            </c:ext>
          </c:extLst>
        </c:ser>
        <c:ser>
          <c:idx val="1"/>
          <c:order val="1"/>
          <c:tx>
            <c:strRef>
              <c:f>'Table 12.12'!$S$62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12.12'!$Y$63:$Y$79</c:f>
              <c:numCache>
                <c:formatCode>#,##0</c:formatCode>
                <c:ptCount val="17"/>
                <c:pt idx="0">
                  <c:v>0</c:v>
                </c:pt>
                <c:pt idx="1">
                  <c:v>52</c:v>
                </c:pt>
                <c:pt idx="2">
                  <c:v>119</c:v>
                </c:pt>
                <c:pt idx="3">
                  <c:v>142</c:v>
                </c:pt>
                <c:pt idx="4">
                  <c:v>215</c:v>
                </c:pt>
                <c:pt idx="5">
                  <c:v>193</c:v>
                </c:pt>
                <c:pt idx="6">
                  <c:v>163</c:v>
                </c:pt>
                <c:pt idx="7">
                  <c:v>179</c:v>
                </c:pt>
                <c:pt idx="8">
                  <c:v>216</c:v>
                </c:pt>
                <c:pt idx="9">
                  <c:v>217</c:v>
                </c:pt>
                <c:pt idx="10">
                  <c:v>216</c:v>
                </c:pt>
                <c:pt idx="11">
                  <c:v>129</c:v>
                </c:pt>
                <c:pt idx="12">
                  <c:v>72</c:v>
                </c:pt>
                <c:pt idx="13">
                  <c:v>17</c:v>
                </c:pt>
                <c:pt idx="14">
                  <c:v>12</c:v>
                </c:pt>
                <c:pt idx="15">
                  <c:v>5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C-46D0-ACE2-524574440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12.12'!$Y$83:$Y$90</c:f>
              <c:numCache>
                <c:formatCode>#,##0</c:formatCode>
                <c:ptCount val="8"/>
                <c:pt idx="0">
                  <c:v>140</c:v>
                </c:pt>
                <c:pt idx="1">
                  <c:v>104</c:v>
                </c:pt>
                <c:pt idx="2">
                  <c:v>353</c:v>
                </c:pt>
                <c:pt idx="3">
                  <c:v>67</c:v>
                </c:pt>
                <c:pt idx="4">
                  <c:v>28</c:v>
                </c:pt>
                <c:pt idx="5">
                  <c:v>53</c:v>
                </c:pt>
                <c:pt idx="6">
                  <c:v>205</c:v>
                </c:pt>
                <c:pt idx="7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8-45F7-9331-E9AF3767A9DC}"/>
            </c:ext>
          </c:extLst>
        </c:ser>
        <c:ser>
          <c:idx val="1"/>
          <c:order val="1"/>
          <c:tx>
            <c:strRef>
              <c:f>'Table 12.12'!$S$92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12.12'!$Y$93:$Y$100</c:f>
              <c:numCache>
                <c:formatCode>#,##0</c:formatCode>
                <c:ptCount val="8"/>
                <c:pt idx="0">
                  <c:v>64</c:v>
                </c:pt>
                <c:pt idx="1">
                  <c:v>178</c:v>
                </c:pt>
                <c:pt idx="2">
                  <c:v>49</c:v>
                </c:pt>
                <c:pt idx="3">
                  <c:v>264</c:v>
                </c:pt>
                <c:pt idx="4">
                  <c:v>172</c:v>
                </c:pt>
                <c:pt idx="5">
                  <c:v>174</c:v>
                </c:pt>
                <c:pt idx="6">
                  <c:v>18</c:v>
                </c:pt>
                <c:pt idx="7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98-45F7-9331-E9AF3767A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12.12'!$U$8:$Y$8</c:f>
              <c:numCache>
                <c:formatCode>#,##0</c:formatCode>
                <c:ptCount val="5"/>
                <c:pt idx="1">
                  <c:v>37286</c:v>
                </c:pt>
                <c:pt idx="2">
                  <c:v>36573.5</c:v>
                </c:pt>
                <c:pt idx="3">
                  <c:v>35382.19</c:v>
                </c:pt>
                <c:pt idx="4">
                  <c:v>36713.050000000003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A-4F89-8C63-CD24DFD009F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A-4F89-8C63-CD24DFD00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12.12'!$V$4:$Z$4</c:f>
              <c:numCache>
                <c:formatCode>#,##0</c:formatCode>
                <c:ptCount val="5"/>
                <c:pt idx="0">
                  <c:v>3811</c:v>
                </c:pt>
                <c:pt idx="1">
                  <c:v>3977</c:v>
                </c:pt>
                <c:pt idx="2">
                  <c:v>4343</c:v>
                </c:pt>
                <c:pt idx="3">
                  <c:v>4372</c:v>
                </c:pt>
                <c:pt idx="4">
                  <c:v>4152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9-4B6A-B91B-45550D1DA9BE}"/>
            </c:ext>
          </c:extLst>
        </c:ser>
        <c:ser>
          <c:idx val="1"/>
          <c:order val="1"/>
          <c:tx>
            <c:strRef>
              <c:f>'Table 12.12'!$S$7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12.12'!$V$7:$Z$7</c:f>
              <c:numCache>
                <c:formatCode>#,##0</c:formatCode>
                <c:ptCount val="5"/>
                <c:pt idx="0">
                  <c:v>2797</c:v>
                </c:pt>
                <c:pt idx="1">
                  <c:v>2889</c:v>
                </c:pt>
                <c:pt idx="2">
                  <c:v>3184</c:v>
                </c:pt>
                <c:pt idx="3">
                  <c:v>3218</c:v>
                </c:pt>
                <c:pt idx="4">
                  <c:v>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9-4B6A-B91B-45550D1DA9BE}"/>
            </c:ext>
          </c:extLst>
        </c:ser>
        <c:ser>
          <c:idx val="2"/>
          <c:order val="2"/>
          <c:tx>
            <c:strRef>
              <c:f>'Table 12.12'!$S$11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12.12'!$V$11:$Z$11</c:f>
              <c:numCache>
                <c:formatCode>#,##0</c:formatCode>
                <c:ptCount val="5"/>
                <c:pt idx="0">
                  <c:v>3472</c:v>
                </c:pt>
                <c:pt idx="1">
                  <c:v>3605</c:v>
                </c:pt>
                <c:pt idx="2">
                  <c:v>3981</c:v>
                </c:pt>
                <c:pt idx="3">
                  <c:v>3992</c:v>
                </c:pt>
                <c:pt idx="4">
                  <c:v>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F9-4B6A-B91B-45550D1DA9BE}"/>
            </c:ext>
          </c:extLst>
        </c:ser>
        <c:ser>
          <c:idx val="3"/>
          <c:order val="3"/>
          <c:tx>
            <c:strRef>
              <c:f>'Table 12.12'!$S$12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12.12'!$V$12:$Z$12</c:f>
              <c:numCache>
                <c:formatCode>#,##0</c:formatCode>
                <c:ptCount val="5"/>
                <c:pt idx="0">
                  <c:v>340</c:v>
                </c:pt>
                <c:pt idx="1">
                  <c:v>372</c:v>
                </c:pt>
                <c:pt idx="2">
                  <c:v>362</c:v>
                </c:pt>
                <c:pt idx="3">
                  <c:v>382</c:v>
                </c:pt>
                <c:pt idx="4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F9-4B6A-B91B-45550D1DA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12.12'!$AB$15:$AB$33</c:f>
              <c:numCache>
                <c:formatCode>0.0%</c:formatCode>
                <c:ptCount val="19"/>
                <c:pt idx="0">
                  <c:v>9.4435075885328831E-2</c:v>
                </c:pt>
                <c:pt idx="1">
                  <c:v>3.3245001204529029E-2</c:v>
                </c:pt>
                <c:pt idx="2">
                  <c:v>0.12743917128402796</c:v>
                </c:pt>
                <c:pt idx="3">
                  <c:v>1.1081667068176343E-2</c:v>
                </c:pt>
                <c:pt idx="4">
                  <c:v>6.6249096603228141E-2</c:v>
                </c:pt>
                <c:pt idx="5">
                  <c:v>1.6863406408094434E-2</c:v>
                </c:pt>
                <c:pt idx="6">
                  <c:v>6.9380872079017109E-2</c:v>
                </c:pt>
                <c:pt idx="7">
                  <c:v>7.1789930137316313E-2</c:v>
                </c:pt>
                <c:pt idx="8">
                  <c:v>4.6253914719344737E-2</c:v>
                </c:pt>
                <c:pt idx="9">
                  <c:v>2.890869669959046E-3</c:v>
                </c:pt>
                <c:pt idx="10">
                  <c:v>2.7704167670440857E-2</c:v>
                </c:pt>
                <c:pt idx="11">
                  <c:v>1.1804384485666104E-2</c:v>
                </c:pt>
                <c:pt idx="12">
                  <c:v>2.6740544447121175E-2</c:v>
                </c:pt>
                <c:pt idx="13">
                  <c:v>6.8658154661527346E-2</c:v>
                </c:pt>
                <c:pt idx="14">
                  <c:v>4.264032763189593E-2</c:v>
                </c:pt>
                <c:pt idx="15">
                  <c:v>7.4439894001445434E-2</c:v>
                </c:pt>
                <c:pt idx="16">
                  <c:v>0.1139484461575524</c:v>
                </c:pt>
                <c:pt idx="17">
                  <c:v>1.3972536738135389E-2</c:v>
                </c:pt>
                <c:pt idx="18">
                  <c:v>2.81859792821007E-2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5-46EB-8551-1B1D21263AA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5-46EB-8551-1B1D21263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12.12'!$Z$44:$Z$60</c:f>
              <c:numCache>
                <c:formatCode>#,##0</c:formatCode>
                <c:ptCount val="17"/>
                <c:pt idx="0">
                  <c:v>0</c:v>
                </c:pt>
                <c:pt idx="1">
                  <c:v>38</c:v>
                </c:pt>
                <c:pt idx="2">
                  <c:v>75</c:v>
                </c:pt>
                <c:pt idx="3">
                  <c:v>163</c:v>
                </c:pt>
                <c:pt idx="4">
                  <c:v>292</c:v>
                </c:pt>
                <c:pt idx="5">
                  <c:v>215</c:v>
                </c:pt>
                <c:pt idx="6">
                  <c:v>164</c:v>
                </c:pt>
                <c:pt idx="7">
                  <c:v>215</c:v>
                </c:pt>
                <c:pt idx="8">
                  <c:v>179</c:v>
                </c:pt>
                <c:pt idx="9">
                  <c:v>232</c:v>
                </c:pt>
                <c:pt idx="10">
                  <c:v>276</c:v>
                </c:pt>
                <c:pt idx="11">
                  <c:v>202</c:v>
                </c:pt>
                <c:pt idx="12">
                  <c:v>114</c:v>
                </c:pt>
                <c:pt idx="13">
                  <c:v>34</c:v>
                </c:pt>
                <c:pt idx="14">
                  <c:v>18</c:v>
                </c:pt>
                <c:pt idx="15">
                  <c:v>11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8-4AB7-BFEA-62A809D03417}"/>
            </c:ext>
          </c:extLst>
        </c:ser>
        <c:ser>
          <c:idx val="1"/>
          <c:order val="1"/>
          <c:tx>
            <c:strRef>
              <c:f>'Table 12.12'!$S$62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12.12'!$Z$63:$Z$79</c:f>
              <c:numCache>
                <c:formatCode>#,##0</c:formatCode>
                <c:ptCount val="17"/>
                <c:pt idx="0">
                  <c:v>4</c:v>
                </c:pt>
                <c:pt idx="1">
                  <c:v>39</c:v>
                </c:pt>
                <c:pt idx="2">
                  <c:v>113</c:v>
                </c:pt>
                <c:pt idx="3">
                  <c:v>133</c:v>
                </c:pt>
                <c:pt idx="4">
                  <c:v>194</c:v>
                </c:pt>
                <c:pt idx="5">
                  <c:v>179</c:v>
                </c:pt>
                <c:pt idx="6">
                  <c:v>173</c:v>
                </c:pt>
                <c:pt idx="7">
                  <c:v>168</c:v>
                </c:pt>
                <c:pt idx="8">
                  <c:v>214</c:v>
                </c:pt>
                <c:pt idx="9">
                  <c:v>215</c:v>
                </c:pt>
                <c:pt idx="10">
                  <c:v>202</c:v>
                </c:pt>
                <c:pt idx="11">
                  <c:v>154</c:v>
                </c:pt>
                <c:pt idx="12">
                  <c:v>65</c:v>
                </c:pt>
                <c:pt idx="13">
                  <c:v>25</c:v>
                </c:pt>
                <c:pt idx="14">
                  <c:v>21</c:v>
                </c:pt>
                <c:pt idx="15">
                  <c:v>3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8-4AB7-BFEA-62A809D03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12.12'!$Z$83:$Z$90</c:f>
              <c:numCache>
                <c:formatCode>#,##0</c:formatCode>
                <c:ptCount val="8"/>
                <c:pt idx="0">
                  <c:v>144</c:v>
                </c:pt>
                <c:pt idx="1">
                  <c:v>104</c:v>
                </c:pt>
                <c:pt idx="2">
                  <c:v>357</c:v>
                </c:pt>
                <c:pt idx="3">
                  <c:v>74</c:v>
                </c:pt>
                <c:pt idx="4">
                  <c:v>28</c:v>
                </c:pt>
                <c:pt idx="5">
                  <c:v>50</c:v>
                </c:pt>
                <c:pt idx="6">
                  <c:v>216</c:v>
                </c:pt>
                <c:pt idx="7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B-4BFF-BE54-D50735A86D39}"/>
            </c:ext>
          </c:extLst>
        </c:ser>
        <c:ser>
          <c:idx val="1"/>
          <c:order val="1"/>
          <c:tx>
            <c:strRef>
              <c:f>'Table 12.12'!$S$92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12.12'!$Z$93:$Z$100</c:f>
              <c:numCache>
                <c:formatCode>#,##0</c:formatCode>
                <c:ptCount val="8"/>
                <c:pt idx="0">
                  <c:v>63</c:v>
                </c:pt>
                <c:pt idx="1">
                  <c:v>183</c:v>
                </c:pt>
                <c:pt idx="2">
                  <c:v>54</c:v>
                </c:pt>
                <c:pt idx="3">
                  <c:v>272</c:v>
                </c:pt>
                <c:pt idx="4">
                  <c:v>186</c:v>
                </c:pt>
                <c:pt idx="5">
                  <c:v>160</c:v>
                </c:pt>
                <c:pt idx="6">
                  <c:v>23</c:v>
                </c:pt>
                <c:pt idx="7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3B-4BFF-BE54-D50735A86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12.2'!$AB$15:$AB$33</c:f>
              <c:numCache>
                <c:formatCode>0.0%</c:formatCode>
                <c:ptCount val="19"/>
                <c:pt idx="0">
                  <c:v>3.0146213241333989E-2</c:v>
                </c:pt>
                <c:pt idx="1">
                  <c:v>2.2178413011335633E-3</c:v>
                </c:pt>
                <c:pt idx="2">
                  <c:v>6.9328076228026947E-2</c:v>
                </c:pt>
                <c:pt idx="3">
                  <c:v>1.4539181862986693E-2</c:v>
                </c:pt>
                <c:pt idx="4">
                  <c:v>8.8385082963693115E-2</c:v>
                </c:pt>
                <c:pt idx="5">
                  <c:v>3.7128306226384099E-2</c:v>
                </c:pt>
                <c:pt idx="6">
                  <c:v>0.10949564645966814</c:v>
                </c:pt>
                <c:pt idx="7">
                  <c:v>6.9574503039264005E-2</c:v>
                </c:pt>
                <c:pt idx="8">
                  <c:v>5.1092492196484311E-2</c:v>
                </c:pt>
                <c:pt idx="9">
                  <c:v>8.3785115820601275E-3</c:v>
                </c:pt>
                <c:pt idx="10">
                  <c:v>3.0721209134220471E-2</c:v>
                </c:pt>
                <c:pt idx="11">
                  <c:v>1.6674880893707902E-2</c:v>
                </c:pt>
                <c:pt idx="12">
                  <c:v>3.3349761787415805E-2</c:v>
                </c:pt>
                <c:pt idx="13">
                  <c:v>7.976014457039593E-2</c:v>
                </c:pt>
                <c:pt idx="14">
                  <c:v>6.398882865122392E-2</c:v>
                </c:pt>
                <c:pt idx="15">
                  <c:v>5.9471003778544439E-2</c:v>
                </c:pt>
                <c:pt idx="16">
                  <c:v>0.13980614424182686</c:v>
                </c:pt>
                <c:pt idx="17">
                  <c:v>2.0124856251026779E-2</c:v>
                </c:pt>
                <c:pt idx="18">
                  <c:v>4.427468375225891E-2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6-4827-B613-DC007256E3B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A6-4827-B613-DC007256E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12.12'!$V$8:$Z$8</c:f>
              <c:numCache>
                <c:formatCode>#,##0</c:formatCode>
                <c:ptCount val="5"/>
                <c:pt idx="0">
                  <c:v>37286</c:v>
                </c:pt>
                <c:pt idx="1">
                  <c:v>36573.5</c:v>
                </c:pt>
                <c:pt idx="2">
                  <c:v>35382.19</c:v>
                </c:pt>
                <c:pt idx="3">
                  <c:v>36713.050000000003</c:v>
                </c:pt>
                <c:pt idx="4">
                  <c:v>39963.17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2-47E4-884E-7CEC583B4A7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2-47E4-884E-7CEC583B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12.13'!$U$4:$Y$4</c:f>
              <c:numCache>
                <c:formatCode>#,##0</c:formatCode>
                <c:ptCount val="5"/>
                <c:pt idx="1">
                  <c:v>3027</c:v>
                </c:pt>
                <c:pt idx="2">
                  <c:v>3346</c:v>
                </c:pt>
                <c:pt idx="3">
                  <c:v>3493</c:v>
                </c:pt>
                <c:pt idx="4">
                  <c:v>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2-4FE9-AF48-54C87E95A925}"/>
            </c:ext>
          </c:extLst>
        </c:ser>
        <c:ser>
          <c:idx val="1"/>
          <c:order val="1"/>
          <c:tx>
            <c:strRef>
              <c:f>'Table 12.13'!$S$7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12.13'!$U$7:$Y$7</c:f>
              <c:numCache>
                <c:formatCode>#,##0</c:formatCode>
                <c:ptCount val="5"/>
                <c:pt idx="1">
                  <c:v>2101</c:v>
                </c:pt>
                <c:pt idx="2">
                  <c:v>2239</c:v>
                </c:pt>
                <c:pt idx="3">
                  <c:v>2384</c:v>
                </c:pt>
                <c:pt idx="4">
                  <c:v>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2-4FE9-AF48-54C87E95A925}"/>
            </c:ext>
          </c:extLst>
        </c:ser>
        <c:ser>
          <c:idx val="2"/>
          <c:order val="2"/>
          <c:tx>
            <c:strRef>
              <c:f>'Table 12.13'!$S$11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12.13'!$U$11:$Y$11</c:f>
              <c:numCache>
                <c:formatCode>#,##0</c:formatCode>
                <c:ptCount val="5"/>
                <c:pt idx="1">
                  <c:v>2508</c:v>
                </c:pt>
                <c:pt idx="2">
                  <c:v>2780</c:v>
                </c:pt>
                <c:pt idx="3">
                  <c:v>2864</c:v>
                </c:pt>
                <c:pt idx="4">
                  <c:v>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2-4FE9-AF48-54C87E95A925}"/>
            </c:ext>
          </c:extLst>
        </c:ser>
        <c:ser>
          <c:idx val="3"/>
          <c:order val="3"/>
          <c:tx>
            <c:strRef>
              <c:f>'Table 12.13'!$S$12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12.13'!$U$12:$Y$12</c:f>
              <c:numCache>
                <c:formatCode>#,##0</c:formatCode>
                <c:ptCount val="5"/>
                <c:pt idx="1">
                  <c:v>515</c:v>
                </c:pt>
                <c:pt idx="2">
                  <c:v>566</c:v>
                </c:pt>
                <c:pt idx="3">
                  <c:v>632</c:v>
                </c:pt>
                <c:pt idx="4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F2-4FE9-AF48-54C87E95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12.13'!$AB$15:$AB$33</c:f>
              <c:numCache>
                <c:formatCode>0.0%</c:formatCode>
                <c:ptCount val="19"/>
                <c:pt idx="0">
                  <c:v>0.17553882108543237</c:v>
                </c:pt>
                <c:pt idx="1">
                  <c:v>2.3370553103090105E-3</c:v>
                </c:pt>
                <c:pt idx="2">
                  <c:v>5.7387691508699039E-2</c:v>
                </c:pt>
                <c:pt idx="3">
                  <c:v>6.7514931186704753E-3</c:v>
                </c:pt>
                <c:pt idx="4">
                  <c:v>6.1023110880290832E-2</c:v>
                </c:pt>
                <c:pt idx="5">
                  <c:v>1.8177096857958971E-2</c:v>
                </c:pt>
                <c:pt idx="6">
                  <c:v>7.8680862113736691E-2</c:v>
                </c:pt>
                <c:pt idx="7">
                  <c:v>0.14931186704752011</c:v>
                </c:pt>
                <c:pt idx="8">
                  <c:v>3.2459101532069594E-2</c:v>
                </c:pt>
                <c:pt idx="9">
                  <c:v>4.6741106206180209E-3</c:v>
                </c:pt>
                <c:pt idx="10">
                  <c:v>1.6099714359906519E-2</c:v>
                </c:pt>
                <c:pt idx="11">
                  <c:v>2.5188262788886005E-2</c:v>
                </c:pt>
                <c:pt idx="12">
                  <c:v>3.6613866528174499E-2</c:v>
                </c:pt>
                <c:pt idx="13">
                  <c:v>5.8166709945468707E-2</c:v>
                </c:pt>
                <c:pt idx="14">
                  <c:v>4.0508958712022848E-2</c:v>
                </c:pt>
                <c:pt idx="15">
                  <c:v>5.349259932485069E-2</c:v>
                </c:pt>
                <c:pt idx="16">
                  <c:v>6.0503765255777719E-2</c:v>
                </c:pt>
                <c:pt idx="17">
                  <c:v>1.8956115294728643E-2</c:v>
                </c:pt>
                <c:pt idx="18">
                  <c:v>2.1293170605037652E-2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7-4E90-81C7-8B9D989EE96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7-4E90-81C7-8B9D989E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12.13'!$Y$44:$Y$60</c:f>
              <c:numCache>
                <c:formatCode>#,##0</c:formatCode>
                <c:ptCount val="17"/>
                <c:pt idx="0">
                  <c:v>13</c:v>
                </c:pt>
                <c:pt idx="1">
                  <c:v>35</c:v>
                </c:pt>
                <c:pt idx="2">
                  <c:v>73</c:v>
                </c:pt>
                <c:pt idx="3">
                  <c:v>162</c:v>
                </c:pt>
                <c:pt idx="4">
                  <c:v>221</c:v>
                </c:pt>
                <c:pt idx="5">
                  <c:v>191</c:v>
                </c:pt>
                <c:pt idx="6">
                  <c:v>141</c:v>
                </c:pt>
                <c:pt idx="7">
                  <c:v>127</c:v>
                </c:pt>
                <c:pt idx="8">
                  <c:v>163</c:v>
                </c:pt>
                <c:pt idx="9">
                  <c:v>165</c:v>
                </c:pt>
                <c:pt idx="10">
                  <c:v>206</c:v>
                </c:pt>
                <c:pt idx="11">
                  <c:v>177</c:v>
                </c:pt>
                <c:pt idx="12">
                  <c:v>136</c:v>
                </c:pt>
                <c:pt idx="13">
                  <c:v>51</c:v>
                </c:pt>
                <c:pt idx="14">
                  <c:v>25</c:v>
                </c:pt>
                <c:pt idx="15">
                  <c:v>10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6-42B0-94DC-E047C45E47BE}"/>
            </c:ext>
          </c:extLst>
        </c:ser>
        <c:ser>
          <c:idx val="1"/>
          <c:order val="1"/>
          <c:tx>
            <c:strRef>
              <c:f>'Table 12.13'!$S$62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12.13'!$Y$63:$Y$79</c:f>
              <c:numCache>
                <c:formatCode>#,##0</c:formatCode>
                <c:ptCount val="17"/>
                <c:pt idx="0">
                  <c:v>15</c:v>
                </c:pt>
                <c:pt idx="1">
                  <c:v>51</c:v>
                </c:pt>
                <c:pt idx="2">
                  <c:v>75</c:v>
                </c:pt>
                <c:pt idx="3">
                  <c:v>109</c:v>
                </c:pt>
                <c:pt idx="4">
                  <c:v>270</c:v>
                </c:pt>
                <c:pt idx="5">
                  <c:v>172</c:v>
                </c:pt>
                <c:pt idx="6">
                  <c:v>111</c:v>
                </c:pt>
                <c:pt idx="7">
                  <c:v>132</c:v>
                </c:pt>
                <c:pt idx="8">
                  <c:v>149</c:v>
                </c:pt>
                <c:pt idx="9">
                  <c:v>192</c:v>
                </c:pt>
                <c:pt idx="10">
                  <c:v>212</c:v>
                </c:pt>
                <c:pt idx="11">
                  <c:v>153</c:v>
                </c:pt>
                <c:pt idx="12">
                  <c:v>98</c:v>
                </c:pt>
                <c:pt idx="13">
                  <c:v>31</c:v>
                </c:pt>
                <c:pt idx="14">
                  <c:v>13</c:v>
                </c:pt>
                <c:pt idx="15">
                  <c:v>6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6-42B0-94DC-E047C45E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12.13'!$Y$83:$Y$90</c:f>
              <c:numCache>
                <c:formatCode>#,##0</c:formatCode>
                <c:ptCount val="8"/>
                <c:pt idx="0">
                  <c:v>163</c:v>
                </c:pt>
                <c:pt idx="1">
                  <c:v>93</c:v>
                </c:pt>
                <c:pt idx="2">
                  <c:v>198</c:v>
                </c:pt>
                <c:pt idx="3">
                  <c:v>75</c:v>
                </c:pt>
                <c:pt idx="4">
                  <c:v>27</c:v>
                </c:pt>
                <c:pt idx="5">
                  <c:v>41</c:v>
                </c:pt>
                <c:pt idx="6">
                  <c:v>93</c:v>
                </c:pt>
                <c:pt idx="7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1-4C06-85CD-BDD559396C15}"/>
            </c:ext>
          </c:extLst>
        </c:ser>
        <c:ser>
          <c:idx val="1"/>
          <c:order val="1"/>
          <c:tx>
            <c:strRef>
              <c:f>'Table 12.13'!$S$92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12.13'!$Y$93:$Y$100</c:f>
              <c:numCache>
                <c:formatCode>#,##0</c:formatCode>
                <c:ptCount val="8"/>
                <c:pt idx="0">
                  <c:v>104</c:v>
                </c:pt>
                <c:pt idx="1">
                  <c:v>110</c:v>
                </c:pt>
                <c:pt idx="2">
                  <c:v>41</c:v>
                </c:pt>
                <c:pt idx="3">
                  <c:v>181</c:v>
                </c:pt>
                <c:pt idx="4">
                  <c:v>155</c:v>
                </c:pt>
                <c:pt idx="5">
                  <c:v>111</c:v>
                </c:pt>
                <c:pt idx="6">
                  <c:v>8</c:v>
                </c:pt>
                <c:pt idx="7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1-4C06-85CD-BDD559396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12.13'!$U$8:$Y$8</c:f>
              <c:numCache>
                <c:formatCode>#,##0</c:formatCode>
                <c:ptCount val="5"/>
                <c:pt idx="1">
                  <c:v>27513.8</c:v>
                </c:pt>
                <c:pt idx="2">
                  <c:v>26588.02</c:v>
                </c:pt>
                <c:pt idx="3">
                  <c:v>29016.29</c:v>
                </c:pt>
                <c:pt idx="4">
                  <c:v>29073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F-45ED-9DD7-123AB968F81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F-45ED-9DD7-123AB968F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12.13'!$V$4:$Z$4</c:f>
              <c:numCache>
                <c:formatCode>#,##0</c:formatCode>
                <c:ptCount val="5"/>
                <c:pt idx="0">
                  <c:v>3027</c:v>
                </c:pt>
                <c:pt idx="1">
                  <c:v>3346</c:v>
                </c:pt>
                <c:pt idx="2">
                  <c:v>3493</c:v>
                </c:pt>
                <c:pt idx="3">
                  <c:v>3697</c:v>
                </c:pt>
                <c:pt idx="4">
                  <c:v>3853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F-4B9E-9D58-2C563C867CBC}"/>
            </c:ext>
          </c:extLst>
        </c:ser>
        <c:ser>
          <c:idx val="1"/>
          <c:order val="1"/>
          <c:tx>
            <c:strRef>
              <c:f>'Table 12.13'!$S$7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12.13'!$V$7:$Z$7</c:f>
              <c:numCache>
                <c:formatCode>#,##0</c:formatCode>
                <c:ptCount val="5"/>
                <c:pt idx="0">
                  <c:v>2101</c:v>
                </c:pt>
                <c:pt idx="1">
                  <c:v>2239</c:v>
                </c:pt>
                <c:pt idx="2">
                  <c:v>2384</c:v>
                </c:pt>
                <c:pt idx="3">
                  <c:v>2445</c:v>
                </c:pt>
                <c:pt idx="4">
                  <c:v>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F-4B9E-9D58-2C563C867CBC}"/>
            </c:ext>
          </c:extLst>
        </c:ser>
        <c:ser>
          <c:idx val="2"/>
          <c:order val="2"/>
          <c:tx>
            <c:strRef>
              <c:f>'Table 12.13'!$S$11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12.13'!$V$11:$Z$11</c:f>
              <c:numCache>
                <c:formatCode>#,##0</c:formatCode>
                <c:ptCount val="5"/>
                <c:pt idx="0">
                  <c:v>2508</c:v>
                </c:pt>
                <c:pt idx="1">
                  <c:v>2780</c:v>
                </c:pt>
                <c:pt idx="2">
                  <c:v>2864</c:v>
                </c:pt>
                <c:pt idx="3">
                  <c:v>3082</c:v>
                </c:pt>
                <c:pt idx="4">
                  <c:v>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9F-4B9E-9D58-2C563C867CBC}"/>
            </c:ext>
          </c:extLst>
        </c:ser>
        <c:ser>
          <c:idx val="3"/>
          <c:order val="3"/>
          <c:tx>
            <c:strRef>
              <c:f>'Table 12.13'!$S$12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12.13'!$V$12:$Z$12</c:f>
              <c:numCache>
                <c:formatCode>#,##0</c:formatCode>
                <c:ptCount val="5"/>
                <c:pt idx="0">
                  <c:v>515</c:v>
                </c:pt>
                <c:pt idx="1">
                  <c:v>566</c:v>
                </c:pt>
                <c:pt idx="2">
                  <c:v>632</c:v>
                </c:pt>
                <c:pt idx="3">
                  <c:v>614</c:v>
                </c:pt>
                <c:pt idx="4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9F-4B9E-9D58-2C563C867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12.13'!$AB$15:$AB$33</c:f>
              <c:numCache>
                <c:formatCode>0.0%</c:formatCode>
                <c:ptCount val="19"/>
                <c:pt idx="0">
                  <c:v>0.17553882108543237</c:v>
                </c:pt>
                <c:pt idx="1">
                  <c:v>2.3370553103090105E-3</c:v>
                </c:pt>
                <c:pt idx="2">
                  <c:v>5.7387691508699039E-2</c:v>
                </c:pt>
                <c:pt idx="3">
                  <c:v>6.7514931186704753E-3</c:v>
                </c:pt>
                <c:pt idx="4">
                  <c:v>6.1023110880290832E-2</c:v>
                </c:pt>
                <c:pt idx="5">
                  <c:v>1.8177096857958971E-2</c:v>
                </c:pt>
                <c:pt idx="6">
                  <c:v>7.8680862113736691E-2</c:v>
                </c:pt>
                <c:pt idx="7">
                  <c:v>0.14931186704752011</c:v>
                </c:pt>
                <c:pt idx="8">
                  <c:v>3.2459101532069594E-2</c:v>
                </c:pt>
                <c:pt idx="9">
                  <c:v>4.6741106206180209E-3</c:v>
                </c:pt>
                <c:pt idx="10">
                  <c:v>1.6099714359906519E-2</c:v>
                </c:pt>
                <c:pt idx="11">
                  <c:v>2.5188262788886005E-2</c:v>
                </c:pt>
                <c:pt idx="12">
                  <c:v>3.6613866528174499E-2</c:v>
                </c:pt>
                <c:pt idx="13">
                  <c:v>5.8166709945468707E-2</c:v>
                </c:pt>
                <c:pt idx="14">
                  <c:v>4.0508958712022848E-2</c:v>
                </c:pt>
                <c:pt idx="15">
                  <c:v>5.349259932485069E-2</c:v>
                </c:pt>
                <c:pt idx="16">
                  <c:v>6.0503765255777719E-2</c:v>
                </c:pt>
                <c:pt idx="17">
                  <c:v>1.8956115294728643E-2</c:v>
                </c:pt>
                <c:pt idx="18">
                  <c:v>2.1293170605037652E-2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015-8E40-0AA3B48BF88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01-4015-8E40-0AA3B48BF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12.13'!$Z$44:$Z$60</c:f>
              <c:numCache>
                <c:formatCode>#,##0</c:formatCode>
                <c:ptCount val="17"/>
                <c:pt idx="0">
                  <c:v>5</c:v>
                </c:pt>
                <c:pt idx="1">
                  <c:v>42</c:v>
                </c:pt>
                <c:pt idx="2">
                  <c:v>78</c:v>
                </c:pt>
                <c:pt idx="3">
                  <c:v>140</c:v>
                </c:pt>
                <c:pt idx="4">
                  <c:v>257</c:v>
                </c:pt>
                <c:pt idx="5">
                  <c:v>225</c:v>
                </c:pt>
                <c:pt idx="6">
                  <c:v>158</c:v>
                </c:pt>
                <c:pt idx="7">
                  <c:v>145</c:v>
                </c:pt>
                <c:pt idx="8">
                  <c:v>163</c:v>
                </c:pt>
                <c:pt idx="9">
                  <c:v>146</c:v>
                </c:pt>
                <c:pt idx="10">
                  <c:v>213</c:v>
                </c:pt>
                <c:pt idx="11">
                  <c:v>180</c:v>
                </c:pt>
                <c:pt idx="12">
                  <c:v>124</c:v>
                </c:pt>
                <c:pt idx="13">
                  <c:v>61</c:v>
                </c:pt>
                <c:pt idx="14">
                  <c:v>20</c:v>
                </c:pt>
                <c:pt idx="15">
                  <c:v>9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0-4388-9F6D-DDE5CCB8EF5A}"/>
            </c:ext>
          </c:extLst>
        </c:ser>
        <c:ser>
          <c:idx val="1"/>
          <c:order val="1"/>
          <c:tx>
            <c:strRef>
              <c:f>'Table 12.13'!$S$62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12.13'!$Z$63:$Z$79</c:f>
              <c:numCache>
                <c:formatCode>#,##0</c:formatCode>
                <c:ptCount val="17"/>
                <c:pt idx="0">
                  <c:v>9</c:v>
                </c:pt>
                <c:pt idx="1">
                  <c:v>52</c:v>
                </c:pt>
                <c:pt idx="2">
                  <c:v>87</c:v>
                </c:pt>
                <c:pt idx="3">
                  <c:v>103</c:v>
                </c:pt>
                <c:pt idx="4">
                  <c:v>271</c:v>
                </c:pt>
                <c:pt idx="5">
                  <c:v>212</c:v>
                </c:pt>
                <c:pt idx="6">
                  <c:v>133</c:v>
                </c:pt>
                <c:pt idx="7">
                  <c:v>135</c:v>
                </c:pt>
                <c:pt idx="8">
                  <c:v>147</c:v>
                </c:pt>
                <c:pt idx="9">
                  <c:v>205</c:v>
                </c:pt>
                <c:pt idx="10">
                  <c:v>195</c:v>
                </c:pt>
                <c:pt idx="11">
                  <c:v>175</c:v>
                </c:pt>
                <c:pt idx="12">
                  <c:v>89</c:v>
                </c:pt>
                <c:pt idx="13">
                  <c:v>35</c:v>
                </c:pt>
                <c:pt idx="14">
                  <c:v>20</c:v>
                </c:pt>
                <c:pt idx="15">
                  <c:v>6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0-4388-9F6D-DDE5CCB8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12.13'!$Z$83:$Z$90</c:f>
              <c:numCache>
                <c:formatCode>#,##0</c:formatCode>
                <c:ptCount val="8"/>
                <c:pt idx="0">
                  <c:v>172</c:v>
                </c:pt>
                <c:pt idx="1">
                  <c:v>97</c:v>
                </c:pt>
                <c:pt idx="2">
                  <c:v>214</c:v>
                </c:pt>
                <c:pt idx="3">
                  <c:v>75</c:v>
                </c:pt>
                <c:pt idx="4">
                  <c:v>26</c:v>
                </c:pt>
                <c:pt idx="5">
                  <c:v>42</c:v>
                </c:pt>
                <c:pt idx="6">
                  <c:v>107</c:v>
                </c:pt>
                <c:pt idx="7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A-4A3D-8CCD-0D0D6A89042C}"/>
            </c:ext>
          </c:extLst>
        </c:ser>
        <c:ser>
          <c:idx val="1"/>
          <c:order val="1"/>
          <c:tx>
            <c:strRef>
              <c:f>'Table 12.13'!$S$92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12.13'!$Z$93:$Z$100</c:f>
              <c:numCache>
                <c:formatCode>#,##0</c:formatCode>
                <c:ptCount val="8"/>
                <c:pt idx="0">
                  <c:v>129</c:v>
                </c:pt>
                <c:pt idx="1">
                  <c:v>117</c:v>
                </c:pt>
                <c:pt idx="2">
                  <c:v>53</c:v>
                </c:pt>
                <c:pt idx="3">
                  <c:v>195</c:v>
                </c:pt>
                <c:pt idx="4">
                  <c:v>148</c:v>
                </c:pt>
                <c:pt idx="5">
                  <c:v>110</c:v>
                </c:pt>
                <c:pt idx="6">
                  <c:v>9</c:v>
                </c:pt>
                <c:pt idx="7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FA-4A3D-8CCD-0D0D6A890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12.2'!$Y$44:$Y$60</c:f>
              <c:numCache>
                <c:formatCode>#,##0</c:formatCode>
                <c:ptCount val="17"/>
                <c:pt idx="0">
                  <c:v>11</c:v>
                </c:pt>
                <c:pt idx="1">
                  <c:v>135</c:v>
                </c:pt>
                <c:pt idx="2">
                  <c:v>341</c:v>
                </c:pt>
                <c:pt idx="3">
                  <c:v>593</c:v>
                </c:pt>
                <c:pt idx="4">
                  <c:v>772</c:v>
                </c:pt>
                <c:pt idx="5">
                  <c:v>746</c:v>
                </c:pt>
                <c:pt idx="6">
                  <c:v>693</c:v>
                </c:pt>
                <c:pt idx="7">
                  <c:v>581</c:v>
                </c:pt>
                <c:pt idx="8">
                  <c:v>627</c:v>
                </c:pt>
                <c:pt idx="9">
                  <c:v>504</c:v>
                </c:pt>
                <c:pt idx="10">
                  <c:v>506</c:v>
                </c:pt>
                <c:pt idx="11">
                  <c:v>394</c:v>
                </c:pt>
                <c:pt idx="12">
                  <c:v>174</c:v>
                </c:pt>
                <c:pt idx="13">
                  <c:v>66</c:v>
                </c:pt>
                <c:pt idx="14">
                  <c:v>22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1-4B11-AE41-3EE3C5356750}"/>
            </c:ext>
          </c:extLst>
        </c:ser>
        <c:ser>
          <c:idx val="1"/>
          <c:order val="1"/>
          <c:tx>
            <c:strRef>
              <c:f>'Table 12.2'!$S$62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12.2'!$Y$63:$Y$79</c:f>
              <c:numCache>
                <c:formatCode>#,##0</c:formatCode>
                <c:ptCount val="17"/>
                <c:pt idx="0">
                  <c:v>7</c:v>
                </c:pt>
                <c:pt idx="1">
                  <c:v>167</c:v>
                </c:pt>
                <c:pt idx="2">
                  <c:v>412</c:v>
                </c:pt>
                <c:pt idx="3">
                  <c:v>585</c:v>
                </c:pt>
                <c:pt idx="4">
                  <c:v>735</c:v>
                </c:pt>
                <c:pt idx="5">
                  <c:v>677</c:v>
                </c:pt>
                <c:pt idx="6">
                  <c:v>557</c:v>
                </c:pt>
                <c:pt idx="7">
                  <c:v>616</c:v>
                </c:pt>
                <c:pt idx="8">
                  <c:v>645</c:v>
                </c:pt>
                <c:pt idx="9">
                  <c:v>507</c:v>
                </c:pt>
                <c:pt idx="10">
                  <c:v>448</c:v>
                </c:pt>
                <c:pt idx="11">
                  <c:v>320</c:v>
                </c:pt>
                <c:pt idx="12">
                  <c:v>130</c:v>
                </c:pt>
                <c:pt idx="13">
                  <c:v>33</c:v>
                </c:pt>
                <c:pt idx="14">
                  <c:v>8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1-4B11-AE41-3EE3C5356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12.13'!$V$8:$Z$8</c:f>
              <c:numCache>
                <c:formatCode>#,##0</c:formatCode>
                <c:ptCount val="5"/>
                <c:pt idx="0">
                  <c:v>27513.8</c:v>
                </c:pt>
                <c:pt idx="1">
                  <c:v>26588.02</c:v>
                </c:pt>
                <c:pt idx="2">
                  <c:v>29016.29</c:v>
                </c:pt>
                <c:pt idx="3">
                  <c:v>29073</c:v>
                </c:pt>
                <c:pt idx="4">
                  <c:v>30839.360000000001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5-445B-8FB4-969AEE3510E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5-445B-8FB4-969AEE351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12.14'!$U$4:$Y$4</c:f>
              <c:numCache>
                <c:formatCode>#,##0</c:formatCode>
                <c:ptCount val="5"/>
                <c:pt idx="1">
                  <c:v>31617</c:v>
                </c:pt>
                <c:pt idx="2">
                  <c:v>33331</c:v>
                </c:pt>
                <c:pt idx="3">
                  <c:v>35697</c:v>
                </c:pt>
                <c:pt idx="4">
                  <c:v>37674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9-450D-B3B8-6F4489583E27}"/>
            </c:ext>
          </c:extLst>
        </c:ser>
        <c:ser>
          <c:idx val="1"/>
          <c:order val="1"/>
          <c:tx>
            <c:strRef>
              <c:f>'Table 12.14'!$S$7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12.14'!$U$7:$Y$7</c:f>
              <c:numCache>
                <c:formatCode>#,##0</c:formatCode>
                <c:ptCount val="5"/>
                <c:pt idx="1">
                  <c:v>23230</c:v>
                </c:pt>
                <c:pt idx="2">
                  <c:v>23973</c:v>
                </c:pt>
                <c:pt idx="3">
                  <c:v>25058</c:v>
                </c:pt>
                <c:pt idx="4">
                  <c:v>26376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9-450D-B3B8-6F4489583E27}"/>
            </c:ext>
          </c:extLst>
        </c:ser>
        <c:ser>
          <c:idx val="2"/>
          <c:order val="2"/>
          <c:tx>
            <c:strRef>
              <c:f>'Table 12.14'!$S$11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12.14'!$U$11:$Y$11</c:f>
              <c:numCache>
                <c:formatCode>#,##0</c:formatCode>
                <c:ptCount val="5"/>
                <c:pt idx="1">
                  <c:v>29017</c:v>
                </c:pt>
                <c:pt idx="2">
                  <c:v>30645</c:v>
                </c:pt>
                <c:pt idx="3">
                  <c:v>32670</c:v>
                </c:pt>
                <c:pt idx="4">
                  <c:v>34507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B9-450D-B3B8-6F4489583E27}"/>
            </c:ext>
          </c:extLst>
        </c:ser>
        <c:ser>
          <c:idx val="3"/>
          <c:order val="3"/>
          <c:tx>
            <c:strRef>
              <c:f>'Table 12.14'!$S$12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12.14'!$U$12:$Y$12</c:f>
              <c:numCache>
                <c:formatCode>#,##0</c:formatCode>
                <c:ptCount val="5"/>
                <c:pt idx="1">
                  <c:v>2601</c:v>
                </c:pt>
                <c:pt idx="2">
                  <c:v>2686</c:v>
                </c:pt>
                <c:pt idx="3">
                  <c:v>3025</c:v>
                </c:pt>
                <c:pt idx="4">
                  <c:v>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B9-450D-B3B8-6F448958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12.14'!$AB$15:$AB$33</c:f>
              <c:numCache>
                <c:formatCode>0.0%</c:formatCode>
                <c:ptCount val="19"/>
                <c:pt idx="0">
                  <c:v>3.9982493177488289E-2</c:v>
                </c:pt>
                <c:pt idx="1">
                  <c:v>1.3387570156016683E-3</c:v>
                </c:pt>
                <c:pt idx="2">
                  <c:v>5.8931054013696513E-2</c:v>
                </c:pt>
                <c:pt idx="3">
                  <c:v>1.1224962669275527E-2</c:v>
                </c:pt>
                <c:pt idx="4">
                  <c:v>5.9265743267596933E-2</c:v>
                </c:pt>
                <c:pt idx="5">
                  <c:v>3.0636939395499718E-2</c:v>
                </c:pt>
                <c:pt idx="6">
                  <c:v>0.10244065702075074</c:v>
                </c:pt>
                <c:pt idx="7">
                  <c:v>9.7394572885021374E-2</c:v>
                </c:pt>
                <c:pt idx="8">
                  <c:v>4.706245816384326E-2</c:v>
                </c:pt>
                <c:pt idx="9">
                  <c:v>1.0143658925904948E-2</c:v>
                </c:pt>
                <c:pt idx="10">
                  <c:v>2.7393028165387981E-2</c:v>
                </c:pt>
                <c:pt idx="11">
                  <c:v>1.2924154266000722E-2</c:v>
                </c:pt>
                <c:pt idx="12">
                  <c:v>4.3664074970392874E-2</c:v>
                </c:pt>
                <c:pt idx="13">
                  <c:v>8.9722465372534879E-2</c:v>
                </c:pt>
                <c:pt idx="14">
                  <c:v>6.4080119458318319E-2</c:v>
                </c:pt>
                <c:pt idx="15">
                  <c:v>7.0078780701302718E-2</c:v>
                </c:pt>
                <c:pt idx="16">
                  <c:v>0.14404510581329488</c:v>
                </c:pt>
                <c:pt idx="17">
                  <c:v>2.3119303846351889E-2</c:v>
                </c:pt>
                <c:pt idx="18">
                  <c:v>3.9338859996910558E-2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C-4336-B30F-E1B6768C3A8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C-4336-B30F-E1B6768C3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12.14'!$Y$44:$Y$60</c:f>
              <c:numCache>
                <c:formatCode>#,##0</c:formatCode>
                <c:ptCount val="17"/>
                <c:pt idx="0">
                  <c:v>22</c:v>
                </c:pt>
                <c:pt idx="1">
                  <c:v>281</c:v>
                </c:pt>
                <c:pt idx="2">
                  <c:v>941</c:v>
                </c:pt>
                <c:pt idx="3">
                  <c:v>1946</c:v>
                </c:pt>
                <c:pt idx="4">
                  <c:v>3285</c:v>
                </c:pt>
                <c:pt idx="5">
                  <c:v>3254</c:v>
                </c:pt>
                <c:pt idx="6">
                  <c:v>2258</c:v>
                </c:pt>
                <c:pt idx="7">
                  <c:v>1719</c:v>
                </c:pt>
                <c:pt idx="8">
                  <c:v>1657</c:v>
                </c:pt>
                <c:pt idx="9">
                  <c:v>1406</c:v>
                </c:pt>
                <c:pt idx="10">
                  <c:v>1456</c:v>
                </c:pt>
                <c:pt idx="11">
                  <c:v>1052</c:v>
                </c:pt>
                <c:pt idx="12">
                  <c:v>454</c:v>
                </c:pt>
                <c:pt idx="13">
                  <c:v>130</c:v>
                </c:pt>
                <c:pt idx="14">
                  <c:v>55</c:v>
                </c:pt>
                <c:pt idx="15">
                  <c:v>20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9-4116-8F5E-F44B80126236}"/>
            </c:ext>
          </c:extLst>
        </c:ser>
        <c:ser>
          <c:idx val="1"/>
          <c:order val="1"/>
          <c:tx>
            <c:strRef>
              <c:f>'Table 12.14'!$S$62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12.14'!$Y$63:$Y$79</c:f>
              <c:numCache>
                <c:formatCode>#,##0</c:formatCode>
                <c:ptCount val="17"/>
                <c:pt idx="0">
                  <c:v>23</c:v>
                </c:pt>
                <c:pt idx="1">
                  <c:v>408</c:v>
                </c:pt>
                <c:pt idx="2">
                  <c:v>1017</c:v>
                </c:pt>
                <c:pt idx="3">
                  <c:v>1720</c:v>
                </c:pt>
                <c:pt idx="4">
                  <c:v>2661</c:v>
                </c:pt>
                <c:pt idx="5">
                  <c:v>2353</c:v>
                </c:pt>
                <c:pt idx="6">
                  <c:v>1867</c:v>
                </c:pt>
                <c:pt idx="7">
                  <c:v>1495</c:v>
                </c:pt>
                <c:pt idx="8">
                  <c:v>1586</c:v>
                </c:pt>
                <c:pt idx="9">
                  <c:v>1504</c:v>
                </c:pt>
                <c:pt idx="10">
                  <c:v>1432</c:v>
                </c:pt>
                <c:pt idx="11">
                  <c:v>1045</c:v>
                </c:pt>
                <c:pt idx="12">
                  <c:v>384</c:v>
                </c:pt>
                <c:pt idx="13">
                  <c:v>126</c:v>
                </c:pt>
                <c:pt idx="14">
                  <c:v>51</c:v>
                </c:pt>
                <c:pt idx="15">
                  <c:v>28</c:v>
                </c:pt>
                <c:pt idx="1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9-4116-8F5E-F44B80126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12.14'!$Y$83:$Y$90</c:f>
              <c:numCache>
                <c:formatCode>#,##0</c:formatCode>
                <c:ptCount val="8"/>
                <c:pt idx="0">
                  <c:v>1133</c:v>
                </c:pt>
                <c:pt idx="1">
                  <c:v>1317</c:v>
                </c:pt>
                <c:pt idx="2">
                  <c:v>2649</c:v>
                </c:pt>
                <c:pt idx="3">
                  <c:v>1239</c:v>
                </c:pt>
                <c:pt idx="4">
                  <c:v>837</c:v>
                </c:pt>
                <c:pt idx="5">
                  <c:v>939</c:v>
                </c:pt>
                <c:pt idx="6">
                  <c:v>1214</c:v>
                </c:pt>
                <c:pt idx="7">
                  <c:v>2266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7-4E4C-AE13-71AD8F56C32A}"/>
            </c:ext>
          </c:extLst>
        </c:ser>
        <c:ser>
          <c:idx val="1"/>
          <c:order val="1"/>
          <c:tx>
            <c:strRef>
              <c:f>'Table 12.14'!$S$92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12.14'!$Y$93:$Y$100</c:f>
              <c:numCache>
                <c:formatCode>#,##0</c:formatCode>
                <c:ptCount val="8"/>
                <c:pt idx="0">
                  <c:v>942</c:v>
                </c:pt>
                <c:pt idx="1">
                  <c:v>1787</c:v>
                </c:pt>
                <c:pt idx="2">
                  <c:v>460</c:v>
                </c:pt>
                <c:pt idx="3">
                  <c:v>2544</c:v>
                </c:pt>
                <c:pt idx="4">
                  <c:v>2411</c:v>
                </c:pt>
                <c:pt idx="5">
                  <c:v>1461</c:v>
                </c:pt>
                <c:pt idx="6">
                  <c:v>120</c:v>
                </c:pt>
                <c:pt idx="7">
                  <c:v>1378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7-4E4C-AE13-71AD8F56C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12.14'!$U$8:$Y$8</c:f>
              <c:numCache>
                <c:formatCode>#,##0</c:formatCode>
                <c:ptCount val="5"/>
                <c:pt idx="1">
                  <c:v>39064.11</c:v>
                </c:pt>
                <c:pt idx="2">
                  <c:v>38392.5</c:v>
                </c:pt>
                <c:pt idx="3">
                  <c:v>38412</c:v>
                </c:pt>
                <c:pt idx="4">
                  <c:v>39560.65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B-4B33-B584-FF3E367327C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B-4B33-B584-FF3E36732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12.14'!$V$4:$Z$4</c:f>
              <c:numCache>
                <c:formatCode>#,##0</c:formatCode>
                <c:ptCount val="5"/>
                <c:pt idx="0">
                  <c:v>31617</c:v>
                </c:pt>
                <c:pt idx="1">
                  <c:v>33331</c:v>
                </c:pt>
                <c:pt idx="2">
                  <c:v>35697</c:v>
                </c:pt>
                <c:pt idx="3">
                  <c:v>37674</c:v>
                </c:pt>
                <c:pt idx="4">
                  <c:v>38843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1-4F6B-A6FB-DD1EBD11E8B6}"/>
            </c:ext>
          </c:extLst>
        </c:ser>
        <c:ser>
          <c:idx val="1"/>
          <c:order val="1"/>
          <c:tx>
            <c:strRef>
              <c:f>'Table 12.14'!$S$7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12.14'!$V$7:$Z$7</c:f>
              <c:numCache>
                <c:formatCode>#,##0</c:formatCode>
                <c:ptCount val="5"/>
                <c:pt idx="0">
                  <c:v>23230</c:v>
                </c:pt>
                <c:pt idx="1">
                  <c:v>23973</c:v>
                </c:pt>
                <c:pt idx="2">
                  <c:v>25058</c:v>
                </c:pt>
                <c:pt idx="3">
                  <c:v>26376</c:v>
                </c:pt>
                <c:pt idx="4">
                  <c:v>27374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1-4F6B-A6FB-DD1EBD11E8B6}"/>
            </c:ext>
          </c:extLst>
        </c:ser>
        <c:ser>
          <c:idx val="2"/>
          <c:order val="2"/>
          <c:tx>
            <c:strRef>
              <c:f>'Table 12.14'!$S$11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12.14'!$V$11:$Z$11</c:f>
              <c:numCache>
                <c:formatCode>#,##0</c:formatCode>
                <c:ptCount val="5"/>
                <c:pt idx="0">
                  <c:v>29017</c:v>
                </c:pt>
                <c:pt idx="1">
                  <c:v>30645</c:v>
                </c:pt>
                <c:pt idx="2">
                  <c:v>32670</c:v>
                </c:pt>
                <c:pt idx="3">
                  <c:v>34507</c:v>
                </c:pt>
                <c:pt idx="4">
                  <c:v>35263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1-4F6B-A6FB-DD1EBD11E8B6}"/>
            </c:ext>
          </c:extLst>
        </c:ser>
        <c:ser>
          <c:idx val="3"/>
          <c:order val="3"/>
          <c:tx>
            <c:strRef>
              <c:f>'Table 12.14'!$S$12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12.14'!$V$12:$Z$12</c:f>
              <c:numCache>
                <c:formatCode>#,##0</c:formatCode>
                <c:ptCount val="5"/>
                <c:pt idx="0">
                  <c:v>2601</c:v>
                </c:pt>
                <c:pt idx="1">
                  <c:v>2686</c:v>
                </c:pt>
                <c:pt idx="2">
                  <c:v>3025</c:v>
                </c:pt>
                <c:pt idx="3">
                  <c:v>3171</c:v>
                </c:pt>
                <c:pt idx="4">
                  <c:v>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71-4F6B-A6FB-DD1EBD11E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12.14'!$AB$15:$AB$33</c:f>
              <c:numCache>
                <c:formatCode>0.0%</c:formatCode>
                <c:ptCount val="19"/>
                <c:pt idx="0">
                  <c:v>3.9982493177488289E-2</c:v>
                </c:pt>
                <c:pt idx="1">
                  <c:v>1.3387570156016683E-3</c:v>
                </c:pt>
                <c:pt idx="2">
                  <c:v>5.8931054013696513E-2</c:v>
                </c:pt>
                <c:pt idx="3">
                  <c:v>1.1224962669275527E-2</c:v>
                </c:pt>
                <c:pt idx="4">
                  <c:v>5.9265743267596933E-2</c:v>
                </c:pt>
                <c:pt idx="5">
                  <c:v>3.0636939395499718E-2</c:v>
                </c:pt>
                <c:pt idx="6">
                  <c:v>0.10244065702075074</c:v>
                </c:pt>
                <c:pt idx="7">
                  <c:v>9.7394572885021374E-2</c:v>
                </c:pt>
                <c:pt idx="8">
                  <c:v>4.706245816384326E-2</c:v>
                </c:pt>
                <c:pt idx="9">
                  <c:v>1.0143658925904948E-2</c:v>
                </c:pt>
                <c:pt idx="10">
                  <c:v>2.7393028165387981E-2</c:v>
                </c:pt>
                <c:pt idx="11">
                  <c:v>1.2924154266000722E-2</c:v>
                </c:pt>
                <c:pt idx="12">
                  <c:v>4.3664074970392874E-2</c:v>
                </c:pt>
                <c:pt idx="13">
                  <c:v>8.9722465372534879E-2</c:v>
                </c:pt>
                <c:pt idx="14">
                  <c:v>6.4080119458318319E-2</c:v>
                </c:pt>
                <c:pt idx="15">
                  <c:v>7.0078780701302718E-2</c:v>
                </c:pt>
                <c:pt idx="16">
                  <c:v>0.14404510581329488</c:v>
                </c:pt>
                <c:pt idx="17">
                  <c:v>2.3119303846351889E-2</c:v>
                </c:pt>
                <c:pt idx="18">
                  <c:v>3.9338859996910558E-2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E-479A-9F74-ED36A311539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BE-479A-9F74-ED36A311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12.14'!$Z$44:$Z$60</c:f>
              <c:numCache>
                <c:formatCode>#,##0</c:formatCode>
                <c:ptCount val="17"/>
                <c:pt idx="0">
                  <c:v>11</c:v>
                </c:pt>
                <c:pt idx="1">
                  <c:v>306</c:v>
                </c:pt>
                <c:pt idx="2">
                  <c:v>791</c:v>
                </c:pt>
                <c:pt idx="3">
                  <c:v>1812</c:v>
                </c:pt>
                <c:pt idx="4">
                  <c:v>3785</c:v>
                </c:pt>
                <c:pt idx="5">
                  <c:v>3737</c:v>
                </c:pt>
                <c:pt idx="6">
                  <c:v>2460</c:v>
                </c:pt>
                <c:pt idx="7">
                  <c:v>1708</c:v>
                </c:pt>
                <c:pt idx="8">
                  <c:v>1570</c:v>
                </c:pt>
                <c:pt idx="9">
                  <c:v>1396</c:v>
                </c:pt>
                <c:pt idx="10">
                  <c:v>1416</c:v>
                </c:pt>
                <c:pt idx="11">
                  <c:v>1048</c:v>
                </c:pt>
                <c:pt idx="12">
                  <c:v>478</c:v>
                </c:pt>
                <c:pt idx="13">
                  <c:v>127</c:v>
                </c:pt>
                <c:pt idx="14">
                  <c:v>58</c:v>
                </c:pt>
                <c:pt idx="15">
                  <c:v>30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B-4A40-91CD-C1FEEE353435}"/>
            </c:ext>
          </c:extLst>
        </c:ser>
        <c:ser>
          <c:idx val="1"/>
          <c:order val="1"/>
          <c:tx>
            <c:strRef>
              <c:f>'Table 12.14'!$S$62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12.14'!$Z$63:$Z$79</c:f>
              <c:numCache>
                <c:formatCode>#,##0</c:formatCode>
                <c:ptCount val="17"/>
                <c:pt idx="0">
                  <c:v>19</c:v>
                </c:pt>
                <c:pt idx="1">
                  <c:v>345</c:v>
                </c:pt>
                <c:pt idx="2">
                  <c:v>936</c:v>
                </c:pt>
                <c:pt idx="3">
                  <c:v>1755</c:v>
                </c:pt>
                <c:pt idx="4">
                  <c:v>2947</c:v>
                </c:pt>
                <c:pt idx="5">
                  <c:v>2650</c:v>
                </c:pt>
                <c:pt idx="6">
                  <c:v>1919</c:v>
                </c:pt>
                <c:pt idx="7">
                  <c:v>1526</c:v>
                </c:pt>
                <c:pt idx="8">
                  <c:v>1510</c:v>
                </c:pt>
                <c:pt idx="9">
                  <c:v>1399</c:v>
                </c:pt>
                <c:pt idx="10">
                  <c:v>1392</c:v>
                </c:pt>
                <c:pt idx="11">
                  <c:v>1067</c:v>
                </c:pt>
                <c:pt idx="12">
                  <c:v>421</c:v>
                </c:pt>
                <c:pt idx="13">
                  <c:v>134</c:v>
                </c:pt>
                <c:pt idx="14">
                  <c:v>36</c:v>
                </c:pt>
                <c:pt idx="15">
                  <c:v>34</c:v>
                </c:pt>
                <c:pt idx="1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5B-4A40-91CD-C1FEEE353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12.14'!$Z$83:$Z$90</c:f>
              <c:numCache>
                <c:formatCode>#,##0</c:formatCode>
                <c:ptCount val="8"/>
                <c:pt idx="0">
                  <c:v>1199</c:v>
                </c:pt>
                <c:pt idx="1">
                  <c:v>1417</c:v>
                </c:pt>
                <c:pt idx="2">
                  <c:v>2706</c:v>
                </c:pt>
                <c:pt idx="3">
                  <c:v>1319</c:v>
                </c:pt>
                <c:pt idx="4">
                  <c:v>847</c:v>
                </c:pt>
                <c:pt idx="5">
                  <c:v>985</c:v>
                </c:pt>
                <c:pt idx="6">
                  <c:v>1255</c:v>
                </c:pt>
                <c:pt idx="7">
                  <c:v>2333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7-4835-995B-5DF2CAE6F5DF}"/>
            </c:ext>
          </c:extLst>
        </c:ser>
        <c:ser>
          <c:idx val="1"/>
          <c:order val="1"/>
          <c:tx>
            <c:strRef>
              <c:f>'Table 12.14'!$S$92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12.14'!$Z$93:$Z$100</c:f>
              <c:numCache>
                <c:formatCode>#,##0</c:formatCode>
                <c:ptCount val="8"/>
                <c:pt idx="0">
                  <c:v>972</c:v>
                </c:pt>
                <c:pt idx="1">
                  <c:v>1904</c:v>
                </c:pt>
                <c:pt idx="2">
                  <c:v>505</c:v>
                </c:pt>
                <c:pt idx="3">
                  <c:v>2698</c:v>
                </c:pt>
                <c:pt idx="4">
                  <c:v>2385</c:v>
                </c:pt>
                <c:pt idx="5">
                  <c:v>1479</c:v>
                </c:pt>
                <c:pt idx="6">
                  <c:v>137</c:v>
                </c:pt>
                <c:pt idx="7">
                  <c:v>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D7-4835-995B-5DF2CAE6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12.2'!$Y$83:$Y$90</c:f>
              <c:numCache>
                <c:formatCode>#,##0</c:formatCode>
                <c:ptCount val="8"/>
                <c:pt idx="0">
                  <c:v>419</c:v>
                </c:pt>
                <c:pt idx="1">
                  <c:v>290</c:v>
                </c:pt>
                <c:pt idx="2">
                  <c:v>1034</c:v>
                </c:pt>
                <c:pt idx="3">
                  <c:v>270</c:v>
                </c:pt>
                <c:pt idx="4">
                  <c:v>223</c:v>
                </c:pt>
                <c:pt idx="5">
                  <c:v>271</c:v>
                </c:pt>
                <c:pt idx="6">
                  <c:v>606</c:v>
                </c:pt>
                <c:pt idx="7">
                  <c:v>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276-A2F6-DDD514174F70}"/>
            </c:ext>
          </c:extLst>
        </c:ser>
        <c:ser>
          <c:idx val="1"/>
          <c:order val="1"/>
          <c:tx>
            <c:strRef>
              <c:f>'Table 12.2'!$S$92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12.2'!$Y$93:$Y$100</c:f>
              <c:numCache>
                <c:formatCode>#,##0</c:formatCode>
                <c:ptCount val="8"/>
                <c:pt idx="0">
                  <c:v>328</c:v>
                </c:pt>
                <c:pt idx="1">
                  <c:v>446</c:v>
                </c:pt>
                <c:pt idx="2">
                  <c:v>171</c:v>
                </c:pt>
                <c:pt idx="3">
                  <c:v>929</c:v>
                </c:pt>
                <c:pt idx="4">
                  <c:v>825</c:v>
                </c:pt>
                <c:pt idx="5">
                  <c:v>611</c:v>
                </c:pt>
                <c:pt idx="6">
                  <c:v>50</c:v>
                </c:pt>
                <c:pt idx="7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0-4276-A2F6-DDD514174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12.14'!$V$8:$Z$8</c:f>
              <c:numCache>
                <c:formatCode>#,##0</c:formatCode>
                <c:ptCount val="5"/>
                <c:pt idx="0">
                  <c:v>39064.11</c:v>
                </c:pt>
                <c:pt idx="1">
                  <c:v>38392.5</c:v>
                </c:pt>
                <c:pt idx="2">
                  <c:v>38412</c:v>
                </c:pt>
                <c:pt idx="3">
                  <c:v>39560.65</c:v>
                </c:pt>
                <c:pt idx="4">
                  <c:v>38466.61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901-BA08-306FF5F2E65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901-BA08-306FF5F2E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12.15'!$U$4:$Y$4</c:f>
              <c:numCache>
                <c:formatCode>#,##0</c:formatCode>
                <c:ptCount val="5"/>
                <c:pt idx="1">
                  <c:v>44028</c:v>
                </c:pt>
                <c:pt idx="2">
                  <c:v>45684</c:v>
                </c:pt>
                <c:pt idx="3">
                  <c:v>47819</c:v>
                </c:pt>
                <c:pt idx="4">
                  <c:v>48967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8-455B-8963-6A3411D62127}"/>
            </c:ext>
          </c:extLst>
        </c:ser>
        <c:ser>
          <c:idx val="1"/>
          <c:order val="1"/>
          <c:tx>
            <c:strRef>
              <c:f>'Table 12.15'!$S$7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12.15'!$U$7:$Y$7</c:f>
              <c:numCache>
                <c:formatCode>#,##0</c:formatCode>
                <c:ptCount val="5"/>
                <c:pt idx="1">
                  <c:v>30049</c:v>
                </c:pt>
                <c:pt idx="2">
                  <c:v>30778</c:v>
                </c:pt>
                <c:pt idx="3">
                  <c:v>31967</c:v>
                </c:pt>
                <c:pt idx="4">
                  <c:v>32655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8-455B-8963-6A3411D62127}"/>
            </c:ext>
          </c:extLst>
        </c:ser>
        <c:ser>
          <c:idx val="2"/>
          <c:order val="2"/>
          <c:tx>
            <c:strRef>
              <c:f>'Table 12.15'!$S$11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12.15'!$U$11:$Y$11</c:f>
              <c:numCache>
                <c:formatCode>#,##0</c:formatCode>
                <c:ptCount val="5"/>
                <c:pt idx="1">
                  <c:v>39005</c:v>
                </c:pt>
                <c:pt idx="2">
                  <c:v>40450</c:v>
                </c:pt>
                <c:pt idx="3">
                  <c:v>42205</c:v>
                </c:pt>
                <c:pt idx="4">
                  <c:v>43269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8-455B-8963-6A3411D62127}"/>
            </c:ext>
          </c:extLst>
        </c:ser>
        <c:ser>
          <c:idx val="3"/>
          <c:order val="3"/>
          <c:tx>
            <c:strRef>
              <c:f>'Table 12.15'!$S$12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12.15'!$U$12:$Y$12</c:f>
              <c:numCache>
                <c:formatCode>#,##0</c:formatCode>
                <c:ptCount val="5"/>
                <c:pt idx="1">
                  <c:v>5023</c:v>
                </c:pt>
                <c:pt idx="2">
                  <c:v>5234</c:v>
                </c:pt>
                <c:pt idx="3">
                  <c:v>5614</c:v>
                </c:pt>
                <c:pt idx="4">
                  <c:v>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E8-455B-8963-6A3411D62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12.15'!$AB$15:$AB$33</c:f>
              <c:numCache>
                <c:formatCode>0.0%</c:formatCode>
                <c:ptCount val="19"/>
                <c:pt idx="0">
                  <c:v>4.1080050310382601E-2</c:v>
                </c:pt>
                <c:pt idx="1">
                  <c:v>1.7446342354039031E-3</c:v>
                </c:pt>
                <c:pt idx="2">
                  <c:v>3.0855682233131822E-2</c:v>
                </c:pt>
                <c:pt idx="3">
                  <c:v>8.5608796202377574E-3</c:v>
                </c:pt>
                <c:pt idx="4">
                  <c:v>3.1788858684626935E-2</c:v>
                </c:pt>
                <c:pt idx="5">
                  <c:v>1.5275692782083012E-2</c:v>
                </c:pt>
                <c:pt idx="6">
                  <c:v>7.934028482168215E-2</c:v>
                </c:pt>
                <c:pt idx="7">
                  <c:v>0.11492270864608269</c:v>
                </c:pt>
                <c:pt idx="8">
                  <c:v>2.4282874183470606E-2</c:v>
                </c:pt>
                <c:pt idx="9">
                  <c:v>1.6391447234957602E-2</c:v>
                </c:pt>
                <c:pt idx="10">
                  <c:v>2.7244695094737696E-2</c:v>
                </c:pt>
                <c:pt idx="11">
                  <c:v>1.3754209437254026E-2</c:v>
                </c:pt>
                <c:pt idx="12">
                  <c:v>8.5507363979388976E-2</c:v>
                </c:pt>
                <c:pt idx="13">
                  <c:v>6.5565788939830408E-2</c:v>
                </c:pt>
                <c:pt idx="14">
                  <c:v>7.5972735018460663E-2</c:v>
                </c:pt>
                <c:pt idx="15">
                  <c:v>0.1275408771858644</c:v>
                </c:pt>
                <c:pt idx="16">
                  <c:v>0.14261370552197022</c:v>
                </c:pt>
                <c:pt idx="17">
                  <c:v>3.1383129792672534E-2</c:v>
                </c:pt>
                <c:pt idx="18">
                  <c:v>3.296547247129468E-2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B-49AE-8253-B8FFD7D8D84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B-49AE-8253-B8FFD7D8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12.15'!$Y$44:$Y$60</c:f>
              <c:numCache>
                <c:formatCode>#,##0</c:formatCode>
                <c:ptCount val="17"/>
                <c:pt idx="0">
                  <c:v>17</c:v>
                </c:pt>
                <c:pt idx="1">
                  <c:v>254</c:v>
                </c:pt>
                <c:pt idx="2">
                  <c:v>1074</c:v>
                </c:pt>
                <c:pt idx="3">
                  <c:v>2316</c:v>
                </c:pt>
                <c:pt idx="4">
                  <c:v>4247</c:v>
                </c:pt>
                <c:pt idx="5">
                  <c:v>3475</c:v>
                </c:pt>
                <c:pt idx="6">
                  <c:v>2468</c:v>
                </c:pt>
                <c:pt idx="7">
                  <c:v>1981</c:v>
                </c:pt>
                <c:pt idx="8">
                  <c:v>1900</c:v>
                </c:pt>
                <c:pt idx="9">
                  <c:v>1754</c:v>
                </c:pt>
                <c:pt idx="10">
                  <c:v>1677</c:v>
                </c:pt>
                <c:pt idx="11">
                  <c:v>1386</c:v>
                </c:pt>
                <c:pt idx="12">
                  <c:v>860</c:v>
                </c:pt>
                <c:pt idx="13">
                  <c:v>404</c:v>
                </c:pt>
                <c:pt idx="14">
                  <c:v>144</c:v>
                </c:pt>
                <c:pt idx="15">
                  <c:v>76</c:v>
                </c:pt>
                <c:pt idx="1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7-437A-9456-D30B6E3E59D7}"/>
            </c:ext>
          </c:extLst>
        </c:ser>
        <c:ser>
          <c:idx val="1"/>
          <c:order val="1"/>
          <c:tx>
            <c:strRef>
              <c:f>'Table 12.15'!$S$62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12.15'!$Y$63:$Y$79</c:f>
              <c:numCache>
                <c:formatCode>#,##0</c:formatCode>
                <c:ptCount val="17"/>
                <c:pt idx="0">
                  <c:v>27</c:v>
                </c:pt>
                <c:pt idx="1">
                  <c:v>413</c:v>
                </c:pt>
                <c:pt idx="2">
                  <c:v>1193</c:v>
                </c:pt>
                <c:pt idx="3">
                  <c:v>2685</c:v>
                </c:pt>
                <c:pt idx="4">
                  <c:v>4089</c:v>
                </c:pt>
                <c:pt idx="5">
                  <c:v>3383</c:v>
                </c:pt>
                <c:pt idx="6">
                  <c:v>2392</c:v>
                </c:pt>
                <c:pt idx="7">
                  <c:v>2011</c:v>
                </c:pt>
                <c:pt idx="8">
                  <c:v>2205</c:v>
                </c:pt>
                <c:pt idx="9">
                  <c:v>1906</c:v>
                </c:pt>
                <c:pt idx="10">
                  <c:v>1924</c:v>
                </c:pt>
                <c:pt idx="11">
                  <c:v>1419</c:v>
                </c:pt>
                <c:pt idx="12">
                  <c:v>726</c:v>
                </c:pt>
                <c:pt idx="13">
                  <c:v>302</c:v>
                </c:pt>
                <c:pt idx="14">
                  <c:v>98</c:v>
                </c:pt>
                <c:pt idx="15">
                  <c:v>63</c:v>
                </c:pt>
                <c:pt idx="1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37-437A-9456-D30B6E3E5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12.15'!$Y$83:$Y$90</c:f>
              <c:numCache>
                <c:formatCode>#,##0</c:formatCode>
                <c:ptCount val="8"/>
                <c:pt idx="0">
                  <c:v>1947</c:v>
                </c:pt>
                <c:pt idx="1">
                  <c:v>4277</c:v>
                </c:pt>
                <c:pt idx="2">
                  <c:v>1646</c:v>
                </c:pt>
                <c:pt idx="3">
                  <c:v>1452</c:v>
                </c:pt>
                <c:pt idx="4">
                  <c:v>1010</c:v>
                </c:pt>
                <c:pt idx="5">
                  <c:v>834</c:v>
                </c:pt>
                <c:pt idx="6">
                  <c:v>394</c:v>
                </c:pt>
                <c:pt idx="7">
                  <c:v>1470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0-4571-BB1B-F6211DD93B5E}"/>
            </c:ext>
          </c:extLst>
        </c:ser>
        <c:ser>
          <c:idx val="1"/>
          <c:order val="1"/>
          <c:tx>
            <c:strRef>
              <c:f>'Table 12.15'!$S$92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12.15'!$Y$93:$Y$100</c:f>
              <c:numCache>
                <c:formatCode>#,##0</c:formatCode>
                <c:ptCount val="8"/>
                <c:pt idx="0">
                  <c:v>1509</c:v>
                </c:pt>
                <c:pt idx="1">
                  <c:v>5201</c:v>
                </c:pt>
                <c:pt idx="2">
                  <c:v>453</c:v>
                </c:pt>
                <c:pt idx="3">
                  <c:v>2158</c:v>
                </c:pt>
                <c:pt idx="4">
                  <c:v>2358</c:v>
                </c:pt>
                <c:pt idx="5">
                  <c:v>1194</c:v>
                </c:pt>
                <c:pt idx="6">
                  <c:v>62</c:v>
                </c:pt>
                <c:pt idx="7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0-4571-BB1B-F6211DD9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12.15'!$U$8:$Y$8</c:f>
              <c:numCache>
                <c:formatCode>#,##0</c:formatCode>
                <c:ptCount val="5"/>
                <c:pt idx="1">
                  <c:v>35529</c:v>
                </c:pt>
                <c:pt idx="2">
                  <c:v>34587.85</c:v>
                </c:pt>
                <c:pt idx="3">
                  <c:v>34059.11</c:v>
                </c:pt>
                <c:pt idx="4">
                  <c:v>35799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6-4550-9A6A-42D3602F606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6-4550-9A6A-42D3602F6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12.15'!$V$4:$Z$4</c:f>
              <c:numCache>
                <c:formatCode>#,##0</c:formatCode>
                <c:ptCount val="5"/>
                <c:pt idx="0">
                  <c:v>44028</c:v>
                </c:pt>
                <c:pt idx="1">
                  <c:v>45684</c:v>
                </c:pt>
                <c:pt idx="2">
                  <c:v>47819</c:v>
                </c:pt>
                <c:pt idx="3">
                  <c:v>48967</c:v>
                </c:pt>
                <c:pt idx="4">
                  <c:v>49297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E-481F-A391-3C451515B6C3}"/>
            </c:ext>
          </c:extLst>
        </c:ser>
        <c:ser>
          <c:idx val="1"/>
          <c:order val="1"/>
          <c:tx>
            <c:strRef>
              <c:f>'Table 12.15'!$S$7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12.15'!$V$7:$Z$7</c:f>
              <c:numCache>
                <c:formatCode>#,##0</c:formatCode>
                <c:ptCount val="5"/>
                <c:pt idx="0">
                  <c:v>30049</c:v>
                </c:pt>
                <c:pt idx="1">
                  <c:v>30778</c:v>
                </c:pt>
                <c:pt idx="2">
                  <c:v>31967</c:v>
                </c:pt>
                <c:pt idx="3">
                  <c:v>32655</c:v>
                </c:pt>
                <c:pt idx="4">
                  <c:v>33276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E-481F-A391-3C451515B6C3}"/>
            </c:ext>
          </c:extLst>
        </c:ser>
        <c:ser>
          <c:idx val="2"/>
          <c:order val="2"/>
          <c:tx>
            <c:strRef>
              <c:f>'Table 12.15'!$S$11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12.15'!$V$11:$Z$11</c:f>
              <c:numCache>
                <c:formatCode>#,##0</c:formatCode>
                <c:ptCount val="5"/>
                <c:pt idx="0">
                  <c:v>39005</c:v>
                </c:pt>
                <c:pt idx="1">
                  <c:v>40450</c:v>
                </c:pt>
                <c:pt idx="2">
                  <c:v>42205</c:v>
                </c:pt>
                <c:pt idx="3">
                  <c:v>43269</c:v>
                </c:pt>
                <c:pt idx="4">
                  <c:v>43346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3E-481F-A391-3C451515B6C3}"/>
            </c:ext>
          </c:extLst>
        </c:ser>
        <c:ser>
          <c:idx val="3"/>
          <c:order val="3"/>
          <c:tx>
            <c:strRef>
              <c:f>'Table 12.15'!$S$12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12.15'!$V$12:$Z$12</c:f>
              <c:numCache>
                <c:formatCode>#,##0</c:formatCode>
                <c:ptCount val="5"/>
                <c:pt idx="0">
                  <c:v>5023</c:v>
                </c:pt>
                <c:pt idx="1">
                  <c:v>5234</c:v>
                </c:pt>
                <c:pt idx="2">
                  <c:v>5614</c:v>
                </c:pt>
                <c:pt idx="3">
                  <c:v>5700</c:v>
                </c:pt>
                <c:pt idx="4">
                  <c:v>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3E-481F-A391-3C451515B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12.15'!$AB$15:$AB$33</c:f>
              <c:numCache>
                <c:formatCode>0.0%</c:formatCode>
                <c:ptCount val="19"/>
                <c:pt idx="0">
                  <c:v>4.1080050310382601E-2</c:v>
                </c:pt>
                <c:pt idx="1">
                  <c:v>1.7446342354039031E-3</c:v>
                </c:pt>
                <c:pt idx="2">
                  <c:v>3.0855682233131822E-2</c:v>
                </c:pt>
                <c:pt idx="3">
                  <c:v>8.5608796202377574E-3</c:v>
                </c:pt>
                <c:pt idx="4">
                  <c:v>3.1788858684626935E-2</c:v>
                </c:pt>
                <c:pt idx="5">
                  <c:v>1.5275692782083012E-2</c:v>
                </c:pt>
                <c:pt idx="6">
                  <c:v>7.934028482168215E-2</c:v>
                </c:pt>
                <c:pt idx="7">
                  <c:v>0.11492270864608269</c:v>
                </c:pt>
                <c:pt idx="8">
                  <c:v>2.4282874183470606E-2</c:v>
                </c:pt>
                <c:pt idx="9">
                  <c:v>1.6391447234957602E-2</c:v>
                </c:pt>
                <c:pt idx="10">
                  <c:v>2.7244695094737696E-2</c:v>
                </c:pt>
                <c:pt idx="11">
                  <c:v>1.3754209437254026E-2</c:v>
                </c:pt>
                <c:pt idx="12">
                  <c:v>8.5507363979388976E-2</c:v>
                </c:pt>
                <c:pt idx="13">
                  <c:v>6.5565788939830408E-2</c:v>
                </c:pt>
                <c:pt idx="14">
                  <c:v>7.5972735018460663E-2</c:v>
                </c:pt>
                <c:pt idx="15">
                  <c:v>0.1275408771858644</c:v>
                </c:pt>
                <c:pt idx="16">
                  <c:v>0.14261370552197022</c:v>
                </c:pt>
                <c:pt idx="17">
                  <c:v>3.1383129792672534E-2</c:v>
                </c:pt>
                <c:pt idx="18">
                  <c:v>3.296547247129468E-2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2-47B8-97AA-E123C3C466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2-47B8-97AA-E123C3C4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12.15'!$Z$44:$Z$60</c:f>
              <c:numCache>
                <c:formatCode>#,##0</c:formatCode>
                <c:ptCount val="17"/>
                <c:pt idx="0">
                  <c:v>21</c:v>
                </c:pt>
                <c:pt idx="1">
                  <c:v>267</c:v>
                </c:pt>
                <c:pt idx="2">
                  <c:v>1011</c:v>
                </c:pt>
                <c:pt idx="3">
                  <c:v>2183</c:v>
                </c:pt>
                <c:pt idx="4">
                  <c:v>4243</c:v>
                </c:pt>
                <c:pt idx="5">
                  <c:v>3835</c:v>
                </c:pt>
                <c:pt idx="6">
                  <c:v>2520</c:v>
                </c:pt>
                <c:pt idx="7">
                  <c:v>1989</c:v>
                </c:pt>
                <c:pt idx="8">
                  <c:v>1886</c:v>
                </c:pt>
                <c:pt idx="9">
                  <c:v>1736</c:v>
                </c:pt>
                <c:pt idx="10">
                  <c:v>1619</c:v>
                </c:pt>
                <c:pt idx="11">
                  <c:v>1346</c:v>
                </c:pt>
                <c:pt idx="12">
                  <c:v>823</c:v>
                </c:pt>
                <c:pt idx="13">
                  <c:v>427</c:v>
                </c:pt>
                <c:pt idx="14">
                  <c:v>149</c:v>
                </c:pt>
                <c:pt idx="15">
                  <c:v>74</c:v>
                </c:pt>
                <c:pt idx="1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E-4A5D-8999-83D8908AF5FF}"/>
            </c:ext>
          </c:extLst>
        </c:ser>
        <c:ser>
          <c:idx val="1"/>
          <c:order val="1"/>
          <c:tx>
            <c:strRef>
              <c:f>'Table 12.15'!$S$62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12.15'!$Z$63:$Z$79</c:f>
              <c:numCache>
                <c:formatCode>#,##0</c:formatCode>
                <c:ptCount val="17"/>
                <c:pt idx="0">
                  <c:v>7</c:v>
                </c:pt>
                <c:pt idx="1">
                  <c:v>403</c:v>
                </c:pt>
                <c:pt idx="2">
                  <c:v>1084</c:v>
                </c:pt>
                <c:pt idx="3">
                  <c:v>2525</c:v>
                </c:pt>
                <c:pt idx="4">
                  <c:v>4262</c:v>
                </c:pt>
                <c:pt idx="5">
                  <c:v>3610</c:v>
                </c:pt>
                <c:pt idx="6">
                  <c:v>2612</c:v>
                </c:pt>
                <c:pt idx="7">
                  <c:v>2009</c:v>
                </c:pt>
                <c:pt idx="8">
                  <c:v>2193</c:v>
                </c:pt>
                <c:pt idx="9">
                  <c:v>1867</c:v>
                </c:pt>
                <c:pt idx="10">
                  <c:v>1885</c:v>
                </c:pt>
                <c:pt idx="11">
                  <c:v>1391</c:v>
                </c:pt>
                <c:pt idx="12">
                  <c:v>739</c:v>
                </c:pt>
                <c:pt idx="13">
                  <c:v>298</c:v>
                </c:pt>
                <c:pt idx="14">
                  <c:v>92</c:v>
                </c:pt>
                <c:pt idx="15">
                  <c:v>64</c:v>
                </c:pt>
                <c:pt idx="1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5E-4A5D-8999-83D8908AF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12.15'!$Z$83:$Z$90</c:f>
              <c:numCache>
                <c:formatCode>#,##0</c:formatCode>
                <c:ptCount val="8"/>
                <c:pt idx="0">
                  <c:v>1977</c:v>
                </c:pt>
                <c:pt idx="1">
                  <c:v>4369</c:v>
                </c:pt>
                <c:pt idx="2">
                  <c:v>1718</c:v>
                </c:pt>
                <c:pt idx="3">
                  <c:v>1508</c:v>
                </c:pt>
                <c:pt idx="4">
                  <c:v>1014</c:v>
                </c:pt>
                <c:pt idx="5">
                  <c:v>864</c:v>
                </c:pt>
                <c:pt idx="6">
                  <c:v>407</c:v>
                </c:pt>
                <c:pt idx="7">
                  <c:v>1486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7-42D3-9CCF-F343BEF4A9F1}"/>
            </c:ext>
          </c:extLst>
        </c:ser>
        <c:ser>
          <c:idx val="1"/>
          <c:order val="1"/>
          <c:tx>
            <c:strRef>
              <c:f>'Table 12.15'!$S$92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12.15'!$Z$93:$Z$100</c:f>
              <c:numCache>
                <c:formatCode>#,##0</c:formatCode>
                <c:ptCount val="8"/>
                <c:pt idx="0">
                  <c:v>1585</c:v>
                </c:pt>
                <c:pt idx="1">
                  <c:v>5384</c:v>
                </c:pt>
                <c:pt idx="2">
                  <c:v>465</c:v>
                </c:pt>
                <c:pt idx="3">
                  <c:v>2238</c:v>
                </c:pt>
                <c:pt idx="4">
                  <c:v>2358</c:v>
                </c:pt>
                <c:pt idx="5">
                  <c:v>1236</c:v>
                </c:pt>
                <c:pt idx="6">
                  <c:v>65</c:v>
                </c:pt>
                <c:pt idx="7">
                  <c:v>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7-42D3-9CCF-F343BEF4A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12.2'!$U$8:$Y$8</c:f>
              <c:numCache>
                <c:formatCode>#,##0</c:formatCode>
                <c:ptCount val="5"/>
                <c:pt idx="1">
                  <c:v>40007.68</c:v>
                </c:pt>
                <c:pt idx="2">
                  <c:v>40810</c:v>
                </c:pt>
                <c:pt idx="3">
                  <c:v>41600</c:v>
                </c:pt>
                <c:pt idx="4">
                  <c:v>43845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9-4E67-A9E5-AAE35926214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9-4E67-A9E5-AAE359262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12.15'!$V$8:$Z$8</c:f>
              <c:numCache>
                <c:formatCode>#,##0</c:formatCode>
                <c:ptCount val="5"/>
                <c:pt idx="0">
                  <c:v>35529</c:v>
                </c:pt>
                <c:pt idx="1">
                  <c:v>34587.85</c:v>
                </c:pt>
                <c:pt idx="2">
                  <c:v>34059.11</c:v>
                </c:pt>
                <c:pt idx="3">
                  <c:v>35799</c:v>
                </c:pt>
                <c:pt idx="4">
                  <c:v>35331.199999999997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5-4B77-A32C-91268CA6E85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5-4B77-A32C-91268CA6E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12.16'!$U$4:$Y$4</c:f>
              <c:numCache>
                <c:formatCode>#,##0</c:formatCode>
                <c:ptCount val="5"/>
                <c:pt idx="1">
                  <c:v>11738</c:v>
                </c:pt>
                <c:pt idx="2">
                  <c:v>12275</c:v>
                </c:pt>
                <c:pt idx="3">
                  <c:v>13159</c:v>
                </c:pt>
                <c:pt idx="4">
                  <c:v>12863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4-4E15-B6B6-2F5FF1D2A829}"/>
            </c:ext>
          </c:extLst>
        </c:ser>
        <c:ser>
          <c:idx val="1"/>
          <c:order val="1"/>
          <c:tx>
            <c:strRef>
              <c:f>'Table 12.16'!$S$7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12.16'!$U$7:$Y$7</c:f>
              <c:numCache>
                <c:formatCode>#,##0</c:formatCode>
                <c:ptCount val="5"/>
                <c:pt idx="1">
                  <c:v>8129</c:v>
                </c:pt>
                <c:pt idx="2">
                  <c:v>8524</c:v>
                </c:pt>
                <c:pt idx="3">
                  <c:v>9096</c:v>
                </c:pt>
                <c:pt idx="4">
                  <c:v>9090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4-4E15-B6B6-2F5FF1D2A829}"/>
            </c:ext>
          </c:extLst>
        </c:ser>
        <c:ser>
          <c:idx val="2"/>
          <c:order val="2"/>
          <c:tx>
            <c:strRef>
              <c:f>'Table 12.16'!$S$11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12.16'!$U$11:$Y$11</c:f>
              <c:numCache>
                <c:formatCode>#,##0</c:formatCode>
                <c:ptCount val="5"/>
                <c:pt idx="1">
                  <c:v>9933</c:v>
                </c:pt>
                <c:pt idx="2">
                  <c:v>10396</c:v>
                </c:pt>
                <c:pt idx="3">
                  <c:v>11191</c:v>
                </c:pt>
                <c:pt idx="4">
                  <c:v>10908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94-4E15-B6B6-2F5FF1D2A829}"/>
            </c:ext>
          </c:extLst>
        </c:ser>
        <c:ser>
          <c:idx val="3"/>
          <c:order val="3"/>
          <c:tx>
            <c:strRef>
              <c:f>'Table 12.16'!$S$12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12.16'!$U$12:$Y$12</c:f>
              <c:numCache>
                <c:formatCode>#,##0</c:formatCode>
                <c:ptCount val="5"/>
                <c:pt idx="1">
                  <c:v>1806</c:v>
                </c:pt>
                <c:pt idx="2">
                  <c:v>1879</c:v>
                </c:pt>
                <c:pt idx="3">
                  <c:v>1966</c:v>
                </c:pt>
                <c:pt idx="4">
                  <c:v>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94-4E15-B6B6-2F5FF1D2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12.16'!$AB$15:$AB$33</c:f>
              <c:numCache>
                <c:formatCode>0.0%</c:formatCode>
                <c:ptCount val="19"/>
                <c:pt idx="0">
                  <c:v>0.17051320983905255</c:v>
                </c:pt>
                <c:pt idx="1">
                  <c:v>3.7959307622228971E-3</c:v>
                </c:pt>
                <c:pt idx="2">
                  <c:v>6.901002125721227E-2</c:v>
                </c:pt>
                <c:pt idx="3">
                  <c:v>6.3771636805344672E-3</c:v>
                </c:pt>
                <c:pt idx="4">
                  <c:v>7.4931673246279987E-2</c:v>
                </c:pt>
                <c:pt idx="5">
                  <c:v>2.3307014880048587E-2</c:v>
                </c:pt>
                <c:pt idx="6">
                  <c:v>6.4910416034011542E-2</c:v>
                </c:pt>
                <c:pt idx="7">
                  <c:v>5.2459763133920437E-2</c:v>
                </c:pt>
                <c:pt idx="8">
                  <c:v>2.2927421803826297E-2</c:v>
                </c:pt>
                <c:pt idx="9">
                  <c:v>1.1387792286668691E-2</c:v>
                </c:pt>
                <c:pt idx="10">
                  <c:v>2.5888247798360159E-2</c:v>
                </c:pt>
                <c:pt idx="11">
                  <c:v>1.2906164591557851E-2</c:v>
                </c:pt>
                <c:pt idx="12">
                  <c:v>5.0106286061342244E-2</c:v>
                </c:pt>
                <c:pt idx="13">
                  <c:v>6.0962648041299729E-2</c:v>
                </c:pt>
                <c:pt idx="14">
                  <c:v>5.754631035529912E-2</c:v>
                </c:pt>
                <c:pt idx="15">
                  <c:v>8.0625569389614335E-2</c:v>
                </c:pt>
                <c:pt idx="16">
                  <c:v>0.10871545703006377</c:v>
                </c:pt>
                <c:pt idx="17">
                  <c:v>1.617066504706954E-2</c:v>
                </c:pt>
                <c:pt idx="18">
                  <c:v>3.3404190707561496E-2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4-4C72-917A-EA050E0DF57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4-4C72-917A-EA050E0DF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12.16'!$Y$44:$Y$60</c:f>
              <c:numCache>
                <c:formatCode>#,##0</c:formatCode>
                <c:ptCount val="17"/>
                <c:pt idx="0">
                  <c:v>8</c:v>
                </c:pt>
                <c:pt idx="1">
                  <c:v>120</c:v>
                </c:pt>
                <c:pt idx="2">
                  <c:v>326</c:v>
                </c:pt>
                <c:pt idx="3">
                  <c:v>642</c:v>
                </c:pt>
                <c:pt idx="4">
                  <c:v>768</c:v>
                </c:pt>
                <c:pt idx="5">
                  <c:v>700</c:v>
                </c:pt>
                <c:pt idx="6">
                  <c:v>627</c:v>
                </c:pt>
                <c:pt idx="7">
                  <c:v>578</c:v>
                </c:pt>
                <c:pt idx="8">
                  <c:v>719</c:v>
                </c:pt>
                <c:pt idx="9">
                  <c:v>638</c:v>
                </c:pt>
                <c:pt idx="10">
                  <c:v>590</c:v>
                </c:pt>
                <c:pt idx="11">
                  <c:v>551</c:v>
                </c:pt>
                <c:pt idx="12">
                  <c:v>252</c:v>
                </c:pt>
                <c:pt idx="13">
                  <c:v>151</c:v>
                </c:pt>
                <c:pt idx="14">
                  <c:v>41</c:v>
                </c:pt>
                <c:pt idx="15">
                  <c:v>19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4-4B4D-AEC6-B658AD1A3CE8}"/>
            </c:ext>
          </c:extLst>
        </c:ser>
        <c:ser>
          <c:idx val="1"/>
          <c:order val="1"/>
          <c:tx>
            <c:strRef>
              <c:f>'Table 12.16'!$S$62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12.16'!$Y$63:$Y$79</c:f>
              <c:numCache>
                <c:formatCode>#,##0</c:formatCode>
                <c:ptCount val="17"/>
                <c:pt idx="0">
                  <c:v>7</c:v>
                </c:pt>
                <c:pt idx="1">
                  <c:v>101</c:v>
                </c:pt>
                <c:pt idx="2">
                  <c:v>310</c:v>
                </c:pt>
                <c:pt idx="3">
                  <c:v>446</c:v>
                </c:pt>
                <c:pt idx="4">
                  <c:v>637</c:v>
                </c:pt>
                <c:pt idx="5">
                  <c:v>671</c:v>
                </c:pt>
                <c:pt idx="6">
                  <c:v>575</c:v>
                </c:pt>
                <c:pt idx="7">
                  <c:v>646</c:v>
                </c:pt>
                <c:pt idx="8">
                  <c:v>621</c:v>
                </c:pt>
                <c:pt idx="9">
                  <c:v>708</c:v>
                </c:pt>
                <c:pt idx="10">
                  <c:v>655</c:v>
                </c:pt>
                <c:pt idx="11">
                  <c:v>404</c:v>
                </c:pt>
                <c:pt idx="12">
                  <c:v>222</c:v>
                </c:pt>
                <c:pt idx="13">
                  <c:v>85</c:v>
                </c:pt>
                <c:pt idx="14">
                  <c:v>24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4-4B4D-AEC6-B658AD1A3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12.16'!$Y$83:$Y$90</c:f>
              <c:numCache>
                <c:formatCode>#,##0</c:formatCode>
                <c:ptCount val="8"/>
                <c:pt idx="0">
                  <c:v>453</c:v>
                </c:pt>
                <c:pt idx="1">
                  <c:v>466</c:v>
                </c:pt>
                <c:pt idx="2">
                  <c:v>857</c:v>
                </c:pt>
                <c:pt idx="3">
                  <c:v>221</c:v>
                </c:pt>
                <c:pt idx="4">
                  <c:v>187</c:v>
                </c:pt>
                <c:pt idx="5">
                  <c:v>170</c:v>
                </c:pt>
                <c:pt idx="6">
                  <c:v>374</c:v>
                </c:pt>
                <c:pt idx="7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E-46DF-977F-F37101196BF8}"/>
            </c:ext>
          </c:extLst>
        </c:ser>
        <c:ser>
          <c:idx val="1"/>
          <c:order val="1"/>
          <c:tx>
            <c:strRef>
              <c:f>'Table 12.16'!$S$92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12.16'!$Y$93:$Y$100</c:f>
              <c:numCache>
                <c:formatCode>#,##0</c:formatCode>
                <c:ptCount val="8"/>
                <c:pt idx="0">
                  <c:v>322</c:v>
                </c:pt>
                <c:pt idx="1">
                  <c:v>724</c:v>
                </c:pt>
                <c:pt idx="2">
                  <c:v>146</c:v>
                </c:pt>
                <c:pt idx="3">
                  <c:v>691</c:v>
                </c:pt>
                <c:pt idx="4">
                  <c:v>672</c:v>
                </c:pt>
                <c:pt idx="5">
                  <c:v>400</c:v>
                </c:pt>
                <c:pt idx="6">
                  <c:v>23</c:v>
                </c:pt>
                <c:pt idx="7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8E-46DF-977F-F37101196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12.16'!$U$8:$Y$8</c:f>
              <c:numCache>
                <c:formatCode>#,##0</c:formatCode>
                <c:ptCount val="5"/>
                <c:pt idx="1">
                  <c:v>34195.660000000003</c:v>
                </c:pt>
                <c:pt idx="2">
                  <c:v>34006.44</c:v>
                </c:pt>
                <c:pt idx="3">
                  <c:v>33981.5</c:v>
                </c:pt>
                <c:pt idx="4">
                  <c:v>38341.040000000001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F-4B13-A829-01207CF1FE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F-4B13-A829-01207CF1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12.16'!$V$4:$Z$4</c:f>
              <c:numCache>
                <c:formatCode>#,##0</c:formatCode>
                <c:ptCount val="5"/>
                <c:pt idx="0">
                  <c:v>11738</c:v>
                </c:pt>
                <c:pt idx="1">
                  <c:v>12275</c:v>
                </c:pt>
                <c:pt idx="2">
                  <c:v>13159</c:v>
                </c:pt>
                <c:pt idx="3">
                  <c:v>12863</c:v>
                </c:pt>
                <c:pt idx="4">
                  <c:v>13172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9-45E6-A982-1DCE2089B791}"/>
            </c:ext>
          </c:extLst>
        </c:ser>
        <c:ser>
          <c:idx val="1"/>
          <c:order val="1"/>
          <c:tx>
            <c:strRef>
              <c:f>'Table 12.16'!$S$7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12.16'!$V$7:$Z$7</c:f>
              <c:numCache>
                <c:formatCode>#,##0</c:formatCode>
                <c:ptCount val="5"/>
                <c:pt idx="0">
                  <c:v>8129</c:v>
                </c:pt>
                <c:pt idx="1">
                  <c:v>8524</c:v>
                </c:pt>
                <c:pt idx="2">
                  <c:v>9096</c:v>
                </c:pt>
                <c:pt idx="3">
                  <c:v>9090</c:v>
                </c:pt>
                <c:pt idx="4">
                  <c:v>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9-45E6-A982-1DCE2089B791}"/>
            </c:ext>
          </c:extLst>
        </c:ser>
        <c:ser>
          <c:idx val="2"/>
          <c:order val="2"/>
          <c:tx>
            <c:strRef>
              <c:f>'Table 12.16'!$S$11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12.16'!$V$11:$Z$11</c:f>
              <c:numCache>
                <c:formatCode>#,##0</c:formatCode>
                <c:ptCount val="5"/>
                <c:pt idx="0">
                  <c:v>9933</c:v>
                </c:pt>
                <c:pt idx="1">
                  <c:v>10396</c:v>
                </c:pt>
                <c:pt idx="2">
                  <c:v>11191</c:v>
                </c:pt>
                <c:pt idx="3">
                  <c:v>10908</c:v>
                </c:pt>
                <c:pt idx="4">
                  <c:v>11132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9-45E6-A982-1DCE2089B791}"/>
            </c:ext>
          </c:extLst>
        </c:ser>
        <c:ser>
          <c:idx val="3"/>
          <c:order val="3"/>
          <c:tx>
            <c:strRef>
              <c:f>'Table 12.16'!$S$12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12.16'!$V$12:$Z$12</c:f>
              <c:numCache>
                <c:formatCode>#,##0</c:formatCode>
                <c:ptCount val="5"/>
                <c:pt idx="0">
                  <c:v>1806</c:v>
                </c:pt>
                <c:pt idx="1">
                  <c:v>1879</c:v>
                </c:pt>
                <c:pt idx="2">
                  <c:v>1966</c:v>
                </c:pt>
                <c:pt idx="3">
                  <c:v>1958</c:v>
                </c:pt>
                <c:pt idx="4">
                  <c:v>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59-45E6-A982-1DCE2089B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12.16'!$AB$15:$AB$33</c:f>
              <c:numCache>
                <c:formatCode>0.0%</c:formatCode>
                <c:ptCount val="19"/>
                <c:pt idx="0">
                  <c:v>0.17051320983905255</c:v>
                </c:pt>
                <c:pt idx="1">
                  <c:v>3.7959307622228971E-3</c:v>
                </c:pt>
                <c:pt idx="2">
                  <c:v>6.901002125721227E-2</c:v>
                </c:pt>
                <c:pt idx="3">
                  <c:v>6.3771636805344672E-3</c:v>
                </c:pt>
                <c:pt idx="4">
                  <c:v>7.4931673246279987E-2</c:v>
                </c:pt>
                <c:pt idx="5">
                  <c:v>2.3307014880048587E-2</c:v>
                </c:pt>
                <c:pt idx="6">
                  <c:v>6.4910416034011542E-2</c:v>
                </c:pt>
                <c:pt idx="7">
                  <c:v>5.2459763133920437E-2</c:v>
                </c:pt>
                <c:pt idx="8">
                  <c:v>2.2927421803826297E-2</c:v>
                </c:pt>
                <c:pt idx="9">
                  <c:v>1.1387792286668691E-2</c:v>
                </c:pt>
                <c:pt idx="10">
                  <c:v>2.5888247798360159E-2</c:v>
                </c:pt>
                <c:pt idx="11">
                  <c:v>1.2906164591557851E-2</c:v>
                </c:pt>
                <c:pt idx="12">
                  <c:v>5.0106286061342244E-2</c:v>
                </c:pt>
                <c:pt idx="13">
                  <c:v>6.0962648041299729E-2</c:v>
                </c:pt>
                <c:pt idx="14">
                  <c:v>5.754631035529912E-2</c:v>
                </c:pt>
                <c:pt idx="15">
                  <c:v>8.0625569389614335E-2</c:v>
                </c:pt>
                <c:pt idx="16">
                  <c:v>0.10871545703006377</c:v>
                </c:pt>
                <c:pt idx="17">
                  <c:v>1.617066504706954E-2</c:v>
                </c:pt>
                <c:pt idx="18">
                  <c:v>3.3404190707561496E-2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3-4B25-AF92-C148FDA351C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3-4B25-AF92-C148FDA3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12.16'!$Z$44:$Z$60</c:f>
              <c:numCache>
                <c:formatCode>#,##0</c:formatCode>
                <c:ptCount val="17"/>
                <c:pt idx="0">
                  <c:v>4</c:v>
                </c:pt>
                <c:pt idx="1">
                  <c:v>112</c:v>
                </c:pt>
                <c:pt idx="2">
                  <c:v>338</c:v>
                </c:pt>
                <c:pt idx="3">
                  <c:v>543</c:v>
                </c:pt>
                <c:pt idx="4">
                  <c:v>884</c:v>
                </c:pt>
                <c:pt idx="5">
                  <c:v>699</c:v>
                </c:pt>
                <c:pt idx="6">
                  <c:v>706</c:v>
                </c:pt>
                <c:pt idx="7">
                  <c:v>547</c:v>
                </c:pt>
                <c:pt idx="8">
                  <c:v>688</c:v>
                </c:pt>
                <c:pt idx="9">
                  <c:v>661</c:v>
                </c:pt>
                <c:pt idx="10">
                  <c:v>629</c:v>
                </c:pt>
                <c:pt idx="11">
                  <c:v>547</c:v>
                </c:pt>
                <c:pt idx="12">
                  <c:v>275</c:v>
                </c:pt>
                <c:pt idx="13">
                  <c:v>144</c:v>
                </c:pt>
                <c:pt idx="14">
                  <c:v>42</c:v>
                </c:pt>
                <c:pt idx="15">
                  <c:v>22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C-484D-A72C-FFEEF0A5F188}"/>
            </c:ext>
          </c:extLst>
        </c:ser>
        <c:ser>
          <c:idx val="1"/>
          <c:order val="1"/>
          <c:tx>
            <c:strRef>
              <c:f>'Table 12.16'!$S$62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12.16'!$Z$63:$Z$79</c:f>
              <c:numCache>
                <c:formatCode>#,##0</c:formatCode>
                <c:ptCount val="17"/>
                <c:pt idx="0">
                  <c:v>7</c:v>
                </c:pt>
                <c:pt idx="1">
                  <c:v>107</c:v>
                </c:pt>
                <c:pt idx="2">
                  <c:v>281</c:v>
                </c:pt>
                <c:pt idx="3">
                  <c:v>472</c:v>
                </c:pt>
                <c:pt idx="4">
                  <c:v>727</c:v>
                </c:pt>
                <c:pt idx="5">
                  <c:v>651</c:v>
                </c:pt>
                <c:pt idx="6">
                  <c:v>659</c:v>
                </c:pt>
                <c:pt idx="7">
                  <c:v>622</c:v>
                </c:pt>
                <c:pt idx="8">
                  <c:v>618</c:v>
                </c:pt>
                <c:pt idx="9">
                  <c:v>674</c:v>
                </c:pt>
                <c:pt idx="10">
                  <c:v>715</c:v>
                </c:pt>
                <c:pt idx="11">
                  <c:v>430</c:v>
                </c:pt>
                <c:pt idx="12">
                  <c:v>206</c:v>
                </c:pt>
                <c:pt idx="13">
                  <c:v>89</c:v>
                </c:pt>
                <c:pt idx="14">
                  <c:v>23</c:v>
                </c:pt>
                <c:pt idx="15">
                  <c:v>13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1C-484D-A72C-FFEEF0A5F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12.16'!$Z$83:$Z$90</c:f>
              <c:numCache>
                <c:formatCode>#,##0</c:formatCode>
                <c:ptCount val="8"/>
                <c:pt idx="0">
                  <c:v>481</c:v>
                </c:pt>
                <c:pt idx="1">
                  <c:v>484</c:v>
                </c:pt>
                <c:pt idx="2">
                  <c:v>897</c:v>
                </c:pt>
                <c:pt idx="3">
                  <c:v>225</c:v>
                </c:pt>
                <c:pt idx="4">
                  <c:v>168</c:v>
                </c:pt>
                <c:pt idx="5">
                  <c:v>191</c:v>
                </c:pt>
                <c:pt idx="6">
                  <c:v>361</c:v>
                </c:pt>
                <c:pt idx="7">
                  <c:v>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9-4CBC-96DA-5985889C33CC}"/>
            </c:ext>
          </c:extLst>
        </c:ser>
        <c:ser>
          <c:idx val="1"/>
          <c:order val="1"/>
          <c:tx>
            <c:strRef>
              <c:f>'Table 12.16'!$S$92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12.16'!$Z$93:$Z$100</c:f>
              <c:numCache>
                <c:formatCode>#,##0</c:formatCode>
                <c:ptCount val="8"/>
                <c:pt idx="0">
                  <c:v>325</c:v>
                </c:pt>
                <c:pt idx="1">
                  <c:v>762</c:v>
                </c:pt>
                <c:pt idx="2">
                  <c:v>163</c:v>
                </c:pt>
                <c:pt idx="3">
                  <c:v>737</c:v>
                </c:pt>
                <c:pt idx="4">
                  <c:v>690</c:v>
                </c:pt>
                <c:pt idx="5">
                  <c:v>392</c:v>
                </c:pt>
                <c:pt idx="6">
                  <c:v>28</c:v>
                </c:pt>
                <c:pt idx="7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9-4CBC-96DA-5985889C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12.2'!$V$4:$Z$4</c:f>
              <c:numCache>
                <c:formatCode>#,##0</c:formatCode>
                <c:ptCount val="5"/>
                <c:pt idx="0">
                  <c:v>10467</c:v>
                </c:pt>
                <c:pt idx="1">
                  <c:v>10960</c:v>
                </c:pt>
                <c:pt idx="2">
                  <c:v>11608</c:v>
                </c:pt>
                <c:pt idx="3">
                  <c:v>12021</c:v>
                </c:pt>
                <c:pt idx="4">
                  <c:v>12173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E-4EF3-B737-BE8FF9C10F54}"/>
            </c:ext>
          </c:extLst>
        </c:ser>
        <c:ser>
          <c:idx val="1"/>
          <c:order val="1"/>
          <c:tx>
            <c:strRef>
              <c:f>'Table 12.2'!$S$7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12.2'!$V$7:$Z$7</c:f>
              <c:numCache>
                <c:formatCode>#,##0</c:formatCode>
                <c:ptCount val="5"/>
                <c:pt idx="0">
                  <c:v>7884</c:v>
                </c:pt>
                <c:pt idx="1">
                  <c:v>8221</c:v>
                </c:pt>
                <c:pt idx="2">
                  <c:v>8591</c:v>
                </c:pt>
                <c:pt idx="3">
                  <c:v>8920</c:v>
                </c:pt>
                <c:pt idx="4">
                  <c:v>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E-4EF3-B737-BE8FF9C10F54}"/>
            </c:ext>
          </c:extLst>
        </c:ser>
        <c:ser>
          <c:idx val="2"/>
          <c:order val="2"/>
          <c:tx>
            <c:strRef>
              <c:f>'Table 12.2'!$S$11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12.2'!$V$11:$Z$11</c:f>
              <c:numCache>
                <c:formatCode>#,##0</c:formatCode>
                <c:ptCount val="5"/>
                <c:pt idx="0">
                  <c:v>9619</c:v>
                </c:pt>
                <c:pt idx="1">
                  <c:v>10104</c:v>
                </c:pt>
                <c:pt idx="2">
                  <c:v>10686</c:v>
                </c:pt>
                <c:pt idx="3">
                  <c:v>11144</c:v>
                </c:pt>
                <c:pt idx="4">
                  <c:v>11287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2E-4EF3-B737-BE8FF9C10F54}"/>
            </c:ext>
          </c:extLst>
        </c:ser>
        <c:ser>
          <c:idx val="3"/>
          <c:order val="3"/>
          <c:tx>
            <c:strRef>
              <c:f>'Table 12.2'!$S$12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12.2'!$V$12:$Z$12</c:f>
              <c:numCache>
                <c:formatCode>#,##0</c:formatCode>
                <c:ptCount val="5"/>
                <c:pt idx="0">
                  <c:v>854</c:v>
                </c:pt>
                <c:pt idx="1">
                  <c:v>856</c:v>
                </c:pt>
                <c:pt idx="2">
                  <c:v>920</c:v>
                </c:pt>
                <c:pt idx="3">
                  <c:v>876</c:v>
                </c:pt>
                <c:pt idx="4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2E-4EF3-B737-BE8FF9C1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12.16'!$V$8:$Z$8</c:f>
              <c:numCache>
                <c:formatCode>#,##0</c:formatCode>
                <c:ptCount val="5"/>
                <c:pt idx="0">
                  <c:v>34195.660000000003</c:v>
                </c:pt>
                <c:pt idx="1">
                  <c:v>34006.44</c:v>
                </c:pt>
                <c:pt idx="2">
                  <c:v>33981.5</c:v>
                </c:pt>
                <c:pt idx="3">
                  <c:v>38341.040000000001</c:v>
                </c:pt>
                <c:pt idx="4">
                  <c:v>37049.49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7-4C30-87E5-DD233DAFCD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7-4C30-87E5-DD233DAFC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12.17'!$U$4:$Y$4</c:f>
              <c:numCache>
                <c:formatCode>#,##0</c:formatCode>
                <c:ptCount val="5"/>
                <c:pt idx="1">
                  <c:v>4273</c:v>
                </c:pt>
                <c:pt idx="2">
                  <c:v>4559</c:v>
                </c:pt>
                <c:pt idx="3">
                  <c:v>4673</c:v>
                </c:pt>
                <c:pt idx="4">
                  <c:v>4669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4-4AC4-A4EF-385BA12647D5}"/>
            </c:ext>
          </c:extLst>
        </c:ser>
        <c:ser>
          <c:idx val="1"/>
          <c:order val="1"/>
          <c:tx>
            <c:strRef>
              <c:f>'Table 12.17'!$S$7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12.17'!$U$7:$Y$7</c:f>
              <c:numCache>
                <c:formatCode>#,##0</c:formatCode>
                <c:ptCount val="5"/>
                <c:pt idx="1">
                  <c:v>3085</c:v>
                </c:pt>
                <c:pt idx="2">
                  <c:v>3193</c:v>
                </c:pt>
                <c:pt idx="3">
                  <c:v>3319</c:v>
                </c:pt>
                <c:pt idx="4">
                  <c:v>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4-4AC4-A4EF-385BA12647D5}"/>
            </c:ext>
          </c:extLst>
        </c:ser>
        <c:ser>
          <c:idx val="2"/>
          <c:order val="2"/>
          <c:tx>
            <c:strRef>
              <c:f>'Table 12.17'!$S$11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12.17'!$U$11:$Y$11</c:f>
              <c:numCache>
                <c:formatCode>#,##0</c:formatCode>
                <c:ptCount val="5"/>
                <c:pt idx="1">
                  <c:v>3503</c:v>
                </c:pt>
                <c:pt idx="2">
                  <c:v>3741</c:v>
                </c:pt>
                <c:pt idx="3">
                  <c:v>3802</c:v>
                </c:pt>
                <c:pt idx="4">
                  <c:v>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74-4AC4-A4EF-385BA12647D5}"/>
            </c:ext>
          </c:extLst>
        </c:ser>
        <c:ser>
          <c:idx val="3"/>
          <c:order val="3"/>
          <c:tx>
            <c:strRef>
              <c:f>'Table 12.17'!$S$12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12.17'!$U$12:$Y$12</c:f>
              <c:numCache>
                <c:formatCode>#,##0</c:formatCode>
                <c:ptCount val="5"/>
                <c:pt idx="1">
                  <c:v>767</c:v>
                </c:pt>
                <c:pt idx="2">
                  <c:v>818</c:v>
                </c:pt>
                <c:pt idx="3">
                  <c:v>867</c:v>
                </c:pt>
                <c:pt idx="4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74-4AC4-A4EF-385BA1264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12.17'!$AB$15:$AB$33</c:f>
              <c:numCache>
                <c:formatCode>0.0%</c:formatCode>
                <c:ptCount val="19"/>
                <c:pt idx="0">
                  <c:v>0.10216979144722983</c:v>
                </c:pt>
                <c:pt idx="1">
                  <c:v>1.5378133558036656E-2</c:v>
                </c:pt>
                <c:pt idx="2">
                  <c:v>7.4362755424478622E-2</c:v>
                </c:pt>
                <c:pt idx="3">
                  <c:v>9.2690120075837375E-3</c:v>
                </c:pt>
                <c:pt idx="4">
                  <c:v>7.6890667790183276E-2</c:v>
                </c:pt>
                <c:pt idx="5">
                  <c:v>2.8649673477986096E-2</c:v>
                </c:pt>
                <c:pt idx="6">
                  <c:v>7.3520117969243737E-2</c:v>
                </c:pt>
                <c:pt idx="7">
                  <c:v>8.4474404887297239E-2</c:v>
                </c:pt>
                <c:pt idx="8">
                  <c:v>4.8872972403623344E-2</c:v>
                </c:pt>
                <c:pt idx="9">
                  <c:v>2.5279123657046556E-3</c:v>
                </c:pt>
                <c:pt idx="10">
                  <c:v>1.938066147040236E-2</c:v>
                </c:pt>
                <c:pt idx="11">
                  <c:v>9.0583526437750164E-3</c:v>
                </c:pt>
                <c:pt idx="12">
                  <c:v>4.3395828944596586E-2</c:v>
                </c:pt>
                <c:pt idx="13">
                  <c:v>7.2466821150200131E-2</c:v>
                </c:pt>
                <c:pt idx="14">
                  <c:v>3.3073520117969241E-2</c:v>
                </c:pt>
                <c:pt idx="15">
                  <c:v>5.6667368864546028E-2</c:v>
                </c:pt>
                <c:pt idx="16">
                  <c:v>0.11038550663576996</c:v>
                </c:pt>
                <c:pt idx="17">
                  <c:v>1.474615546661049E-2</c:v>
                </c:pt>
                <c:pt idx="18">
                  <c:v>3.9393301032230883E-2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C-4F8C-9B2A-67C22EFFCD6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C-4F8C-9B2A-67C22EFFC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12.17'!$Y$44:$Y$60</c:f>
              <c:numCache>
                <c:formatCode>#,##0</c:formatCode>
                <c:ptCount val="17"/>
                <c:pt idx="0">
                  <c:v>0</c:v>
                </c:pt>
                <c:pt idx="1">
                  <c:v>55</c:v>
                </c:pt>
                <c:pt idx="2">
                  <c:v>165</c:v>
                </c:pt>
                <c:pt idx="3">
                  <c:v>202</c:v>
                </c:pt>
                <c:pt idx="4">
                  <c:v>195</c:v>
                </c:pt>
                <c:pt idx="5">
                  <c:v>205</c:v>
                </c:pt>
                <c:pt idx="6">
                  <c:v>221</c:v>
                </c:pt>
                <c:pt idx="7">
                  <c:v>177</c:v>
                </c:pt>
                <c:pt idx="8">
                  <c:v>246</c:v>
                </c:pt>
                <c:pt idx="9">
                  <c:v>274</c:v>
                </c:pt>
                <c:pt idx="10">
                  <c:v>329</c:v>
                </c:pt>
                <c:pt idx="11">
                  <c:v>212</c:v>
                </c:pt>
                <c:pt idx="12">
                  <c:v>104</c:v>
                </c:pt>
                <c:pt idx="13">
                  <c:v>42</c:v>
                </c:pt>
                <c:pt idx="14">
                  <c:v>17</c:v>
                </c:pt>
                <c:pt idx="15">
                  <c:v>11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3-46A5-B476-23F530205AF5}"/>
            </c:ext>
          </c:extLst>
        </c:ser>
        <c:ser>
          <c:idx val="1"/>
          <c:order val="1"/>
          <c:tx>
            <c:strRef>
              <c:f>'Table 12.17'!$S$62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12.17'!$Y$63:$Y$79</c:f>
              <c:numCache>
                <c:formatCode>#,##0</c:formatCode>
                <c:ptCount val="17"/>
                <c:pt idx="0">
                  <c:v>0</c:v>
                </c:pt>
                <c:pt idx="1">
                  <c:v>48</c:v>
                </c:pt>
                <c:pt idx="2">
                  <c:v>149</c:v>
                </c:pt>
                <c:pt idx="3">
                  <c:v>164</c:v>
                </c:pt>
                <c:pt idx="4">
                  <c:v>218</c:v>
                </c:pt>
                <c:pt idx="5">
                  <c:v>162</c:v>
                </c:pt>
                <c:pt idx="6">
                  <c:v>186</c:v>
                </c:pt>
                <c:pt idx="7">
                  <c:v>197</c:v>
                </c:pt>
                <c:pt idx="8">
                  <c:v>254</c:v>
                </c:pt>
                <c:pt idx="9">
                  <c:v>284</c:v>
                </c:pt>
                <c:pt idx="10">
                  <c:v>253</c:v>
                </c:pt>
                <c:pt idx="11">
                  <c:v>161</c:v>
                </c:pt>
                <c:pt idx="12">
                  <c:v>67</c:v>
                </c:pt>
                <c:pt idx="13">
                  <c:v>35</c:v>
                </c:pt>
                <c:pt idx="14">
                  <c:v>7</c:v>
                </c:pt>
                <c:pt idx="15">
                  <c:v>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3-46A5-B476-23F530205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12.17'!$Y$83:$Y$90</c:f>
              <c:numCache>
                <c:formatCode>#,##0</c:formatCode>
                <c:ptCount val="8"/>
                <c:pt idx="0">
                  <c:v>165</c:v>
                </c:pt>
                <c:pt idx="1">
                  <c:v>102</c:v>
                </c:pt>
                <c:pt idx="2">
                  <c:v>408</c:v>
                </c:pt>
                <c:pt idx="3">
                  <c:v>95</c:v>
                </c:pt>
                <c:pt idx="4">
                  <c:v>45</c:v>
                </c:pt>
                <c:pt idx="5">
                  <c:v>56</c:v>
                </c:pt>
                <c:pt idx="6">
                  <c:v>242</c:v>
                </c:pt>
                <c:pt idx="7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C-4D1D-BE31-65E2A1A4E5DB}"/>
            </c:ext>
          </c:extLst>
        </c:ser>
        <c:ser>
          <c:idx val="1"/>
          <c:order val="1"/>
          <c:tx>
            <c:strRef>
              <c:f>'Table 12.17'!$S$92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12.17'!$Y$93:$Y$100</c:f>
              <c:numCache>
                <c:formatCode>#,##0</c:formatCode>
                <c:ptCount val="8"/>
                <c:pt idx="0">
                  <c:v>94</c:v>
                </c:pt>
                <c:pt idx="1">
                  <c:v>228</c:v>
                </c:pt>
                <c:pt idx="2">
                  <c:v>66</c:v>
                </c:pt>
                <c:pt idx="3">
                  <c:v>271</c:v>
                </c:pt>
                <c:pt idx="4">
                  <c:v>212</c:v>
                </c:pt>
                <c:pt idx="5">
                  <c:v>141</c:v>
                </c:pt>
                <c:pt idx="6">
                  <c:v>16</c:v>
                </c:pt>
                <c:pt idx="7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BC-4D1D-BE31-65E2A1A4E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12.17'!$U$8:$Y$8</c:f>
              <c:numCache>
                <c:formatCode>#,##0</c:formatCode>
                <c:ptCount val="5"/>
                <c:pt idx="1">
                  <c:v>36158</c:v>
                </c:pt>
                <c:pt idx="2">
                  <c:v>36099</c:v>
                </c:pt>
                <c:pt idx="3">
                  <c:v>37988</c:v>
                </c:pt>
                <c:pt idx="4">
                  <c:v>40014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D-4598-8CCA-613273C89F1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D-4598-8CCA-613273C89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12.17'!$V$4:$Z$4</c:f>
              <c:numCache>
                <c:formatCode>#,##0</c:formatCode>
                <c:ptCount val="5"/>
                <c:pt idx="0">
                  <c:v>4273</c:v>
                </c:pt>
                <c:pt idx="1">
                  <c:v>4559</c:v>
                </c:pt>
                <c:pt idx="2">
                  <c:v>4673</c:v>
                </c:pt>
                <c:pt idx="3">
                  <c:v>4669</c:v>
                </c:pt>
                <c:pt idx="4">
                  <c:v>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3-4985-A601-2F8344677C59}"/>
            </c:ext>
          </c:extLst>
        </c:ser>
        <c:ser>
          <c:idx val="1"/>
          <c:order val="1"/>
          <c:tx>
            <c:strRef>
              <c:f>'Table 12.17'!$S$7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12.17'!$V$7:$Z$7</c:f>
              <c:numCache>
                <c:formatCode>#,##0</c:formatCode>
                <c:ptCount val="5"/>
                <c:pt idx="0">
                  <c:v>3085</c:v>
                </c:pt>
                <c:pt idx="1">
                  <c:v>3193</c:v>
                </c:pt>
                <c:pt idx="2">
                  <c:v>3319</c:v>
                </c:pt>
                <c:pt idx="3">
                  <c:v>3338</c:v>
                </c:pt>
                <c:pt idx="4">
                  <c:v>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3-4985-A601-2F8344677C59}"/>
            </c:ext>
          </c:extLst>
        </c:ser>
        <c:ser>
          <c:idx val="2"/>
          <c:order val="2"/>
          <c:tx>
            <c:strRef>
              <c:f>'Table 12.17'!$S$11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12.17'!$V$11:$Z$11</c:f>
              <c:numCache>
                <c:formatCode>#,##0</c:formatCode>
                <c:ptCount val="5"/>
                <c:pt idx="0">
                  <c:v>3503</c:v>
                </c:pt>
                <c:pt idx="1">
                  <c:v>3741</c:v>
                </c:pt>
                <c:pt idx="2">
                  <c:v>3802</c:v>
                </c:pt>
                <c:pt idx="3">
                  <c:v>3827</c:v>
                </c:pt>
                <c:pt idx="4">
                  <c:v>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C3-4985-A601-2F8344677C59}"/>
            </c:ext>
          </c:extLst>
        </c:ser>
        <c:ser>
          <c:idx val="3"/>
          <c:order val="3"/>
          <c:tx>
            <c:strRef>
              <c:f>'Table 12.17'!$S$12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12.17'!$V$12:$Z$12</c:f>
              <c:numCache>
                <c:formatCode>#,##0</c:formatCode>
                <c:ptCount val="5"/>
                <c:pt idx="0">
                  <c:v>767</c:v>
                </c:pt>
                <c:pt idx="1">
                  <c:v>818</c:v>
                </c:pt>
                <c:pt idx="2">
                  <c:v>867</c:v>
                </c:pt>
                <c:pt idx="3">
                  <c:v>838</c:v>
                </c:pt>
                <c:pt idx="4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C3-4985-A601-2F8344677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12.17'!$AB$15:$AB$33</c:f>
              <c:numCache>
                <c:formatCode>0.0%</c:formatCode>
                <c:ptCount val="19"/>
                <c:pt idx="0">
                  <c:v>0.10216979144722983</c:v>
                </c:pt>
                <c:pt idx="1">
                  <c:v>1.5378133558036656E-2</c:v>
                </c:pt>
                <c:pt idx="2">
                  <c:v>7.4362755424478622E-2</c:v>
                </c:pt>
                <c:pt idx="3">
                  <c:v>9.2690120075837375E-3</c:v>
                </c:pt>
                <c:pt idx="4">
                  <c:v>7.6890667790183276E-2</c:v>
                </c:pt>
                <c:pt idx="5">
                  <c:v>2.8649673477986096E-2</c:v>
                </c:pt>
                <c:pt idx="6">
                  <c:v>7.3520117969243737E-2</c:v>
                </c:pt>
                <c:pt idx="7">
                  <c:v>8.4474404887297239E-2</c:v>
                </c:pt>
                <c:pt idx="8">
                  <c:v>4.8872972403623344E-2</c:v>
                </c:pt>
                <c:pt idx="9">
                  <c:v>2.5279123657046556E-3</c:v>
                </c:pt>
                <c:pt idx="10">
                  <c:v>1.938066147040236E-2</c:v>
                </c:pt>
                <c:pt idx="11">
                  <c:v>9.0583526437750164E-3</c:v>
                </c:pt>
                <c:pt idx="12">
                  <c:v>4.3395828944596586E-2</c:v>
                </c:pt>
                <c:pt idx="13">
                  <c:v>7.2466821150200131E-2</c:v>
                </c:pt>
                <c:pt idx="14">
                  <c:v>3.3073520117969241E-2</c:v>
                </c:pt>
                <c:pt idx="15">
                  <c:v>5.6667368864546028E-2</c:v>
                </c:pt>
                <c:pt idx="16">
                  <c:v>0.11038550663576996</c:v>
                </c:pt>
                <c:pt idx="17">
                  <c:v>1.474615546661049E-2</c:v>
                </c:pt>
                <c:pt idx="18">
                  <c:v>3.9393301032230883E-2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3-4991-AC9D-99C7778FD4D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D3-4991-AC9D-99C7778FD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12.17'!$Z$44:$Z$60</c:f>
              <c:numCache>
                <c:formatCode>#,##0</c:formatCode>
                <c:ptCount val="17"/>
                <c:pt idx="0">
                  <c:v>6</c:v>
                </c:pt>
                <c:pt idx="1">
                  <c:v>59</c:v>
                </c:pt>
                <c:pt idx="2">
                  <c:v>127</c:v>
                </c:pt>
                <c:pt idx="3">
                  <c:v>224</c:v>
                </c:pt>
                <c:pt idx="4">
                  <c:v>234</c:v>
                </c:pt>
                <c:pt idx="5">
                  <c:v>202</c:v>
                </c:pt>
                <c:pt idx="6">
                  <c:v>231</c:v>
                </c:pt>
                <c:pt idx="7">
                  <c:v>199</c:v>
                </c:pt>
                <c:pt idx="8">
                  <c:v>238</c:v>
                </c:pt>
                <c:pt idx="9">
                  <c:v>280</c:v>
                </c:pt>
                <c:pt idx="10">
                  <c:v>294</c:v>
                </c:pt>
                <c:pt idx="11">
                  <c:v>227</c:v>
                </c:pt>
                <c:pt idx="12">
                  <c:v>97</c:v>
                </c:pt>
                <c:pt idx="13">
                  <c:v>44</c:v>
                </c:pt>
                <c:pt idx="14">
                  <c:v>21</c:v>
                </c:pt>
                <c:pt idx="15">
                  <c:v>12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1-4664-9E93-1ADF2084F326}"/>
            </c:ext>
          </c:extLst>
        </c:ser>
        <c:ser>
          <c:idx val="1"/>
          <c:order val="1"/>
          <c:tx>
            <c:strRef>
              <c:f>'Table 12.17'!$S$62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12.17'!$Z$63:$Z$79</c:f>
              <c:numCache>
                <c:formatCode>#,##0</c:formatCode>
                <c:ptCount val="17"/>
                <c:pt idx="0">
                  <c:v>4</c:v>
                </c:pt>
                <c:pt idx="1">
                  <c:v>55</c:v>
                </c:pt>
                <c:pt idx="2">
                  <c:v>157</c:v>
                </c:pt>
                <c:pt idx="3">
                  <c:v>166</c:v>
                </c:pt>
                <c:pt idx="4">
                  <c:v>189</c:v>
                </c:pt>
                <c:pt idx="5">
                  <c:v>184</c:v>
                </c:pt>
                <c:pt idx="6">
                  <c:v>205</c:v>
                </c:pt>
                <c:pt idx="7">
                  <c:v>194</c:v>
                </c:pt>
                <c:pt idx="8">
                  <c:v>270</c:v>
                </c:pt>
                <c:pt idx="9">
                  <c:v>284</c:v>
                </c:pt>
                <c:pt idx="10">
                  <c:v>255</c:v>
                </c:pt>
                <c:pt idx="11">
                  <c:v>186</c:v>
                </c:pt>
                <c:pt idx="12">
                  <c:v>69</c:v>
                </c:pt>
                <c:pt idx="13">
                  <c:v>33</c:v>
                </c:pt>
                <c:pt idx="14">
                  <c:v>8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1-4664-9E93-1ADF2084F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12.17'!$Z$83:$Z$90</c:f>
              <c:numCache>
                <c:formatCode>#,##0</c:formatCode>
                <c:ptCount val="8"/>
                <c:pt idx="0">
                  <c:v>168</c:v>
                </c:pt>
                <c:pt idx="1">
                  <c:v>117</c:v>
                </c:pt>
                <c:pt idx="2">
                  <c:v>406</c:v>
                </c:pt>
                <c:pt idx="3">
                  <c:v>94</c:v>
                </c:pt>
                <c:pt idx="4">
                  <c:v>46</c:v>
                </c:pt>
                <c:pt idx="5">
                  <c:v>70</c:v>
                </c:pt>
                <c:pt idx="6">
                  <c:v>260</c:v>
                </c:pt>
                <c:pt idx="7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2-43BB-B9F6-AE01335E0D30}"/>
            </c:ext>
          </c:extLst>
        </c:ser>
        <c:ser>
          <c:idx val="1"/>
          <c:order val="1"/>
          <c:tx>
            <c:strRef>
              <c:f>'Table 12.17'!$S$92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12.17'!$Z$93:$Z$100</c:f>
              <c:numCache>
                <c:formatCode>#,##0</c:formatCode>
                <c:ptCount val="8"/>
                <c:pt idx="0">
                  <c:v>89</c:v>
                </c:pt>
                <c:pt idx="1">
                  <c:v>221</c:v>
                </c:pt>
                <c:pt idx="2">
                  <c:v>69</c:v>
                </c:pt>
                <c:pt idx="3">
                  <c:v>293</c:v>
                </c:pt>
                <c:pt idx="4">
                  <c:v>200</c:v>
                </c:pt>
                <c:pt idx="5">
                  <c:v>144</c:v>
                </c:pt>
                <c:pt idx="6">
                  <c:v>27</c:v>
                </c:pt>
                <c:pt idx="7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2-43BB-B9F6-AE01335E0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12.2'!$AB$15:$AB$33</c:f>
              <c:numCache>
                <c:formatCode>0.0%</c:formatCode>
                <c:ptCount val="19"/>
                <c:pt idx="0">
                  <c:v>3.0146213241333989E-2</c:v>
                </c:pt>
                <c:pt idx="1">
                  <c:v>2.2178413011335633E-3</c:v>
                </c:pt>
                <c:pt idx="2">
                  <c:v>6.9328076228026947E-2</c:v>
                </c:pt>
                <c:pt idx="3">
                  <c:v>1.4539181862986693E-2</c:v>
                </c:pt>
                <c:pt idx="4">
                  <c:v>8.8385082963693115E-2</c:v>
                </c:pt>
                <c:pt idx="5">
                  <c:v>3.7128306226384099E-2</c:v>
                </c:pt>
                <c:pt idx="6">
                  <c:v>0.10949564645966814</c:v>
                </c:pt>
                <c:pt idx="7">
                  <c:v>6.9574503039264005E-2</c:v>
                </c:pt>
                <c:pt idx="8">
                  <c:v>5.1092492196484311E-2</c:v>
                </c:pt>
                <c:pt idx="9">
                  <c:v>8.3785115820601275E-3</c:v>
                </c:pt>
                <c:pt idx="10">
                  <c:v>3.0721209134220471E-2</c:v>
                </c:pt>
                <c:pt idx="11">
                  <c:v>1.6674880893707902E-2</c:v>
                </c:pt>
                <c:pt idx="12">
                  <c:v>3.3349761787415805E-2</c:v>
                </c:pt>
                <c:pt idx="13">
                  <c:v>7.976014457039593E-2</c:v>
                </c:pt>
                <c:pt idx="14">
                  <c:v>6.398882865122392E-2</c:v>
                </c:pt>
                <c:pt idx="15">
                  <c:v>5.9471003778544439E-2</c:v>
                </c:pt>
                <c:pt idx="16">
                  <c:v>0.13980614424182686</c:v>
                </c:pt>
                <c:pt idx="17">
                  <c:v>2.0124856251026779E-2</c:v>
                </c:pt>
                <c:pt idx="18">
                  <c:v>4.427468375225891E-2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2-4ACA-AB96-B073EC7AA8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2-4ACA-AB96-B073EC7AA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12.17'!$V$8:$Z$8</c:f>
              <c:numCache>
                <c:formatCode>#,##0</c:formatCode>
                <c:ptCount val="5"/>
                <c:pt idx="0">
                  <c:v>36158</c:v>
                </c:pt>
                <c:pt idx="1">
                  <c:v>36099</c:v>
                </c:pt>
                <c:pt idx="2">
                  <c:v>37988</c:v>
                </c:pt>
                <c:pt idx="3">
                  <c:v>40014</c:v>
                </c:pt>
                <c:pt idx="4">
                  <c:v>40071.78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A-4AE2-91AD-391019ABBA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A-4AE2-91AD-391019ABB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12.18'!$U$4:$Y$4</c:f>
              <c:numCache>
                <c:formatCode>#,##0</c:formatCode>
                <c:ptCount val="5"/>
                <c:pt idx="1">
                  <c:v>1354</c:v>
                </c:pt>
                <c:pt idx="2">
                  <c:v>1445</c:v>
                </c:pt>
                <c:pt idx="3">
                  <c:v>1525</c:v>
                </c:pt>
                <c:pt idx="4">
                  <c:v>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9-402A-ACB9-BF3AD6E36C0B}"/>
            </c:ext>
          </c:extLst>
        </c:ser>
        <c:ser>
          <c:idx val="1"/>
          <c:order val="1"/>
          <c:tx>
            <c:strRef>
              <c:f>'Table 12.18'!$S$7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12.18'!$U$7:$Y$7</c:f>
              <c:numCache>
                <c:formatCode>#,##0</c:formatCode>
                <c:ptCount val="5"/>
                <c:pt idx="1">
                  <c:v>903</c:v>
                </c:pt>
                <c:pt idx="2">
                  <c:v>944</c:v>
                </c:pt>
                <c:pt idx="3">
                  <c:v>995</c:v>
                </c:pt>
                <c:pt idx="4">
                  <c:v>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9-402A-ACB9-BF3AD6E36C0B}"/>
            </c:ext>
          </c:extLst>
        </c:ser>
        <c:ser>
          <c:idx val="2"/>
          <c:order val="2"/>
          <c:tx>
            <c:strRef>
              <c:f>'Table 12.18'!$S$11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12.18'!$U$11:$Y$11</c:f>
              <c:numCache>
                <c:formatCode>#,##0</c:formatCode>
                <c:ptCount val="5"/>
                <c:pt idx="1">
                  <c:v>991</c:v>
                </c:pt>
                <c:pt idx="2">
                  <c:v>1082</c:v>
                </c:pt>
                <c:pt idx="3">
                  <c:v>1137</c:v>
                </c:pt>
                <c:pt idx="4">
                  <c:v>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29-402A-ACB9-BF3AD6E36C0B}"/>
            </c:ext>
          </c:extLst>
        </c:ser>
        <c:ser>
          <c:idx val="3"/>
          <c:order val="3"/>
          <c:tx>
            <c:strRef>
              <c:f>'Table 12.18'!$S$12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12.18'!$U$12:$Y$12</c:f>
              <c:numCache>
                <c:formatCode>#,##0</c:formatCode>
                <c:ptCount val="5"/>
                <c:pt idx="1">
                  <c:v>361</c:v>
                </c:pt>
                <c:pt idx="2">
                  <c:v>363</c:v>
                </c:pt>
                <c:pt idx="3">
                  <c:v>385</c:v>
                </c:pt>
                <c:pt idx="4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29-402A-ACB9-BF3AD6E36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12.18'!$AB$15:$AB$33</c:f>
              <c:numCache>
                <c:formatCode>0.0%</c:formatCode>
                <c:ptCount val="19"/>
                <c:pt idx="0">
                  <c:v>0.18354430379746836</c:v>
                </c:pt>
                <c:pt idx="1">
                  <c:v>1.8987341772151898E-3</c:v>
                </c:pt>
                <c:pt idx="2">
                  <c:v>0.11835443037974684</c:v>
                </c:pt>
                <c:pt idx="3">
                  <c:v>0</c:v>
                </c:pt>
                <c:pt idx="4">
                  <c:v>5.8860759493670887E-2</c:v>
                </c:pt>
                <c:pt idx="5">
                  <c:v>1.8354430379746836E-2</c:v>
                </c:pt>
                <c:pt idx="6">
                  <c:v>5.0632911392405063E-2</c:v>
                </c:pt>
                <c:pt idx="7">
                  <c:v>6.6455696202531639E-2</c:v>
                </c:pt>
                <c:pt idx="8">
                  <c:v>4.6835443037974683E-2</c:v>
                </c:pt>
                <c:pt idx="9">
                  <c:v>0</c:v>
                </c:pt>
                <c:pt idx="10">
                  <c:v>3.6075949367088606E-2</c:v>
                </c:pt>
                <c:pt idx="11">
                  <c:v>2.0886075949367089E-2</c:v>
                </c:pt>
                <c:pt idx="12">
                  <c:v>2.2151898734177215E-2</c:v>
                </c:pt>
                <c:pt idx="13">
                  <c:v>5.6962025316455694E-2</c:v>
                </c:pt>
                <c:pt idx="14">
                  <c:v>3.6708860759493672E-2</c:v>
                </c:pt>
                <c:pt idx="15">
                  <c:v>4.493670886075949E-2</c:v>
                </c:pt>
                <c:pt idx="16">
                  <c:v>6.7088607594936706E-2</c:v>
                </c:pt>
                <c:pt idx="17">
                  <c:v>1.6455696202531647E-2</c:v>
                </c:pt>
                <c:pt idx="18">
                  <c:v>3.2278481012658226E-2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E-4A1A-9C27-4D6BDE3782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E-4A1A-9C27-4D6BDE378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12.18'!$Y$44:$Y$60</c:f>
              <c:numCache>
                <c:formatCode>#,##0</c:formatCode>
                <c:ptCount val="17"/>
                <c:pt idx="0">
                  <c:v>0</c:v>
                </c:pt>
                <c:pt idx="1">
                  <c:v>12</c:v>
                </c:pt>
                <c:pt idx="2">
                  <c:v>36</c:v>
                </c:pt>
                <c:pt idx="3">
                  <c:v>51</c:v>
                </c:pt>
                <c:pt idx="4">
                  <c:v>107</c:v>
                </c:pt>
                <c:pt idx="5">
                  <c:v>77</c:v>
                </c:pt>
                <c:pt idx="6">
                  <c:v>105</c:v>
                </c:pt>
                <c:pt idx="7">
                  <c:v>68</c:v>
                </c:pt>
                <c:pt idx="8">
                  <c:v>47</c:v>
                </c:pt>
                <c:pt idx="9">
                  <c:v>72</c:v>
                </c:pt>
                <c:pt idx="10">
                  <c:v>81</c:v>
                </c:pt>
                <c:pt idx="11">
                  <c:v>56</c:v>
                </c:pt>
                <c:pt idx="12">
                  <c:v>59</c:v>
                </c:pt>
                <c:pt idx="13">
                  <c:v>22</c:v>
                </c:pt>
                <c:pt idx="14">
                  <c:v>6</c:v>
                </c:pt>
                <c:pt idx="15">
                  <c:v>11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6-408D-B4BC-4A824D8656C6}"/>
            </c:ext>
          </c:extLst>
        </c:ser>
        <c:ser>
          <c:idx val="1"/>
          <c:order val="1"/>
          <c:tx>
            <c:strRef>
              <c:f>'Table 12.18'!$S$62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12.18'!$Y$63:$Y$79</c:f>
              <c:numCache>
                <c:formatCode>#,##0</c:formatCode>
                <c:ptCount val="17"/>
                <c:pt idx="0">
                  <c:v>3</c:v>
                </c:pt>
                <c:pt idx="1">
                  <c:v>22</c:v>
                </c:pt>
                <c:pt idx="2">
                  <c:v>31</c:v>
                </c:pt>
                <c:pt idx="3">
                  <c:v>53</c:v>
                </c:pt>
                <c:pt idx="4">
                  <c:v>73</c:v>
                </c:pt>
                <c:pt idx="5">
                  <c:v>68</c:v>
                </c:pt>
                <c:pt idx="6">
                  <c:v>57</c:v>
                </c:pt>
                <c:pt idx="7">
                  <c:v>76</c:v>
                </c:pt>
                <c:pt idx="8">
                  <c:v>54</c:v>
                </c:pt>
                <c:pt idx="9">
                  <c:v>81</c:v>
                </c:pt>
                <c:pt idx="10">
                  <c:v>81</c:v>
                </c:pt>
                <c:pt idx="11">
                  <c:v>69</c:v>
                </c:pt>
                <c:pt idx="12">
                  <c:v>38</c:v>
                </c:pt>
                <c:pt idx="13">
                  <c:v>23</c:v>
                </c:pt>
                <c:pt idx="14">
                  <c:v>9</c:v>
                </c:pt>
                <c:pt idx="15">
                  <c:v>6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6-408D-B4BC-4A824D865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12.18'!$Y$83:$Y$90</c:f>
              <c:numCache>
                <c:formatCode>#,##0</c:formatCode>
                <c:ptCount val="8"/>
                <c:pt idx="0">
                  <c:v>67</c:v>
                </c:pt>
                <c:pt idx="1">
                  <c:v>38</c:v>
                </c:pt>
                <c:pt idx="2">
                  <c:v>82</c:v>
                </c:pt>
                <c:pt idx="3">
                  <c:v>8</c:v>
                </c:pt>
                <c:pt idx="4">
                  <c:v>6</c:v>
                </c:pt>
                <c:pt idx="5">
                  <c:v>10</c:v>
                </c:pt>
                <c:pt idx="6">
                  <c:v>38</c:v>
                </c:pt>
                <c:pt idx="7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0-4F3B-B910-76CD9EF27139}"/>
            </c:ext>
          </c:extLst>
        </c:ser>
        <c:ser>
          <c:idx val="1"/>
          <c:order val="1"/>
          <c:tx>
            <c:strRef>
              <c:f>'Table 12.18'!$S$92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12.18'!$Y$93:$Y$100</c:f>
              <c:numCache>
                <c:formatCode>#,##0</c:formatCode>
                <c:ptCount val="8"/>
                <c:pt idx="0">
                  <c:v>34</c:v>
                </c:pt>
                <c:pt idx="1">
                  <c:v>70</c:v>
                </c:pt>
                <c:pt idx="2">
                  <c:v>15</c:v>
                </c:pt>
                <c:pt idx="3">
                  <c:v>46</c:v>
                </c:pt>
                <c:pt idx="4">
                  <c:v>70</c:v>
                </c:pt>
                <c:pt idx="5">
                  <c:v>44</c:v>
                </c:pt>
                <c:pt idx="6">
                  <c:v>0</c:v>
                </c:pt>
                <c:pt idx="7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F0-4F3B-B910-76CD9EF27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12.18'!$U$8:$Y$8</c:f>
              <c:numCache>
                <c:formatCode>#,##0</c:formatCode>
                <c:ptCount val="5"/>
                <c:pt idx="1">
                  <c:v>37587.449999999997</c:v>
                </c:pt>
                <c:pt idx="2">
                  <c:v>32895.629999999997</c:v>
                </c:pt>
                <c:pt idx="3">
                  <c:v>32258</c:v>
                </c:pt>
                <c:pt idx="4">
                  <c:v>36557.17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1-4F1E-A36D-9625F589573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1-4F1E-A36D-9625F5895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12.18'!$V$4:$Z$4</c:f>
              <c:numCache>
                <c:formatCode>#,##0</c:formatCode>
                <c:ptCount val="5"/>
                <c:pt idx="0">
                  <c:v>1354</c:v>
                </c:pt>
                <c:pt idx="1">
                  <c:v>1445</c:v>
                </c:pt>
                <c:pt idx="2">
                  <c:v>1525</c:v>
                </c:pt>
                <c:pt idx="3">
                  <c:v>1555</c:v>
                </c:pt>
                <c:pt idx="4">
                  <c:v>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2-4F59-A027-5F9BC5E6F9C8}"/>
            </c:ext>
          </c:extLst>
        </c:ser>
        <c:ser>
          <c:idx val="1"/>
          <c:order val="1"/>
          <c:tx>
            <c:strRef>
              <c:f>'Table 12.18'!$S$7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12.18'!$V$7:$Z$7</c:f>
              <c:numCache>
                <c:formatCode>#,##0</c:formatCode>
                <c:ptCount val="5"/>
                <c:pt idx="0">
                  <c:v>903</c:v>
                </c:pt>
                <c:pt idx="1">
                  <c:v>944</c:v>
                </c:pt>
                <c:pt idx="2">
                  <c:v>995</c:v>
                </c:pt>
                <c:pt idx="3">
                  <c:v>1013</c:v>
                </c:pt>
                <c:pt idx="4">
                  <c:v>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2-4F59-A027-5F9BC5E6F9C8}"/>
            </c:ext>
          </c:extLst>
        </c:ser>
        <c:ser>
          <c:idx val="2"/>
          <c:order val="2"/>
          <c:tx>
            <c:strRef>
              <c:f>'Table 12.18'!$S$11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12.18'!$V$11:$Z$11</c:f>
              <c:numCache>
                <c:formatCode>#,##0</c:formatCode>
                <c:ptCount val="5"/>
                <c:pt idx="0">
                  <c:v>991</c:v>
                </c:pt>
                <c:pt idx="1">
                  <c:v>1082</c:v>
                </c:pt>
                <c:pt idx="2">
                  <c:v>1137</c:v>
                </c:pt>
                <c:pt idx="3">
                  <c:v>1187</c:v>
                </c:pt>
                <c:pt idx="4">
                  <c:v>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2-4F59-A027-5F9BC5E6F9C8}"/>
            </c:ext>
          </c:extLst>
        </c:ser>
        <c:ser>
          <c:idx val="3"/>
          <c:order val="3"/>
          <c:tx>
            <c:strRef>
              <c:f>'Table 12.18'!$S$12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12.18'!$V$12:$Z$12</c:f>
              <c:numCache>
                <c:formatCode>#,##0</c:formatCode>
                <c:ptCount val="5"/>
                <c:pt idx="0">
                  <c:v>361</c:v>
                </c:pt>
                <c:pt idx="1">
                  <c:v>363</c:v>
                </c:pt>
                <c:pt idx="2">
                  <c:v>385</c:v>
                </c:pt>
                <c:pt idx="3">
                  <c:v>373</c:v>
                </c:pt>
                <c:pt idx="4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42-4F59-A027-5F9BC5E6F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12.18'!$AB$15:$AB$33</c:f>
              <c:numCache>
                <c:formatCode>0.0%</c:formatCode>
                <c:ptCount val="19"/>
                <c:pt idx="0">
                  <c:v>0.18354430379746836</c:v>
                </c:pt>
                <c:pt idx="1">
                  <c:v>1.8987341772151898E-3</c:v>
                </c:pt>
                <c:pt idx="2">
                  <c:v>0.11835443037974684</c:v>
                </c:pt>
                <c:pt idx="3">
                  <c:v>0</c:v>
                </c:pt>
                <c:pt idx="4">
                  <c:v>5.8860759493670887E-2</c:v>
                </c:pt>
                <c:pt idx="5">
                  <c:v>1.8354430379746836E-2</c:v>
                </c:pt>
                <c:pt idx="6">
                  <c:v>5.0632911392405063E-2</c:v>
                </c:pt>
                <c:pt idx="7">
                  <c:v>6.6455696202531639E-2</c:v>
                </c:pt>
                <c:pt idx="8">
                  <c:v>4.6835443037974683E-2</c:v>
                </c:pt>
                <c:pt idx="9">
                  <c:v>0</c:v>
                </c:pt>
                <c:pt idx="10">
                  <c:v>3.6075949367088606E-2</c:v>
                </c:pt>
                <c:pt idx="11">
                  <c:v>2.0886075949367089E-2</c:v>
                </c:pt>
                <c:pt idx="12">
                  <c:v>2.2151898734177215E-2</c:v>
                </c:pt>
                <c:pt idx="13">
                  <c:v>5.6962025316455694E-2</c:v>
                </c:pt>
                <c:pt idx="14">
                  <c:v>3.6708860759493672E-2</c:v>
                </c:pt>
                <c:pt idx="15">
                  <c:v>4.493670886075949E-2</c:v>
                </c:pt>
                <c:pt idx="16">
                  <c:v>6.7088607594936706E-2</c:v>
                </c:pt>
                <c:pt idx="17">
                  <c:v>1.6455696202531647E-2</c:v>
                </c:pt>
                <c:pt idx="18">
                  <c:v>3.2278481012658226E-2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A-447B-B791-C05241A104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FA-447B-B791-C05241A10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12.18'!$Z$44:$Z$60</c:f>
              <c:numCache>
                <c:formatCode>#,##0</c:formatCode>
                <c:ptCount val="17"/>
                <c:pt idx="0">
                  <c:v>0</c:v>
                </c:pt>
                <c:pt idx="1">
                  <c:v>16</c:v>
                </c:pt>
                <c:pt idx="2">
                  <c:v>36</c:v>
                </c:pt>
                <c:pt idx="3">
                  <c:v>48</c:v>
                </c:pt>
                <c:pt idx="4">
                  <c:v>87</c:v>
                </c:pt>
                <c:pt idx="5">
                  <c:v>81</c:v>
                </c:pt>
                <c:pt idx="6">
                  <c:v>104</c:v>
                </c:pt>
                <c:pt idx="7">
                  <c:v>67</c:v>
                </c:pt>
                <c:pt idx="8">
                  <c:v>47</c:v>
                </c:pt>
                <c:pt idx="9">
                  <c:v>75</c:v>
                </c:pt>
                <c:pt idx="10">
                  <c:v>83</c:v>
                </c:pt>
                <c:pt idx="11">
                  <c:v>59</c:v>
                </c:pt>
                <c:pt idx="12">
                  <c:v>67</c:v>
                </c:pt>
                <c:pt idx="13">
                  <c:v>42</c:v>
                </c:pt>
                <c:pt idx="14">
                  <c:v>10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C-408E-9B84-1E354ACCF8E7}"/>
            </c:ext>
          </c:extLst>
        </c:ser>
        <c:ser>
          <c:idx val="1"/>
          <c:order val="1"/>
          <c:tx>
            <c:strRef>
              <c:f>'Table 12.18'!$S$62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12.18'!$Z$63:$Z$79</c:f>
              <c:numCache>
                <c:formatCode>#,##0</c:formatCode>
                <c:ptCount val="17"/>
                <c:pt idx="0">
                  <c:v>0</c:v>
                </c:pt>
                <c:pt idx="1">
                  <c:v>16</c:v>
                </c:pt>
                <c:pt idx="2">
                  <c:v>50</c:v>
                </c:pt>
                <c:pt idx="3">
                  <c:v>48</c:v>
                </c:pt>
                <c:pt idx="4">
                  <c:v>62</c:v>
                </c:pt>
                <c:pt idx="5">
                  <c:v>74</c:v>
                </c:pt>
                <c:pt idx="6">
                  <c:v>85</c:v>
                </c:pt>
                <c:pt idx="7">
                  <c:v>59</c:v>
                </c:pt>
                <c:pt idx="8">
                  <c:v>55</c:v>
                </c:pt>
                <c:pt idx="9">
                  <c:v>66</c:v>
                </c:pt>
                <c:pt idx="10">
                  <c:v>91</c:v>
                </c:pt>
                <c:pt idx="11">
                  <c:v>52</c:v>
                </c:pt>
                <c:pt idx="12">
                  <c:v>45</c:v>
                </c:pt>
                <c:pt idx="13">
                  <c:v>23</c:v>
                </c:pt>
                <c:pt idx="14">
                  <c:v>9</c:v>
                </c:pt>
                <c:pt idx="15">
                  <c:v>4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C-408E-9B84-1E354ACCF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12.18'!$Z$83:$Z$90</c:f>
              <c:numCache>
                <c:formatCode>#,##0</c:formatCode>
                <c:ptCount val="8"/>
                <c:pt idx="0">
                  <c:v>73</c:v>
                </c:pt>
                <c:pt idx="1">
                  <c:v>30</c:v>
                </c:pt>
                <c:pt idx="2">
                  <c:v>78</c:v>
                </c:pt>
                <c:pt idx="3">
                  <c:v>7</c:v>
                </c:pt>
                <c:pt idx="4">
                  <c:v>6</c:v>
                </c:pt>
                <c:pt idx="5">
                  <c:v>15</c:v>
                </c:pt>
                <c:pt idx="6">
                  <c:v>46</c:v>
                </c:pt>
                <c:pt idx="7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E-48CA-9E9F-7F3C8D065EA4}"/>
            </c:ext>
          </c:extLst>
        </c:ser>
        <c:ser>
          <c:idx val="1"/>
          <c:order val="1"/>
          <c:tx>
            <c:strRef>
              <c:f>'Table 12.18'!$S$92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12.18'!$Z$93:$Z$100</c:f>
              <c:numCache>
                <c:formatCode>#,##0</c:formatCode>
                <c:ptCount val="8"/>
                <c:pt idx="0">
                  <c:v>33</c:v>
                </c:pt>
                <c:pt idx="1">
                  <c:v>65</c:v>
                </c:pt>
                <c:pt idx="2">
                  <c:v>13</c:v>
                </c:pt>
                <c:pt idx="3">
                  <c:v>48</c:v>
                </c:pt>
                <c:pt idx="4">
                  <c:v>76</c:v>
                </c:pt>
                <c:pt idx="5">
                  <c:v>45</c:v>
                </c:pt>
                <c:pt idx="6">
                  <c:v>0</c:v>
                </c:pt>
                <c:pt idx="7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4E-48CA-9E9F-7F3C8D065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12.2'!$Z$44:$Z$60</c:f>
              <c:numCache>
                <c:formatCode>#,##0</c:formatCode>
                <c:ptCount val="17"/>
                <c:pt idx="0">
                  <c:v>11</c:v>
                </c:pt>
                <c:pt idx="1">
                  <c:v>169</c:v>
                </c:pt>
                <c:pt idx="2">
                  <c:v>375</c:v>
                </c:pt>
                <c:pt idx="3">
                  <c:v>575</c:v>
                </c:pt>
                <c:pt idx="4">
                  <c:v>818</c:v>
                </c:pt>
                <c:pt idx="5">
                  <c:v>835</c:v>
                </c:pt>
                <c:pt idx="6">
                  <c:v>689</c:v>
                </c:pt>
                <c:pt idx="7">
                  <c:v>581</c:v>
                </c:pt>
                <c:pt idx="8">
                  <c:v>590</c:v>
                </c:pt>
                <c:pt idx="9">
                  <c:v>520</c:v>
                </c:pt>
                <c:pt idx="10">
                  <c:v>477</c:v>
                </c:pt>
                <c:pt idx="11">
                  <c:v>395</c:v>
                </c:pt>
                <c:pt idx="12">
                  <c:v>192</c:v>
                </c:pt>
                <c:pt idx="13">
                  <c:v>68</c:v>
                </c:pt>
                <c:pt idx="14">
                  <c:v>20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0-400F-83A5-E99E647D8F35}"/>
            </c:ext>
          </c:extLst>
        </c:ser>
        <c:ser>
          <c:idx val="1"/>
          <c:order val="1"/>
          <c:tx>
            <c:strRef>
              <c:f>'Table 12.2'!$S$62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12.2'!$Z$63:$Z$79</c:f>
              <c:numCache>
                <c:formatCode>#,##0</c:formatCode>
                <c:ptCount val="17"/>
                <c:pt idx="0">
                  <c:v>0</c:v>
                </c:pt>
                <c:pt idx="1">
                  <c:v>138</c:v>
                </c:pt>
                <c:pt idx="2">
                  <c:v>339</c:v>
                </c:pt>
                <c:pt idx="3">
                  <c:v>606</c:v>
                </c:pt>
                <c:pt idx="4">
                  <c:v>748</c:v>
                </c:pt>
                <c:pt idx="5">
                  <c:v>679</c:v>
                </c:pt>
                <c:pt idx="6">
                  <c:v>602</c:v>
                </c:pt>
                <c:pt idx="7">
                  <c:v>591</c:v>
                </c:pt>
                <c:pt idx="8">
                  <c:v>640</c:v>
                </c:pt>
                <c:pt idx="9">
                  <c:v>511</c:v>
                </c:pt>
                <c:pt idx="10">
                  <c:v>478</c:v>
                </c:pt>
                <c:pt idx="11">
                  <c:v>320</c:v>
                </c:pt>
                <c:pt idx="12">
                  <c:v>150</c:v>
                </c:pt>
                <c:pt idx="13">
                  <c:v>41</c:v>
                </c:pt>
                <c:pt idx="14">
                  <c:v>14</c:v>
                </c:pt>
                <c:pt idx="15">
                  <c:v>0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0-400F-83A5-E99E647D8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12.18'!$V$8:$Z$8</c:f>
              <c:numCache>
                <c:formatCode>#,##0</c:formatCode>
                <c:ptCount val="5"/>
                <c:pt idx="0">
                  <c:v>37587.449999999997</c:v>
                </c:pt>
                <c:pt idx="1">
                  <c:v>32895.629999999997</c:v>
                </c:pt>
                <c:pt idx="2">
                  <c:v>32258</c:v>
                </c:pt>
                <c:pt idx="3">
                  <c:v>36557.17</c:v>
                </c:pt>
                <c:pt idx="4">
                  <c:v>40678.550000000003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9-40F3-8B37-EE3D141A248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9-40F3-8B37-EE3D141A2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12.19'!$U$4:$Y$4</c:f>
              <c:numCache>
                <c:formatCode>#,##0</c:formatCode>
                <c:ptCount val="5"/>
                <c:pt idx="1">
                  <c:v>26424</c:v>
                </c:pt>
                <c:pt idx="2">
                  <c:v>27502</c:v>
                </c:pt>
                <c:pt idx="3">
                  <c:v>28364</c:v>
                </c:pt>
                <c:pt idx="4">
                  <c:v>29051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9-48F3-9A59-517DC07938B3}"/>
            </c:ext>
          </c:extLst>
        </c:ser>
        <c:ser>
          <c:idx val="1"/>
          <c:order val="1"/>
          <c:tx>
            <c:strRef>
              <c:f>'Table 12.19'!$S$7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12.19'!$U$7:$Y$7</c:f>
              <c:numCache>
                <c:formatCode>#,##0</c:formatCode>
                <c:ptCount val="5"/>
                <c:pt idx="1">
                  <c:v>19338</c:v>
                </c:pt>
                <c:pt idx="2">
                  <c:v>19927</c:v>
                </c:pt>
                <c:pt idx="3">
                  <c:v>20572</c:v>
                </c:pt>
                <c:pt idx="4">
                  <c:v>20992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9-48F3-9A59-517DC07938B3}"/>
            </c:ext>
          </c:extLst>
        </c:ser>
        <c:ser>
          <c:idx val="2"/>
          <c:order val="2"/>
          <c:tx>
            <c:strRef>
              <c:f>'Table 12.19'!$S$11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12.19'!$U$11:$Y$11</c:f>
              <c:numCache>
                <c:formatCode>#,##0</c:formatCode>
                <c:ptCount val="5"/>
                <c:pt idx="1">
                  <c:v>23103</c:v>
                </c:pt>
                <c:pt idx="2">
                  <c:v>24081</c:v>
                </c:pt>
                <c:pt idx="3">
                  <c:v>24837</c:v>
                </c:pt>
                <c:pt idx="4">
                  <c:v>25510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19-48F3-9A59-517DC07938B3}"/>
            </c:ext>
          </c:extLst>
        </c:ser>
        <c:ser>
          <c:idx val="3"/>
          <c:order val="3"/>
          <c:tx>
            <c:strRef>
              <c:f>'Table 12.19'!$S$12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12.19'!$U$12:$Y$12</c:f>
              <c:numCache>
                <c:formatCode>#,##0</c:formatCode>
                <c:ptCount val="5"/>
                <c:pt idx="1">
                  <c:v>3320</c:v>
                </c:pt>
                <c:pt idx="2">
                  <c:v>3421</c:v>
                </c:pt>
                <c:pt idx="3">
                  <c:v>3524</c:v>
                </c:pt>
                <c:pt idx="4">
                  <c:v>3535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19-48F3-9A59-517DC0793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12.19'!$AB$15:$AB$33</c:f>
              <c:numCache>
                <c:formatCode>0.0%</c:formatCode>
                <c:ptCount val="19"/>
                <c:pt idx="0">
                  <c:v>4.1123709595532236E-2</c:v>
                </c:pt>
                <c:pt idx="1">
                  <c:v>2.3015738703672365E-3</c:v>
                </c:pt>
                <c:pt idx="2">
                  <c:v>4.8299204603147738E-2</c:v>
                </c:pt>
                <c:pt idx="3">
                  <c:v>1.0357082416652563E-2</c:v>
                </c:pt>
                <c:pt idx="4">
                  <c:v>6.6001015400236923E-2</c:v>
                </c:pt>
                <c:pt idx="5">
                  <c:v>1.6991030631240481E-2</c:v>
                </c:pt>
                <c:pt idx="6">
                  <c:v>8.573362667117955E-2</c:v>
                </c:pt>
                <c:pt idx="7">
                  <c:v>7.6155017769504146E-2</c:v>
                </c:pt>
                <c:pt idx="8">
                  <c:v>2.406498561516331E-2</c:v>
                </c:pt>
                <c:pt idx="9">
                  <c:v>1.5467930275850398E-2</c:v>
                </c:pt>
                <c:pt idx="10">
                  <c:v>2.8634286681333557E-2</c:v>
                </c:pt>
                <c:pt idx="11">
                  <c:v>1.4994076831951262E-2</c:v>
                </c:pt>
                <c:pt idx="12">
                  <c:v>7.2398036892875273E-2</c:v>
                </c:pt>
                <c:pt idx="13">
                  <c:v>5.3240819089524452E-2</c:v>
                </c:pt>
                <c:pt idx="14">
                  <c:v>8.32628194279912E-2</c:v>
                </c:pt>
                <c:pt idx="15">
                  <c:v>0.12286342866813335</c:v>
                </c:pt>
                <c:pt idx="16">
                  <c:v>0.13938060585547471</c:v>
                </c:pt>
                <c:pt idx="17">
                  <c:v>2.3591132171264174E-2</c:v>
                </c:pt>
                <c:pt idx="18">
                  <c:v>3.6452868505669318E-2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5-477E-907C-712A32639E1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45-477E-907C-712A32639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12.19'!$Y$44:$Y$60</c:f>
              <c:numCache>
                <c:formatCode>#,##0</c:formatCode>
                <c:ptCount val="17"/>
                <c:pt idx="0">
                  <c:v>8</c:v>
                </c:pt>
                <c:pt idx="1">
                  <c:v>324</c:v>
                </c:pt>
                <c:pt idx="2">
                  <c:v>794</c:v>
                </c:pt>
                <c:pt idx="3">
                  <c:v>1137</c:v>
                </c:pt>
                <c:pt idx="4">
                  <c:v>1485</c:v>
                </c:pt>
                <c:pt idx="5">
                  <c:v>1558</c:v>
                </c:pt>
                <c:pt idx="6">
                  <c:v>1387</c:v>
                </c:pt>
                <c:pt idx="7">
                  <c:v>1362</c:v>
                </c:pt>
                <c:pt idx="8">
                  <c:v>1455</c:v>
                </c:pt>
                <c:pt idx="9">
                  <c:v>1293</c:v>
                </c:pt>
                <c:pt idx="10">
                  <c:v>1236</c:v>
                </c:pt>
                <c:pt idx="11">
                  <c:v>967</c:v>
                </c:pt>
                <c:pt idx="12">
                  <c:v>579</c:v>
                </c:pt>
                <c:pt idx="13">
                  <c:v>278</c:v>
                </c:pt>
                <c:pt idx="14">
                  <c:v>78</c:v>
                </c:pt>
                <c:pt idx="15">
                  <c:v>44</c:v>
                </c:pt>
                <c:pt idx="1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5-4A7D-8464-CA5FB4ABA729}"/>
            </c:ext>
          </c:extLst>
        </c:ser>
        <c:ser>
          <c:idx val="1"/>
          <c:order val="1"/>
          <c:tx>
            <c:strRef>
              <c:f>'Table 12.19'!$S$62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12.19'!$Y$63:$Y$79</c:f>
              <c:numCache>
                <c:formatCode>#,##0</c:formatCode>
                <c:ptCount val="17"/>
                <c:pt idx="0">
                  <c:v>24</c:v>
                </c:pt>
                <c:pt idx="1">
                  <c:v>319</c:v>
                </c:pt>
                <c:pt idx="2">
                  <c:v>907</c:v>
                </c:pt>
                <c:pt idx="3">
                  <c:v>1230</c:v>
                </c:pt>
                <c:pt idx="4">
                  <c:v>1509</c:v>
                </c:pt>
                <c:pt idx="5">
                  <c:v>1562</c:v>
                </c:pt>
                <c:pt idx="6">
                  <c:v>1501</c:v>
                </c:pt>
                <c:pt idx="7">
                  <c:v>1542</c:v>
                </c:pt>
                <c:pt idx="8">
                  <c:v>1734</c:v>
                </c:pt>
                <c:pt idx="9">
                  <c:v>1453</c:v>
                </c:pt>
                <c:pt idx="10">
                  <c:v>1428</c:v>
                </c:pt>
                <c:pt idx="11">
                  <c:v>1048</c:v>
                </c:pt>
                <c:pt idx="12">
                  <c:v>491</c:v>
                </c:pt>
                <c:pt idx="13">
                  <c:v>176</c:v>
                </c:pt>
                <c:pt idx="14">
                  <c:v>69</c:v>
                </c:pt>
                <c:pt idx="15">
                  <c:v>26</c:v>
                </c:pt>
                <c:pt idx="1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5-4A7D-8464-CA5FB4AB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12.19'!$Y$83:$Y$90</c:f>
              <c:numCache>
                <c:formatCode>#,##0</c:formatCode>
                <c:ptCount val="8"/>
                <c:pt idx="0">
                  <c:v>1288</c:v>
                </c:pt>
                <c:pt idx="1">
                  <c:v>2045</c:v>
                </c:pt>
                <c:pt idx="2">
                  <c:v>1654</c:v>
                </c:pt>
                <c:pt idx="3">
                  <c:v>753</c:v>
                </c:pt>
                <c:pt idx="4">
                  <c:v>625</c:v>
                </c:pt>
                <c:pt idx="5">
                  <c:v>551</c:v>
                </c:pt>
                <c:pt idx="6">
                  <c:v>474</c:v>
                </c:pt>
                <c:pt idx="7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9-4CD8-A50A-D3805C2863FF}"/>
            </c:ext>
          </c:extLst>
        </c:ser>
        <c:ser>
          <c:idx val="1"/>
          <c:order val="1"/>
          <c:tx>
            <c:strRef>
              <c:f>'Table 12.19'!$S$92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12.19'!$Y$93:$Y$100</c:f>
              <c:numCache>
                <c:formatCode>#,##0</c:formatCode>
                <c:ptCount val="8"/>
                <c:pt idx="0">
                  <c:v>895</c:v>
                </c:pt>
                <c:pt idx="1">
                  <c:v>2799</c:v>
                </c:pt>
                <c:pt idx="2">
                  <c:v>348</c:v>
                </c:pt>
                <c:pt idx="3">
                  <c:v>1570</c:v>
                </c:pt>
                <c:pt idx="4">
                  <c:v>1951</c:v>
                </c:pt>
                <c:pt idx="5">
                  <c:v>957</c:v>
                </c:pt>
                <c:pt idx="6">
                  <c:v>48</c:v>
                </c:pt>
                <c:pt idx="7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99-4CD8-A50A-D3805C286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12.19'!$U$8:$Y$8</c:f>
              <c:numCache>
                <c:formatCode>#,##0</c:formatCode>
                <c:ptCount val="5"/>
                <c:pt idx="1">
                  <c:v>41288.5</c:v>
                </c:pt>
                <c:pt idx="2">
                  <c:v>41409</c:v>
                </c:pt>
                <c:pt idx="3">
                  <c:v>41364</c:v>
                </c:pt>
                <c:pt idx="4">
                  <c:v>43961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9-444F-968E-6A6A66C4FB5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9-444F-968E-6A6A66C4F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12.19'!$V$4:$Z$4</c:f>
              <c:numCache>
                <c:formatCode>#,##0</c:formatCode>
                <c:ptCount val="5"/>
                <c:pt idx="0">
                  <c:v>26424</c:v>
                </c:pt>
                <c:pt idx="1">
                  <c:v>27502</c:v>
                </c:pt>
                <c:pt idx="2">
                  <c:v>28364</c:v>
                </c:pt>
                <c:pt idx="3">
                  <c:v>29051</c:v>
                </c:pt>
                <c:pt idx="4">
                  <c:v>29543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A-4B9B-A4A5-0F51213CA65A}"/>
            </c:ext>
          </c:extLst>
        </c:ser>
        <c:ser>
          <c:idx val="1"/>
          <c:order val="1"/>
          <c:tx>
            <c:strRef>
              <c:f>'Table 12.19'!$S$7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12.19'!$V$7:$Z$7</c:f>
              <c:numCache>
                <c:formatCode>#,##0</c:formatCode>
                <c:ptCount val="5"/>
                <c:pt idx="0">
                  <c:v>19338</c:v>
                </c:pt>
                <c:pt idx="1">
                  <c:v>19927</c:v>
                </c:pt>
                <c:pt idx="2">
                  <c:v>20572</c:v>
                </c:pt>
                <c:pt idx="3">
                  <c:v>20992</c:v>
                </c:pt>
                <c:pt idx="4">
                  <c:v>21612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A-4B9B-A4A5-0F51213CA65A}"/>
            </c:ext>
          </c:extLst>
        </c:ser>
        <c:ser>
          <c:idx val="2"/>
          <c:order val="2"/>
          <c:tx>
            <c:strRef>
              <c:f>'Table 12.19'!$S$11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12.19'!$V$11:$Z$11</c:f>
              <c:numCache>
                <c:formatCode>#,##0</c:formatCode>
                <c:ptCount val="5"/>
                <c:pt idx="0">
                  <c:v>23103</c:v>
                </c:pt>
                <c:pt idx="1">
                  <c:v>24081</c:v>
                </c:pt>
                <c:pt idx="2">
                  <c:v>24837</c:v>
                </c:pt>
                <c:pt idx="3">
                  <c:v>25510</c:v>
                </c:pt>
                <c:pt idx="4">
                  <c:v>25872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BA-4B9B-A4A5-0F51213CA65A}"/>
            </c:ext>
          </c:extLst>
        </c:ser>
        <c:ser>
          <c:idx val="3"/>
          <c:order val="3"/>
          <c:tx>
            <c:strRef>
              <c:f>'Table 12.19'!$S$12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12.19'!$V$12:$Z$12</c:f>
              <c:numCache>
                <c:formatCode>#,##0</c:formatCode>
                <c:ptCount val="5"/>
                <c:pt idx="0">
                  <c:v>3320</c:v>
                </c:pt>
                <c:pt idx="1">
                  <c:v>3421</c:v>
                </c:pt>
                <c:pt idx="2">
                  <c:v>3524</c:v>
                </c:pt>
                <c:pt idx="3">
                  <c:v>3535</c:v>
                </c:pt>
                <c:pt idx="4">
                  <c:v>3669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BA-4B9B-A4A5-0F51213CA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12.19'!$AB$15:$AB$33</c:f>
              <c:numCache>
                <c:formatCode>0.0%</c:formatCode>
                <c:ptCount val="19"/>
                <c:pt idx="0">
                  <c:v>4.1123709595532236E-2</c:v>
                </c:pt>
                <c:pt idx="1">
                  <c:v>2.3015738703672365E-3</c:v>
                </c:pt>
                <c:pt idx="2">
                  <c:v>4.8299204603147738E-2</c:v>
                </c:pt>
                <c:pt idx="3">
                  <c:v>1.0357082416652563E-2</c:v>
                </c:pt>
                <c:pt idx="4">
                  <c:v>6.6001015400236923E-2</c:v>
                </c:pt>
                <c:pt idx="5">
                  <c:v>1.6991030631240481E-2</c:v>
                </c:pt>
                <c:pt idx="6">
                  <c:v>8.573362667117955E-2</c:v>
                </c:pt>
                <c:pt idx="7">
                  <c:v>7.6155017769504146E-2</c:v>
                </c:pt>
                <c:pt idx="8">
                  <c:v>2.406498561516331E-2</c:v>
                </c:pt>
                <c:pt idx="9">
                  <c:v>1.5467930275850398E-2</c:v>
                </c:pt>
                <c:pt idx="10">
                  <c:v>2.8634286681333557E-2</c:v>
                </c:pt>
                <c:pt idx="11">
                  <c:v>1.4994076831951262E-2</c:v>
                </c:pt>
                <c:pt idx="12">
                  <c:v>7.2398036892875273E-2</c:v>
                </c:pt>
                <c:pt idx="13">
                  <c:v>5.3240819089524452E-2</c:v>
                </c:pt>
                <c:pt idx="14">
                  <c:v>8.32628194279912E-2</c:v>
                </c:pt>
                <c:pt idx="15">
                  <c:v>0.12286342866813335</c:v>
                </c:pt>
                <c:pt idx="16">
                  <c:v>0.13938060585547471</c:v>
                </c:pt>
                <c:pt idx="17">
                  <c:v>2.3591132171264174E-2</c:v>
                </c:pt>
                <c:pt idx="18">
                  <c:v>3.6452868505669318E-2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A2-910C-B8892960CDE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D-44A2-910C-B8892960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12.19'!$Z$44:$Z$60</c:f>
              <c:numCache>
                <c:formatCode>#,##0</c:formatCode>
                <c:ptCount val="17"/>
                <c:pt idx="0">
                  <c:v>16</c:v>
                </c:pt>
                <c:pt idx="1">
                  <c:v>314</c:v>
                </c:pt>
                <c:pt idx="2">
                  <c:v>780</c:v>
                </c:pt>
                <c:pt idx="3">
                  <c:v>1143</c:v>
                </c:pt>
                <c:pt idx="4">
                  <c:v>1560</c:v>
                </c:pt>
                <c:pt idx="5">
                  <c:v>1646</c:v>
                </c:pt>
                <c:pt idx="6">
                  <c:v>1573</c:v>
                </c:pt>
                <c:pt idx="7">
                  <c:v>1347</c:v>
                </c:pt>
                <c:pt idx="8">
                  <c:v>1483</c:v>
                </c:pt>
                <c:pt idx="9">
                  <c:v>1292</c:v>
                </c:pt>
                <c:pt idx="10">
                  <c:v>1242</c:v>
                </c:pt>
                <c:pt idx="11">
                  <c:v>1013</c:v>
                </c:pt>
                <c:pt idx="12">
                  <c:v>565</c:v>
                </c:pt>
                <c:pt idx="13">
                  <c:v>272</c:v>
                </c:pt>
                <c:pt idx="14">
                  <c:v>86</c:v>
                </c:pt>
                <c:pt idx="15">
                  <c:v>39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E-48B4-A23B-C9E71E069A7E}"/>
            </c:ext>
          </c:extLst>
        </c:ser>
        <c:ser>
          <c:idx val="1"/>
          <c:order val="1"/>
          <c:tx>
            <c:strRef>
              <c:f>'Table 12.19'!$S$62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12.19'!$Z$63:$Z$79</c:f>
              <c:numCache>
                <c:formatCode>#,##0</c:formatCode>
                <c:ptCount val="17"/>
                <c:pt idx="0">
                  <c:v>28</c:v>
                </c:pt>
                <c:pt idx="1">
                  <c:v>331</c:v>
                </c:pt>
                <c:pt idx="2">
                  <c:v>824</c:v>
                </c:pt>
                <c:pt idx="3">
                  <c:v>1151</c:v>
                </c:pt>
                <c:pt idx="4">
                  <c:v>1622</c:v>
                </c:pt>
                <c:pt idx="5">
                  <c:v>1627</c:v>
                </c:pt>
                <c:pt idx="6">
                  <c:v>1633</c:v>
                </c:pt>
                <c:pt idx="7">
                  <c:v>1535</c:v>
                </c:pt>
                <c:pt idx="8">
                  <c:v>1682</c:v>
                </c:pt>
                <c:pt idx="9">
                  <c:v>1528</c:v>
                </c:pt>
                <c:pt idx="10">
                  <c:v>1327</c:v>
                </c:pt>
                <c:pt idx="11">
                  <c:v>1037</c:v>
                </c:pt>
                <c:pt idx="12">
                  <c:v>529</c:v>
                </c:pt>
                <c:pt idx="13">
                  <c:v>163</c:v>
                </c:pt>
                <c:pt idx="14">
                  <c:v>66</c:v>
                </c:pt>
                <c:pt idx="15">
                  <c:v>25</c:v>
                </c:pt>
                <c:pt idx="1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8E-48B4-A23B-C9E71E069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12.19'!$Z$83:$Z$90</c:f>
              <c:numCache>
                <c:formatCode>#,##0</c:formatCode>
                <c:ptCount val="8"/>
                <c:pt idx="0">
                  <c:v>1361</c:v>
                </c:pt>
                <c:pt idx="1">
                  <c:v>2122</c:v>
                </c:pt>
                <c:pt idx="2">
                  <c:v>1754</c:v>
                </c:pt>
                <c:pt idx="3">
                  <c:v>773</c:v>
                </c:pt>
                <c:pt idx="4">
                  <c:v>610</c:v>
                </c:pt>
                <c:pt idx="5">
                  <c:v>576</c:v>
                </c:pt>
                <c:pt idx="6">
                  <c:v>464</c:v>
                </c:pt>
                <c:pt idx="7">
                  <c:v>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D-40A8-B680-21B07ACFEC41}"/>
            </c:ext>
          </c:extLst>
        </c:ser>
        <c:ser>
          <c:idx val="1"/>
          <c:order val="1"/>
          <c:tx>
            <c:strRef>
              <c:f>'Table 12.19'!$S$92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12.19'!$Z$93:$Z$100</c:f>
              <c:numCache>
                <c:formatCode>#,##0</c:formatCode>
                <c:ptCount val="8"/>
                <c:pt idx="0">
                  <c:v>958</c:v>
                </c:pt>
                <c:pt idx="1">
                  <c:v>2917</c:v>
                </c:pt>
                <c:pt idx="2">
                  <c:v>375</c:v>
                </c:pt>
                <c:pt idx="3">
                  <c:v>1552</c:v>
                </c:pt>
                <c:pt idx="4">
                  <c:v>1969</c:v>
                </c:pt>
                <c:pt idx="5">
                  <c:v>968</c:v>
                </c:pt>
                <c:pt idx="6">
                  <c:v>59</c:v>
                </c:pt>
                <c:pt idx="7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D-40A8-B680-21B07ACFE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12.2'!$Z$83:$Z$90</c:f>
              <c:numCache>
                <c:formatCode>#,##0</c:formatCode>
                <c:ptCount val="8"/>
                <c:pt idx="0">
                  <c:v>445</c:v>
                </c:pt>
                <c:pt idx="1">
                  <c:v>300</c:v>
                </c:pt>
                <c:pt idx="2">
                  <c:v>1109</c:v>
                </c:pt>
                <c:pt idx="3">
                  <c:v>308</c:v>
                </c:pt>
                <c:pt idx="4">
                  <c:v>233</c:v>
                </c:pt>
                <c:pt idx="5">
                  <c:v>276</c:v>
                </c:pt>
                <c:pt idx="6">
                  <c:v>606</c:v>
                </c:pt>
                <c:pt idx="7">
                  <c:v>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3-4FD0-BE71-93F46A08C73A}"/>
            </c:ext>
          </c:extLst>
        </c:ser>
        <c:ser>
          <c:idx val="1"/>
          <c:order val="1"/>
          <c:tx>
            <c:strRef>
              <c:f>'Table 12.2'!$S$92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12.2'!$Z$93:$Z$100</c:f>
              <c:numCache>
                <c:formatCode>#,##0</c:formatCode>
                <c:ptCount val="8"/>
                <c:pt idx="0">
                  <c:v>352</c:v>
                </c:pt>
                <c:pt idx="1">
                  <c:v>486</c:v>
                </c:pt>
                <c:pt idx="2">
                  <c:v>188</c:v>
                </c:pt>
                <c:pt idx="3">
                  <c:v>944</c:v>
                </c:pt>
                <c:pt idx="4">
                  <c:v>840</c:v>
                </c:pt>
                <c:pt idx="5">
                  <c:v>616</c:v>
                </c:pt>
                <c:pt idx="6">
                  <c:v>50</c:v>
                </c:pt>
                <c:pt idx="7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3-4FD0-BE71-93F46A08C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12.19'!$V$8:$Z$8</c:f>
              <c:numCache>
                <c:formatCode>#,##0</c:formatCode>
                <c:ptCount val="5"/>
                <c:pt idx="0">
                  <c:v>41288.5</c:v>
                </c:pt>
                <c:pt idx="1">
                  <c:v>41409</c:v>
                </c:pt>
                <c:pt idx="2">
                  <c:v>41364</c:v>
                </c:pt>
                <c:pt idx="3">
                  <c:v>43961</c:v>
                </c:pt>
                <c:pt idx="4">
                  <c:v>43967.54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1-44BD-8E5C-B92B157235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1-44BD-8E5C-B92B15723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12.20'!$U$4:$Y$4</c:f>
              <c:numCache>
                <c:formatCode>#,##0</c:formatCode>
                <c:ptCount val="5"/>
                <c:pt idx="1">
                  <c:v>7898</c:v>
                </c:pt>
                <c:pt idx="2">
                  <c:v>8298</c:v>
                </c:pt>
                <c:pt idx="3">
                  <c:v>8481</c:v>
                </c:pt>
                <c:pt idx="4">
                  <c:v>8570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A-4C38-88E3-8E6C8E543ECE}"/>
            </c:ext>
          </c:extLst>
        </c:ser>
        <c:ser>
          <c:idx val="1"/>
          <c:order val="1"/>
          <c:tx>
            <c:strRef>
              <c:f>'Table 12.20'!$S$7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12.20'!$U$7:$Y$7</c:f>
              <c:numCache>
                <c:formatCode>#,##0</c:formatCode>
                <c:ptCount val="5"/>
                <c:pt idx="1">
                  <c:v>5612</c:v>
                </c:pt>
                <c:pt idx="2">
                  <c:v>5770</c:v>
                </c:pt>
                <c:pt idx="3">
                  <c:v>6078</c:v>
                </c:pt>
                <c:pt idx="4">
                  <c:v>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A-4C38-88E3-8E6C8E543ECE}"/>
            </c:ext>
          </c:extLst>
        </c:ser>
        <c:ser>
          <c:idx val="2"/>
          <c:order val="2"/>
          <c:tx>
            <c:strRef>
              <c:f>'Table 12.20'!$S$11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12.20'!$U$11:$Y$11</c:f>
              <c:numCache>
                <c:formatCode>#,##0</c:formatCode>
                <c:ptCount val="5"/>
                <c:pt idx="1">
                  <c:v>6932</c:v>
                </c:pt>
                <c:pt idx="2">
                  <c:v>7260</c:v>
                </c:pt>
                <c:pt idx="3">
                  <c:v>7400</c:v>
                </c:pt>
                <c:pt idx="4">
                  <c:v>7558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A-4C38-88E3-8E6C8E543ECE}"/>
            </c:ext>
          </c:extLst>
        </c:ser>
        <c:ser>
          <c:idx val="3"/>
          <c:order val="3"/>
          <c:tx>
            <c:strRef>
              <c:f>'Table 12.20'!$S$12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12.20'!$U$12:$Y$12</c:f>
              <c:numCache>
                <c:formatCode>#,##0</c:formatCode>
                <c:ptCount val="5"/>
                <c:pt idx="1">
                  <c:v>968</c:v>
                </c:pt>
                <c:pt idx="2">
                  <c:v>1038</c:v>
                </c:pt>
                <c:pt idx="3">
                  <c:v>1076</c:v>
                </c:pt>
                <c:pt idx="4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3A-4C38-88E3-8E6C8E543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12.20'!$AB$15:$AB$33</c:f>
              <c:numCache>
                <c:formatCode>0.0%</c:formatCode>
                <c:ptCount val="19"/>
                <c:pt idx="0">
                  <c:v>8.3004398330889823E-2</c:v>
                </c:pt>
                <c:pt idx="1">
                  <c:v>1.6239990977782792E-2</c:v>
                </c:pt>
                <c:pt idx="2">
                  <c:v>6.6989962783354007E-2</c:v>
                </c:pt>
                <c:pt idx="3">
                  <c:v>7.8944400586444113E-3</c:v>
                </c:pt>
                <c:pt idx="4">
                  <c:v>7.9733844592308561E-2</c:v>
                </c:pt>
                <c:pt idx="5">
                  <c:v>3.372053682192399E-2</c:v>
                </c:pt>
                <c:pt idx="6">
                  <c:v>9.4733280703732936E-2</c:v>
                </c:pt>
                <c:pt idx="7">
                  <c:v>5.9546633585203561E-2</c:v>
                </c:pt>
                <c:pt idx="8">
                  <c:v>5.7516634712980713E-2</c:v>
                </c:pt>
                <c:pt idx="9">
                  <c:v>4.2855531746926806E-3</c:v>
                </c:pt>
                <c:pt idx="10">
                  <c:v>2.4359986466674186E-2</c:v>
                </c:pt>
                <c:pt idx="11">
                  <c:v>1.2179993233337093E-2</c:v>
                </c:pt>
                <c:pt idx="12">
                  <c:v>3.2028871095071611E-2</c:v>
                </c:pt>
                <c:pt idx="13">
                  <c:v>8.255328747039585E-2</c:v>
                </c:pt>
                <c:pt idx="14">
                  <c:v>3.2367204240442086E-2</c:v>
                </c:pt>
                <c:pt idx="15">
                  <c:v>6.6200518777489573E-2</c:v>
                </c:pt>
                <c:pt idx="16">
                  <c:v>0.12980715010713884</c:v>
                </c:pt>
                <c:pt idx="17">
                  <c:v>1.7254990413894215E-2</c:v>
                </c:pt>
                <c:pt idx="18">
                  <c:v>3.5299424833652872E-2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D-4A55-8D8A-2CEEBEB6F10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D-4A55-8D8A-2CEEBEB6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12.20'!$Y$44:$Y$60</c:f>
              <c:numCache>
                <c:formatCode>#,##0</c:formatCode>
                <c:ptCount val="17"/>
                <c:pt idx="0">
                  <c:v>5</c:v>
                </c:pt>
                <c:pt idx="1">
                  <c:v>104</c:v>
                </c:pt>
                <c:pt idx="2">
                  <c:v>252</c:v>
                </c:pt>
                <c:pt idx="3">
                  <c:v>345</c:v>
                </c:pt>
                <c:pt idx="4">
                  <c:v>496</c:v>
                </c:pt>
                <c:pt idx="5">
                  <c:v>387</c:v>
                </c:pt>
                <c:pt idx="6">
                  <c:v>365</c:v>
                </c:pt>
                <c:pt idx="7">
                  <c:v>389</c:v>
                </c:pt>
                <c:pt idx="8">
                  <c:v>458</c:v>
                </c:pt>
                <c:pt idx="9">
                  <c:v>396</c:v>
                </c:pt>
                <c:pt idx="10">
                  <c:v>459</c:v>
                </c:pt>
                <c:pt idx="11">
                  <c:v>333</c:v>
                </c:pt>
                <c:pt idx="12">
                  <c:v>181</c:v>
                </c:pt>
                <c:pt idx="13">
                  <c:v>103</c:v>
                </c:pt>
                <c:pt idx="14">
                  <c:v>37</c:v>
                </c:pt>
                <c:pt idx="15">
                  <c:v>17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0-4ED4-8D2D-6189F9E06625}"/>
            </c:ext>
          </c:extLst>
        </c:ser>
        <c:ser>
          <c:idx val="1"/>
          <c:order val="1"/>
          <c:tx>
            <c:strRef>
              <c:f>'Table 12.20'!$S$62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12.20'!$Y$63:$Y$79</c:f>
              <c:numCache>
                <c:formatCode>#,##0</c:formatCode>
                <c:ptCount val="17"/>
                <c:pt idx="0">
                  <c:v>9</c:v>
                </c:pt>
                <c:pt idx="1">
                  <c:v>136</c:v>
                </c:pt>
                <c:pt idx="2">
                  <c:v>294</c:v>
                </c:pt>
                <c:pt idx="3">
                  <c:v>389</c:v>
                </c:pt>
                <c:pt idx="4">
                  <c:v>395</c:v>
                </c:pt>
                <c:pt idx="5">
                  <c:v>370</c:v>
                </c:pt>
                <c:pt idx="6">
                  <c:v>324</c:v>
                </c:pt>
                <c:pt idx="7">
                  <c:v>367</c:v>
                </c:pt>
                <c:pt idx="8">
                  <c:v>473</c:v>
                </c:pt>
                <c:pt idx="9">
                  <c:v>464</c:v>
                </c:pt>
                <c:pt idx="10">
                  <c:v>458</c:v>
                </c:pt>
                <c:pt idx="11">
                  <c:v>308</c:v>
                </c:pt>
                <c:pt idx="12">
                  <c:v>145</c:v>
                </c:pt>
                <c:pt idx="13">
                  <c:v>55</c:v>
                </c:pt>
                <c:pt idx="14">
                  <c:v>30</c:v>
                </c:pt>
                <c:pt idx="15">
                  <c:v>5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0-4ED4-8D2D-6189F9E06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12.20'!$Y$83:$Y$90</c:f>
              <c:numCache>
                <c:formatCode>#,##0</c:formatCode>
                <c:ptCount val="8"/>
                <c:pt idx="0">
                  <c:v>336</c:v>
                </c:pt>
                <c:pt idx="1">
                  <c:v>255</c:v>
                </c:pt>
                <c:pt idx="2">
                  <c:v>722</c:v>
                </c:pt>
                <c:pt idx="3">
                  <c:v>172</c:v>
                </c:pt>
                <c:pt idx="4">
                  <c:v>85</c:v>
                </c:pt>
                <c:pt idx="5">
                  <c:v>127</c:v>
                </c:pt>
                <c:pt idx="6">
                  <c:v>421</c:v>
                </c:pt>
                <c:pt idx="7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7-4F7E-BACA-64C7F9347142}"/>
            </c:ext>
          </c:extLst>
        </c:ser>
        <c:ser>
          <c:idx val="1"/>
          <c:order val="1"/>
          <c:tx>
            <c:strRef>
              <c:f>'Table 12.20'!$S$92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12.20'!$Y$93:$Y$100</c:f>
              <c:numCache>
                <c:formatCode>#,##0</c:formatCode>
                <c:ptCount val="8"/>
                <c:pt idx="0">
                  <c:v>204</c:v>
                </c:pt>
                <c:pt idx="1">
                  <c:v>476</c:v>
                </c:pt>
                <c:pt idx="2">
                  <c:v>106</c:v>
                </c:pt>
                <c:pt idx="3">
                  <c:v>508</c:v>
                </c:pt>
                <c:pt idx="4">
                  <c:v>436</c:v>
                </c:pt>
                <c:pt idx="5">
                  <c:v>392</c:v>
                </c:pt>
                <c:pt idx="6">
                  <c:v>23</c:v>
                </c:pt>
                <c:pt idx="7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7-4F7E-BACA-64C7F9347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12.20'!$U$8:$Y$8</c:f>
              <c:numCache>
                <c:formatCode>#,##0</c:formatCode>
                <c:ptCount val="5"/>
                <c:pt idx="1">
                  <c:v>36748</c:v>
                </c:pt>
                <c:pt idx="2">
                  <c:v>37118.47</c:v>
                </c:pt>
                <c:pt idx="3">
                  <c:v>40236.5</c:v>
                </c:pt>
                <c:pt idx="4">
                  <c:v>41879.78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B-43D8-B901-12BFE5FAA8D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B-43D8-B901-12BFE5FAA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12.20'!$V$4:$Z$4</c:f>
              <c:numCache>
                <c:formatCode>#,##0</c:formatCode>
                <c:ptCount val="5"/>
                <c:pt idx="0">
                  <c:v>7898</c:v>
                </c:pt>
                <c:pt idx="1">
                  <c:v>8298</c:v>
                </c:pt>
                <c:pt idx="2">
                  <c:v>8481</c:v>
                </c:pt>
                <c:pt idx="3">
                  <c:v>8570</c:v>
                </c:pt>
                <c:pt idx="4">
                  <c:v>8865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2-4FBD-99EB-C19A4652F650}"/>
            </c:ext>
          </c:extLst>
        </c:ser>
        <c:ser>
          <c:idx val="1"/>
          <c:order val="1"/>
          <c:tx>
            <c:strRef>
              <c:f>'Table 12.20'!$S$7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12.20'!$V$7:$Z$7</c:f>
              <c:numCache>
                <c:formatCode>#,##0</c:formatCode>
                <c:ptCount val="5"/>
                <c:pt idx="0">
                  <c:v>5612</c:v>
                </c:pt>
                <c:pt idx="1">
                  <c:v>5770</c:v>
                </c:pt>
                <c:pt idx="2">
                  <c:v>6078</c:v>
                </c:pt>
                <c:pt idx="3">
                  <c:v>6099</c:v>
                </c:pt>
                <c:pt idx="4">
                  <c:v>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2-4FBD-99EB-C19A4652F650}"/>
            </c:ext>
          </c:extLst>
        </c:ser>
        <c:ser>
          <c:idx val="2"/>
          <c:order val="2"/>
          <c:tx>
            <c:strRef>
              <c:f>'Table 12.20'!$S$11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12.20'!$V$11:$Z$11</c:f>
              <c:numCache>
                <c:formatCode>#,##0</c:formatCode>
                <c:ptCount val="5"/>
                <c:pt idx="0">
                  <c:v>6932</c:v>
                </c:pt>
                <c:pt idx="1">
                  <c:v>7260</c:v>
                </c:pt>
                <c:pt idx="2">
                  <c:v>7400</c:v>
                </c:pt>
                <c:pt idx="3">
                  <c:v>7558</c:v>
                </c:pt>
                <c:pt idx="4">
                  <c:v>7782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2-4FBD-99EB-C19A4652F650}"/>
            </c:ext>
          </c:extLst>
        </c:ser>
        <c:ser>
          <c:idx val="3"/>
          <c:order val="3"/>
          <c:tx>
            <c:strRef>
              <c:f>'Table 12.20'!$S$12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12.20'!$V$12:$Z$12</c:f>
              <c:numCache>
                <c:formatCode>#,##0</c:formatCode>
                <c:ptCount val="5"/>
                <c:pt idx="0">
                  <c:v>968</c:v>
                </c:pt>
                <c:pt idx="1">
                  <c:v>1038</c:v>
                </c:pt>
                <c:pt idx="2">
                  <c:v>1076</c:v>
                </c:pt>
                <c:pt idx="3">
                  <c:v>1008</c:v>
                </c:pt>
                <c:pt idx="4">
                  <c:v>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A2-4FBD-99EB-C19A4652F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12.20'!$AB$15:$AB$33</c:f>
              <c:numCache>
                <c:formatCode>0.0%</c:formatCode>
                <c:ptCount val="19"/>
                <c:pt idx="0">
                  <c:v>8.3004398330889823E-2</c:v>
                </c:pt>
                <c:pt idx="1">
                  <c:v>1.6239990977782792E-2</c:v>
                </c:pt>
                <c:pt idx="2">
                  <c:v>6.6989962783354007E-2</c:v>
                </c:pt>
                <c:pt idx="3">
                  <c:v>7.8944400586444113E-3</c:v>
                </c:pt>
                <c:pt idx="4">
                  <c:v>7.9733844592308561E-2</c:v>
                </c:pt>
                <c:pt idx="5">
                  <c:v>3.372053682192399E-2</c:v>
                </c:pt>
                <c:pt idx="6">
                  <c:v>9.4733280703732936E-2</c:v>
                </c:pt>
                <c:pt idx="7">
                  <c:v>5.9546633585203561E-2</c:v>
                </c:pt>
                <c:pt idx="8">
                  <c:v>5.7516634712980713E-2</c:v>
                </c:pt>
                <c:pt idx="9">
                  <c:v>4.2855531746926806E-3</c:v>
                </c:pt>
                <c:pt idx="10">
                  <c:v>2.4359986466674186E-2</c:v>
                </c:pt>
                <c:pt idx="11">
                  <c:v>1.2179993233337093E-2</c:v>
                </c:pt>
                <c:pt idx="12">
                  <c:v>3.2028871095071611E-2</c:v>
                </c:pt>
                <c:pt idx="13">
                  <c:v>8.255328747039585E-2</c:v>
                </c:pt>
                <c:pt idx="14">
                  <c:v>3.2367204240442086E-2</c:v>
                </c:pt>
                <c:pt idx="15">
                  <c:v>6.6200518777489573E-2</c:v>
                </c:pt>
                <c:pt idx="16">
                  <c:v>0.12980715010713884</c:v>
                </c:pt>
                <c:pt idx="17">
                  <c:v>1.7254990413894215E-2</c:v>
                </c:pt>
                <c:pt idx="18">
                  <c:v>3.5299424833652872E-2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D-4C04-B1BB-5AB835B2302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D-4C04-B1BB-5AB835B2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12.20'!$Z$44:$Z$60</c:f>
              <c:numCache>
                <c:formatCode>#,##0</c:formatCode>
                <c:ptCount val="17"/>
                <c:pt idx="0">
                  <c:v>6</c:v>
                </c:pt>
                <c:pt idx="1">
                  <c:v>100</c:v>
                </c:pt>
                <c:pt idx="2">
                  <c:v>242</c:v>
                </c:pt>
                <c:pt idx="3">
                  <c:v>326</c:v>
                </c:pt>
                <c:pt idx="4">
                  <c:v>502</c:v>
                </c:pt>
                <c:pt idx="5">
                  <c:v>472</c:v>
                </c:pt>
                <c:pt idx="6">
                  <c:v>383</c:v>
                </c:pt>
                <c:pt idx="7">
                  <c:v>351</c:v>
                </c:pt>
                <c:pt idx="8">
                  <c:v>499</c:v>
                </c:pt>
                <c:pt idx="9">
                  <c:v>391</c:v>
                </c:pt>
                <c:pt idx="10">
                  <c:v>465</c:v>
                </c:pt>
                <c:pt idx="11">
                  <c:v>359</c:v>
                </c:pt>
                <c:pt idx="12">
                  <c:v>217</c:v>
                </c:pt>
                <c:pt idx="13">
                  <c:v>99</c:v>
                </c:pt>
                <c:pt idx="14">
                  <c:v>42</c:v>
                </c:pt>
                <c:pt idx="15">
                  <c:v>16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B-4463-AB40-B357B304287C}"/>
            </c:ext>
          </c:extLst>
        </c:ser>
        <c:ser>
          <c:idx val="1"/>
          <c:order val="1"/>
          <c:tx>
            <c:strRef>
              <c:f>'Table 12.20'!$S$62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12.20'!$Z$63:$Z$79</c:f>
              <c:numCache>
                <c:formatCode>#,##0</c:formatCode>
                <c:ptCount val="17"/>
                <c:pt idx="0">
                  <c:v>4</c:v>
                </c:pt>
                <c:pt idx="1">
                  <c:v>129</c:v>
                </c:pt>
                <c:pt idx="2">
                  <c:v>299</c:v>
                </c:pt>
                <c:pt idx="3">
                  <c:v>360</c:v>
                </c:pt>
                <c:pt idx="4">
                  <c:v>468</c:v>
                </c:pt>
                <c:pt idx="5">
                  <c:v>415</c:v>
                </c:pt>
                <c:pt idx="6">
                  <c:v>346</c:v>
                </c:pt>
                <c:pt idx="7">
                  <c:v>371</c:v>
                </c:pt>
                <c:pt idx="8">
                  <c:v>460</c:v>
                </c:pt>
                <c:pt idx="9">
                  <c:v>467</c:v>
                </c:pt>
                <c:pt idx="10">
                  <c:v>444</c:v>
                </c:pt>
                <c:pt idx="11">
                  <c:v>317</c:v>
                </c:pt>
                <c:pt idx="12">
                  <c:v>189</c:v>
                </c:pt>
                <c:pt idx="13">
                  <c:v>48</c:v>
                </c:pt>
                <c:pt idx="14">
                  <c:v>24</c:v>
                </c:pt>
                <c:pt idx="15">
                  <c:v>13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3B-4463-AB40-B357B3042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12.20'!$Z$83:$Z$90</c:f>
              <c:numCache>
                <c:formatCode>#,##0</c:formatCode>
                <c:ptCount val="8"/>
                <c:pt idx="0">
                  <c:v>351</c:v>
                </c:pt>
                <c:pt idx="1">
                  <c:v>265</c:v>
                </c:pt>
                <c:pt idx="2">
                  <c:v>715</c:v>
                </c:pt>
                <c:pt idx="3">
                  <c:v>190</c:v>
                </c:pt>
                <c:pt idx="4">
                  <c:v>89</c:v>
                </c:pt>
                <c:pt idx="5">
                  <c:v>128</c:v>
                </c:pt>
                <c:pt idx="6">
                  <c:v>433</c:v>
                </c:pt>
                <c:pt idx="7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D-4ECA-93CB-B26FB4C9A8EE}"/>
            </c:ext>
          </c:extLst>
        </c:ser>
        <c:ser>
          <c:idx val="1"/>
          <c:order val="1"/>
          <c:tx>
            <c:strRef>
              <c:f>'Table 12.20'!$S$92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12.20'!$Z$93:$Z$100</c:f>
              <c:numCache>
                <c:formatCode>#,##0</c:formatCode>
                <c:ptCount val="8"/>
                <c:pt idx="0">
                  <c:v>209</c:v>
                </c:pt>
                <c:pt idx="1">
                  <c:v>522</c:v>
                </c:pt>
                <c:pt idx="2">
                  <c:v>104</c:v>
                </c:pt>
                <c:pt idx="3">
                  <c:v>485</c:v>
                </c:pt>
                <c:pt idx="4">
                  <c:v>457</c:v>
                </c:pt>
                <c:pt idx="5">
                  <c:v>405</c:v>
                </c:pt>
                <c:pt idx="6">
                  <c:v>22</c:v>
                </c:pt>
                <c:pt idx="7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D-4ECA-93CB-B26FB4C9A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12.1'!$AB$15:$AB$33</c:f>
              <c:numCache>
                <c:formatCode>0.0%</c:formatCode>
                <c:ptCount val="19"/>
                <c:pt idx="0">
                  <c:v>9.1399229781771507E-2</c:v>
                </c:pt>
                <c:pt idx="1">
                  <c:v>1.0012836970474968E-2</c:v>
                </c:pt>
                <c:pt idx="2">
                  <c:v>4.595635430038511E-2</c:v>
                </c:pt>
                <c:pt idx="3">
                  <c:v>6.1617458279845955E-3</c:v>
                </c:pt>
                <c:pt idx="4">
                  <c:v>6.8806161745827987E-2</c:v>
                </c:pt>
                <c:pt idx="5">
                  <c:v>1.386392811296534E-2</c:v>
                </c:pt>
                <c:pt idx="6">
                  <c:v>0.10680359435173299</c:v>
                </c:pt>
                <c:pt idx="7">
                  <c:v>0.13170731707317074</c:v>
                </c:pt>
                <c:pt idx="8">
                  <c:v>3.4659820282413351E-2</c:v>
                </c:pt>
                <c:pt idx="9">
                  <c:v>4.8780487804878049E-3</c:v>
                </c:pt>
                <c:pt idx="10">
                  <c:v>2.3106546854942234E-2</c:v>
                </c:pt>
                <c:pt idx="11">
                  <c:v>1.1553273427471117E-2</c:v>
                </c:pt>
                <c:pt idx="12">
                  <c:v>4.4672657252888319E-2</c:v>
                </c:pt>
                <c:pt idx="13">
                  <c:v>4.7240051347881902E-2</c:v>
                </c:pt>
                <c:pt idx="14">
                  <c:v>4.3388960205391527E-2</c:v>
                </c:pt>
                <c:pt idx="15">
                  <c:v>7.0089858793324772E-2</c:v>
                </c:pt>
                <c:pt idx="16">
                  <c:v>0.11861360718870347</c:v>
                </c:pt>
                <c:pt idx="17">
                  <c:v>1.4377406931964057E-2</c:v>
                </c:pt>
                <c:pt idx="18">
                  <c:v>3.0295250320924262E-2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7-4A6B-A4FE-79BEA3132D0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7-4A6B-A4FE-79BEA3132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12.2'!$V$8:$Z$8</c:f>
              <c:numCache>
                <c:formatCode>#,##0</c:formatCode>
                <c:ptCount val="5"/>
                <c:pt idx="0">
                  <c:v>40007.68</c:v>
                </c:pt>
                <c:pt idx="1">
                  <c:v>40810</c:v>
                </c:pt>
                <c:pt idx="2">
                  <c:v>41600</c:v>
                </c:pt>
                <c:pt idx="3">
                  <c:v>43845</c:v>
                </c:pt>
                <c:pt idx="4">
                  <c:v>44579.86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E-44DD-A3FE-26C78238EB3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E-44DD-A3FE-26C78238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12.20'!$V$8:$Z$8</c:f>
              <c:numCache>
                <c:formatCode>#,##0</c:formatCode>
                <c:ptCount val="5"/>
                <c:pt idx="0">
                  <c:v>36748</c:v>
                </c:pt>
                <c:pt idx="1">
                  <c:v>37118.47</c:v>
                </c:pt>
                <c:pt idx="2">
                  <c:v>40236.5</c:v>
                </c:pt>
                <c:pt idx="3">
                  <c:v>41879.78</c:v>
                </c:pt>
                <c:pt idx="4">
                  <c:v>42221.33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2-43BD-B69E-E35A3611DA3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2-43BD-B69E-E35A3611D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12.21'!$U$4:$Y$4</c:f>
              <c:numCache>
                <c:formatCode>#,##0</c:formatCode>
                <c:ptCount val="5"/>
                <c:pt idx="1">
                  <c:v>46058</c:v>
                </c:pt>
                <c:pt idx="2">
                  <c:v>47682</c:v>
                </c:pt>
                <c:pt idx="3">
                  <c:v>49733</c:v>
                </c:pt>
                <c:pt idx="4">
                  <c:v>50482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6-4A2D-929D-61AEEA341CBE}"/>
            </c:ext>
          </c:extLst>
        </c:ser>
        <c:ser>
          <c:idx val="1"/>
          <c:order val="1"/>
          <c:tx>
            <c:strRef>
              <c:f>'Table 12.21'!$S$7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12.21'!$U$7:$Y$7</c:f>
              <c:numCache>
                <c:formatCode>#,##0</c:formatCode>
                <c:ptCount val="5"/>
                <c:pt idx="1">
                  <c:v>33175</c:v>
                </c:pt>
                <c:pt idx="2">
                  <c:v>33787</c:v>
                </c:pt>
                <c:pt idx="3">
                  <c:v>35048</c:v>
                </c:pt>
                <c:pt idx="4">
                  <c:v>35454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6-4A2D-929D-61AEEA341CBE}"/>
            </c:ext>
          </c:extLst>
        </c:ser>
        <c:ser>
          <c:idx val="2"/>
          <c:order val="2"/>
          <c:tx>
            <c:strRef>
              <c:f>'Table 12.21'!$S$11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12.21'!$U$11:$Y$11</c:f>
              <c:numCache>
                <c:formatCode>#,##0</c:formatCode>
                <c:ptCount val="5"/>
                <c:pt idx="1">
                  <c:v>41789</c:v>
                </c:pt>
                <c:pt idx="2">
                  <c:v>43388</c:v>
                </c:pt>
                <c:pt idx="3">
                  <c:v>45285</c:v>
                </c:pt>
                <c:pt idx="4">
                  <c:v>46012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6-4A2D-929D-61AEEA341CBE}"/>
            </c:ext>
          </c:extLst>
        </c:ser>
        <c:ser>
          <c:idx val="3"/>
          <c:order val="3"/>
          <c:tx>
            <c:strRef>
              <c:f>'Table 12.21'!$S$12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12.21'!$U$12:$Y$12</c:f>
              <c:numCache>
                <c:formatCode>#,##0</c:formatCode>
                <c:ptCount val="5"/>
                <c:pt idx="1">
                  <c:v>4267</c:v>
                </c:pt>
                <c:pt idx="2">
                  <c:v>4294</c:v>
                </c:pt>
                <c:pt idx="3">
                  <c:v>4450</c:v>
                </c:pt>
                <c:pt idx="4">
                  <c:v>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6-4A2D-929D-61AEEA34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12.21'!$AB$15:$AB$33</c:f>
              <c:numCache>
                <c:formatCode>0.0%</c:formatCode>
                <c:ptCount val="19"/>
                <c:pt idx="0">
                  <c:v>4.8548356085368199E-2</c:v>
                </c:pt>
                <c:pt idx="1">
                  <c:v>6.2103441645837342E-3</c:v>
                </c:pt>
                <c:pt idx="2">
                  <c:v>5.5431647760046145E-2</c:v>
                </c:pt>
                <c:pt idx="3">
                  <c:v>7.9023264756777536E-3</c:v>
                </c:pt>
                <c:pt idx="4">
                  <c:v>6.0353778119592388E-2</c:v>
                </c:pt>
                <c:pt idx="5">
                  <c:v>2.9071332436069987E-2</c:v>
                </c:pt>
                <c:pt idx="6">
                  <c:v>9.9211690059603924E-2</c:v>
                </c:pt>
                <c:pt idx="7">
                  <c:v>8.8444529898096522E-2</c:v>
                </c:pt>
                <c:pt idx="8">
                  <c:v>3.7165929628917516E-2</c:v>
                </c:pt>
                <c:pt idx="9">
                  <c:v>8.9790424918284942E-3</c:v>
                </c:pt>
                <c:pt idx="10">
                  <c:v>3.5397039030955584E-2</c:v>
                </c:pt>
                <c:pt idx="11">
                  <c:v>1.4593347433185926E-2</c:v>
                </c:pt>
                <c:pt idx="12">
                  <c:v>5.4393385887329358E-2</c:v>
                </c:pt>
                <c:pt idx="13">
                  <c:v>7.0697942703326286E-2</c:v>
                </c:pt>
                <c:pt idx="14">
                  <c:v>3.8684868294558736E-2</c:v>
                </c:pt>
                <c:pt idx="15">
                  <c:v>8.8482984041530474E-2</c:v>
                </c:pt>
                <c:pt idx="16">
                  <c:v>0.16262257258219573</c:v>
                </c:pt>
                <c:pt idx="17">
                  <c:v>2.2707171697750432E-2</c:v>
                </c:pt>
                <c:pt idx="18">
                  <c:v>3.5743126321861184E-2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9-4A7C-B4D9-DB2888CCD74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9-4A7C-B4D9-DB2888CCD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12.21'!$Y$44:$Y$60</c:f>
              <c:numCache>
                <c:formatCode>#,##0</c:formatCode>
                <c:ptCount val="17"/>
                <c:pt idx="0">
                  <c:v>11</c:v>
                </c:pt>
                <c:pt idx="1">
                  <c:v>421</c:v>
                </c:pt>
                <c:pt idx="2">
                  <c:v>1573</c:v>
                </c:pt>
                <c:pt idx="3">
                  <c:v>2641</c:v>
                </c:pt>
                <c:pt idx="4">
                  <c:v>3401</c:v>
                </c:pt>
                <c:pt idx="5">
                  <c:v>2960</c:v>
                </c:pt>
                <c:pt idx="6">
                  <c:v>2457</c:v>
                </c:pt>
                <c:pt idx="7">
                  <c:v>2302</c:v>
                </c:pt>
                <c:pt idx="8">
                  <c:v>2356</c:v>
                </c:pt>
                <c:pt idx="9">
                  <c:v>2153</c:v>
                </c:pt>
                <c:pt idx="10">
                  <c:v>2002</c:v>
                </c:pt>
                <c:pt idx="11">
                  <c:v>1623</c:v>
                </c:pt>
                <c:pt idx="12">
                  <c:v>824</c:v>
                </c:pt>
                <c:pt idx="13">
                  <c:v>362</c:v>
                </c:pt>
                <c:pt idx="14">
                  <c:v>133</c:v>
                </c:pt>
                <c:pt idx="15">
                  <c:v>80</c:v>
                </c:pt>
                <c:pt idx="1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B-4E1B-ACE5-71C3DBCC3386}"/>
            </c:ext>
          </c:extLst>
        </c:ser>
        <c:ser>
          <c:idx val="1"/>
          <c:order val="1"/>
          <c:tx>
            <c:strRef>
              <c:f>'Table 12.21'!$S$62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12.21'!$Y$63:$Y$79</c:f>
              <c:numCache>
                <c:formatCode>#,##0</c:formatCode>
                <c:ptCount val="17"/>
                <c:pt idx="0">
                  <c:v>19</c:v>
                </c:pt>
                <c:pt idx="1">
                  <c:v>645</c:v>
                </c:pt>
                <c:pt idx="2">
                  <c:v>1646</c:v>
                </c:pt>
                <c:pt idx="3">
                  <c:v>2706</c:v>
                </c:pt>
                <c:pt idx="4">
                  <c:v>3058</c:v>
                </c:pt>
                <c:pt idx="5">
                  <c:v>2558</c:v>
                </c:pt>
                <c:pt idx="6">
                  <c:v>2346</c:v>
                </c:pt>
                <c:pt idx="7">
                  <c:v>2257</c:v>
                </c:pt>
                <c:pt idx="8">
                  <c:v>2502</c:v>
                </c:pt>
                <c:pt idx="9">
                  <c:v>2419</c:v>
                </c:pt>
                <c:pt idx="10">
                  <c:v>2271</c:v>
                </c:pt>
                <c:pt idx="11">
                  <c:v>1564</c:v>
                </c:pt>
                <c:pt idx="12">
                  <c:v>724</c:v>
                </c:pt>
                <c:pt idx="13">
                  <c:v>222</c:v>
                </c:pt>
                <c:pt idx="14">
                  <c:v>94</c:v>
                </c:pt>
                <c:pt idx="15">
                  <c:v>43</c:v>
                </c:pt>
                <c:pt idx="1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B-4E1B-ACE5-71C3DBCC3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12.21'!$Y$83:$Y$90</c:f>
              <c:numCache>
                <c:formatCode>#,##0</c:formatCode>
                <c:ptCount val="8"/>
                <c:pt idx="0">
                  <c:v>1820</c:v>
                </c:pt>
                <c:pt idx="1">
                  <c:v>2436</c:v>
                </c:pt>
                <c:pt idx="2">
                  <c:v>2998</c:v>
                </c:pt>
                <c:pt idx="3">
                  <c:v>1197</c:v>
                </c:pt>
                <c:pt idx="4">
                  <c:v>841</c:v>
                </c:pt>
                <c:pt idx="5">
                  <c:v>1214</c:v>
                </c:pt>
                <c:pt idx="6">
                  <c:v>1752</c:v>
                </c:pt>
                <c:pt idx="7">
                  <c:v>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B-44D3-B430-A1022D0A460D}"/>
            </c:ext>
          </c:extLst>
        </c:ser>
        <c:ser>
          <c:idx val="1"/>
          <c:order val="1"/>
          <c:tx>
            <c:strRef>
              <c:f>'Table 12.21'!$S$92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12.21'!$Y$93:$Y$100</c:f>
              <c:numCache>
                <c:formatCode>#,##0</c:formatCode>
                <c:ptCount val="8"/>
                <c:pt idx="0">
                  <c:v>1211</c:v>
                </c:pt>
                <c:pt idx="1">
                  <c:v>3776</c:v>
                </c:pt>
                <c:pt idx="2">
                  <c:v>601</c:v>
                </c:pt>
                <c:pt idx="3">
                  <c:v>3107</c:v>
                </c:pt>
                <c:pt idx="4">
                  <c:v>2708</c:v>
                </c:pt>
                <c:pt idx="5">
                  <c:v>1937</c:v>
                </c:pt>
                <c:pt idx="6">
                  <c:v>147</c:v>
                </c:pt>
                <c:pt idx="7">
                  <c:v>1530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3B-44D3-B430-A1022D0A4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12.21'!$U$8:$Y$8</c:f>
              <c:numCache>
                <c:formatCode>#,##0</c:formatCode>
                <c:ptCount val="5"/>
                <c:pt idx="1">
                  <c:v>36783</c:v>
                </c:pt>
                <c:pt idx="2">
                  <c:v>36154</c:v>
                </c:pt>
                <c:pt idx="3">
                  <c:v>36354.5</c:v>
                </c:pt>
                <c:pt idx="4">
                  <c:v>38189.81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1-4761-BB54-D478D76D8EC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1-4761-BB54-D478D76D8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12.21'!$V$4:$Z$4</c:f>
              <c:numCache>
                <c:formatCode>#,##0</c:formatCode>
                <c:ptCount val="5"/>
                <c:pt idx="0">
                  <c:v>46058</c:v>
                </c:pt>
                <c:pt idx="1">
                  <c:v>47682</c:v>
                </c:pt>
                <c:pt idx="2">
                  <c:v>49733</c:v>
                </c:pt>
                <c:pt idx="3">
                  <c:v>50482</c:v>
                </c:pt>
                <c:pt idx="4">
                  <c:v>52008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A-4518-9086-22E4054E6025}"/>
            </c:ext>
          </c:extLst>
        </c:ser>
        <c:ser>
          <c:idx val="1"/>
          <c:order val="1"/>
          <c:tx>
            <c:strRef>
              <c:f>'Table 12.21'!$S$7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12.21'!$V$7:$Z$7</c:f>
              <c:numCache>
                <c:formatCode>#,##0</c:formatCode>
                <c:ptCount val="5"/>
                <c:pt idx="0">
                  <c:v>33175</c:v>
                </c:pt>
                <c:pt idx="1">
                  <c:v>33787</c:v>
                </c:pt>
                <c:pt idx="2">
                  <c:v>35048</c:v>
                </c:pt>
                <c:pt idx="3">
                  <c:v>35454</c:v>
                </c:pt>
                <c:pt idx="4">
                  <c:v>36609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A-4518-9086-22E4054E6025}"/>
            </c:ext>
          </c:extLst>
        </c:ser>
        <c:ser>
          <c:idx val="2"/>
          <c:order val="2"/>
          <c:tx>
            <c:strRef>
              <c:f>'Table 12.21'!$S$11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12.21'!$V$11:$Z$11</c:f>
              <c:numCache>
                <c:formatCode>#,##0</c:formatCode>
                <c:ptCount val="5"/>
                <c:pt idx="0">
                  <c:v>41789</c:v>
                </c:pt>
                <c:pt idx="1">
                  <c:v>43388</c:v>
                </c:pt>
                <c:pt idx="2">
                  <c:v>45285</c:v>
                </c:pt>
                <c:pt idx="3">
                  <c:v>46012</c:v>
                </c:pt>
                <c:pt idx="4">
                  <c:v>47191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A-4518-9086-22E4054E6025}"/>
            </c:ext>
          </c:extLst>
        </c:ser>
        <c:ser>
          <c:idx val="3"/>
          <c:order val="3"/>
          <c:tx>
            <c:strRef>
              <c:f>'Table 12.21'!$S$12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12.21'!$V$12:$Z$12</c:f>
              <c:numCache>
                <c:formatCode>#,##0</c:formatCode>
                <c:ptCount val="5"/>
                <c:pt idx="0">
                  <c:v>4267</c:v>
                </c:pt>
                <c:pt idx="1">
                  <c:v>4294</c:v>
                </c:pt>
                <c:pt idx="2">
                  <c:v>4450</c:v>
                </c:pt>
                <c:pt idx="3">
                  <c:v>4475</c:v>
                </c:pt>
                <c:pt idx="4">
                  <c:v>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A-4518-9086-22E4054E6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12.21'!$AB$15:$AB$33</c:f>
              <c:numCache>
                <c:formatCode>0.0%</c:formatCode>
                <c:ptCount val="19"/>
                <c:pt idx="0">
                  <c:v>4.8548356085368199E-2</c:v>
                </c:pt>
                <c:pt idx="1">
                  <c:v>6.2103441645837342E-3</c:v>
                </c:pt>
                <c:pt idx="2">
                  <c:v>5.5431647760046145E-2</c:v>
                </c:pt>
                <c:pt idx="3">
                  <c:v>7.9023264756777536E-3</c:v>
                </c:pt>
                <c:pt idx="4">
                  <c:v>6.0353778119592388E-2</c:v>
                </c:pt>
                <c:pt idx="5">
                  <c:v>2.9071332436069987E-2</c:v>
                </c:pt>
                <c:pt idx="6">
                  <c:v>9.9211690059603924E-2</c:v>
                </c:pt>
                <c:pt idx="7">
                  <c:v>8.8444529898096522E-2</c:v>
                </c:pt>
                <c:pt idx="8">
                  <c:v>3.7165929628917516E-2</c:v>
                </c:pt>
                <c:pt idx="9">
                  <c:v>8.9790424918284942E-3</c:v>
                </c:pt>
                <c:pt idx="10">
                  <c:v>3.5397039030955584E-2</c:v>
                </c:pt>
                <c:pt idx="11">
                  <c:v>1.4593347433185926E-2</c:v>
                </c:pt>
                <c:pt idx="12">
                  <c:v>5.4393385887329358E-2</c:v>
                </c:pt>
                <c:pt idx="13">
                  <c:v>7.0697942703326286E-2</c:v>
                </c:pt>
                <c:pt idx="14">
                  <c:v>3.8684868294558736E-2</c:v>
                </c:pt>
                <c:pt idx="15">
                  <c:v>8.8482984041530474E-2</c:v>
                </c:pt>
                <c:pt idx="16">
                  <c:v>0.16262257258219573</c:v>
                </c:pt>
                <c:pt idx="17">
                  <c:v>2.2707171697750432E-2</c:v>
                </c:pt>
                <c:pt idx="18">
                  <c:v>3.5743126321861184E-2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E-443A-A2EF-A256A08ED1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E-443A-A2EF-A256A08E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12.21'!$Z$44:$Z$60</c:f>
              <c:numCache>
                <c:formatCode>#,##0</c:formatCode>
                <c:ptCount val="17"/>
                <c:pt idx="0">
                  <c:v>14</c:v>
                </c:pt>
                <c:pt idx="1">
                  <c:v>460</c:v>
                </c:pt>
                <c:pt idx="2">
                  <c:v>1366</c:v>
                </c:pt>
                <c:pt idx="3">
                  <c:v>2633</c:v>
                </c:pt>
                <c:pt idx="4">
                  <c:v>3870</c:v>
                </c:pt>
                <c:pt idx="5">
                  <c:v>3415</c:v>
                </c:pt>
                <c:pt idx="6">
                  <c:v>2670</c:v>
                </c:pt>
                <c:pt idx="7">
                  <c:v>2240</c:v>
                </c:pt>
                <c:pt idx="8">
                  <c:v>2358</c:v>
                </c:pt>
                <c:pt idx="9">
                  <c:v>2242</c:v>
                </c:pt>
                <c:pt idx="10">
                  <c:v>1992</c:v>
                </c:pt>
                <c:pt idx="11">
                  <c:v>1635</c:v>
                </c:pt>
                <c:pt idx="12">
                  <c:v>821</c:v>
                </c:pt>
                <c:pt idx="13">
                  <c:v>361</c:v>
                </c:pt>
                <c:pt idx="14">
                  <c:v>146</c:v>
                </c:pt>
                <c:pt idx="15">
                  <c:v>83</c:v>
                </c:pt>
                <c:pt idx="1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C-4BC1-83F0-8649AA6102CB}"/>
            </c:ext>
          </c:extLst>
        </c:ser>
        <c:ser>
          <c:idx val="1"/>
          <c:order val="1"/>
          <c:tx>
            <c:strRef>
              <c:f>'Table 12.21'!$S$62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12.21'!$Z$63:$Z$79</c:f>
              <c:numCache>
                <c:formatCode>#,##0</c:formatCode>
                <c:ptCount val="17"/>
                <c:pt idx="0">
                  <c:v>18</c:v>
                </c:pt>
                <c:pt idx="1">
                  <c:v>662</c:v>
                </c:pt>
                <c:pt idx="2">
                  <c:v>1514</c:v>
                </c:pt>
                <c:pt idx="3">
                  <c:v>2725</c:v>
                </c:pt>
                <c:pt idx="4">
                  <c:v>3405</c:v>
                </c:pt>
                <c:pt idx="5">
                  <c:v>2806</c:v>
                </c:pt>
                <c:pt idx="6">
                  <c:v>2438</c:v>
                </c:pt>
                <c:pt idx="7">
                  <c:v>2201</c:v>
                </c:pt>
                <c:pt idx="8">
                  <c:v>2472</c:v>
                </c:pt>
                <c:pt idx="9">
                  <c:v>2345</c:v>
                </c:pt>
                <c:pt idx="10">
                  <c:v>2241</c:v>
                </c:pt>
                <c:pt idx="11">
                  <c:v>1630</c:v>
                </c:pt>
                <c:pt idx="12">
                  <c:v>756</c:v>
                </c:pt>
                <c:pt idx="13">
                  <c:v>258</c:v>
                </c:pt>
                <c:pt idx="14">
                  <c:v>94</c:v>
                </c:pt>
                <c:pt idx="15">
                  <c:v>46</c:v>
                </c:pt>
                <c:pt idx="16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C-4BC1-83F0-8649AA610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12.21'!$Z$83:$Z$90</c:f>
              <c:numCache>
                <c:formatCode>#,##0</c:formatCode>
                <c:ptCount val="8"/>
                <c:pt idx="0">
                  <c:v>1895</c:v>
                </c:pt>
                <c:pt idx="1">
                  <c:v>2531</c:v>
                </c:pt>
                <c:pt idx="2">
                  <c:v>3057</c:v>
                </c:pt>
                <c:pt idx="3">
                  <c:v>1311</c:v>
                </c:pt>
                <c:pt idx="4">
                  <c:v>834</c:v>
                </c:pt>
                <c:pt idx="5">
                  <c:v>1256</c:v>
                </c:pt>
                <c:pt idx="6">
                  <c:v>1800</c:v>
                </c:pt>
                <c:pt idx="7">
                  <c:v>2947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A-4803-81BE-E6009D3922D7}"/>
            </c:ext>
          </c:extLst>
        </c:ser>
        <c:ser>
          <c:idx val="1"/>
          <c:order val="1"/>
          <c:tx>
            <c:strRef>
              <c:f>'Table 12.21'!$S$92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12.21'!$Z$93:$Z$100</c:f>
              <c:numCache>
                <c:formatCode>#,##0</c:formatCode>
                <c:ptCount val="8"/>
                <c:pt idx="0">
                  <c:v>1257</c:v>
                </c:pt>
                <c:pt idx="1">
                  <c:v>3928</c:v>
                </c:pt>
                <c:pt idx="2">
                  <c:v>621</c:v>
                </c:pt>
                <c:pt idx="3">
                  <c:v>3260</c:v>
                </c:pt>
                <c:pt idx="4">
                  <c:v>2738</c:v>
                </c:pt>
                <c:pt idx="5">
                  <c:v>1906</c:v>
                </c:pt>
                <c:pt idx="6">
                  <c:v>158</c:v>
                </c:pt>
                <c:pt idx="7">
                  <c:v>1703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A-4803-81BE-E6009D392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12.3'!$U$4:$Y$4</c:f>
              <c:numCache>
                <c:formatCode>#,##0</c:formatCode>
                <c:ptCount val="5"/>
                <c:pt idx="1">
                  <c:v>12626</c:v>
                </c:pt>
                <c:pt idx="2">
                  <c:v>13002</c:v>
                </c:pt>
                <c:pt idx="3">
                  <c:v>13528</c:v>
                </c:pt>
                <c:pt idx="4">
                  <c:v>13537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A-43FD-9562-D1B4B72D9972}"/>
            </c:ext>
          </c:extLst>
        </c:ser>
        <c:ser>
          <c:idx val="1"/>
          <c:order val="1"/>
          <c:tx>
            <c:strRef>
              <c:f>'Table 12.3'!$S$7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12.3'!$U$7:$Y$7</c:f>
              <c:numCache>
                <c:formatCode>#,##0</c:formatCode>
                <c:ptCount val="5"/>
                <c:pt idx="1">
                  <c:v>9406</c:v>
                </c:pt>
                <c:pt idx="2">
                  <c:v>9560</c:v>
                </c:pt>
                <c:pt idx="3">
                  <c:v>9867</c:v>
                </c:pt>
                <c:pt idx="4">
                  <c:v>9974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A-43FD-9562-D1B4B72D9972}"/>
            </c:ext>
          </c:extLst>
        </c:ser>
        <c:ser>
          <c:idx val="2"/>
          <c:order val="2"/>
          <c:tx>
            <c:strRef>
              <c:f>'Table 12.3'!$S$11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12.3'!$U$11:$Y$11</c:f>
              <c:numCache>
                <c:formatCode>#,##0</c:formatCode>
                <c:ptCount val="5"/>
                <c:pt idx="1">
                  <c:v>11561</c:v>
                </c:pt>
                <c:pt idx="2">
                  <c:v>11931</c:v>
                </c:pt>
                <c:pt idx="3">
                  <c:v>12468</c:v>
                </c:pt>
                <c:pt idx="4">
                  <c:v>12518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6A-43FD-9562-D1B4B72D9972}"/>
            </c:ext>
          </c:extLst>
        </c:ser>
        <c:ser>
          <c:idx val="3"/>
          <c:order val="3"/>
          <c:tx>
            <c:strRef>
              <c:f>'Table 12.3'!$S$12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12.3'!$U$12:$Y$12</c:f>
              <c:numCache>
                <c:formatCode>#,##0</c:formatCode>
                <c:ptCount val="5"/>
                <c:pt idx="1">
                  <c:v>1067</c:v>
                </c:pt>
                <c:pt idx="2">
                  <c:v>1071</c:v>
                </c:pt>
                <c:pt idx="3">
                  <c:v>1058</c:v>
                </c:pt>
                <c:pt idx="4">
                  <c:v>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6A-43FD-9562-D1B4B72D9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12.21'!$V$8:$Z$8</c:f>
              <c:numCache>
                <c:formatCode>#,##0</c:formatCode>
                <c:ptCount val="5"/>
                <c:pt idx="0">
                  <c:v>36783</c:v>
                </c:pt>
                <c:pt idx="1">
                  <c:v>36154</c:v>
                </c:pt>
                <c:pt idx="2">
                  <c:v>36354.5</c:v>
                </c:pt>
                <c:pt idx="3">
                  <c:v>38189.81</c:v>
                </c:pt>
                <c:pt idx="4">
                  <c:v>37751.43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4-4A66-8AB3-93C3354F02C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4-4A66-8AB3-93C3354F0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12.22'!$U$4:$Y$4</c:f>
              <c:numCache>
                <c:formatCode>#,##0</c:formatCode>
                <c:ptCount val="5"/>
                <c:pt idx="1">
                  <c:v>13854</c:v>
                </c:pt>
                <c:pt idx="2">
                  <c:v>14273</c:v>
                </c:pt>
                <c:pt idx="3">
                  <c:v>14789</c:v>
                </c:pt>
                <c:pt idx="4">
                  <c:v>15078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4-45A1-BC64-DD9AE073BA48}"/>
            </c:ext>
          </c:extLst>
        </c:ser>
        <c:ser>
          <c:idx val="1"/>
          <c:order val="1"/>
          <c:tx>
            <c:strRef>
              <c:f>'Table 12.22'!$S$7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12.22'!$U$7:$Y$7</c:f>
              <c:numCache>
                <c:formatCode>#,##0</c:formatCode>
                <c:ptCount val="5"/>
                <c:pt idx="1">
                  <c:v>10085</c:v>
                </c:pt>
                <c:pt idx="2">
                  <c:v>10344</c:v>
                </c:pt>
                <c:pt idx="3">
                  <c:v>10681</c:v>
                </c:pt>
                <c:pt idx="4">
                  <c:v>10803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4-45A1-BC64-DD9AE073BA48}"/>
            </c:ext>
          </c:extLst>
        </c:ser>
        <c:ser>
          <c:idx val="2"/>
          <c:order val="2"/>
          <c:tx>
            <c:strRef>
              <c:f>'Table 12.22'!$S$11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12.22'!$U$11:$Y$11</c:f>
              <c:numCache>
                <c:formatCode>#,##0</c:formatCode>
                <c:ptCount val="5"/>
                <c:pt idx="1">
                  <c:v>11935</c:v>
                </c:pt>
                <c:pt idx="2">
                  <c:v>12256</c:v>
                </c:pt>
                <c:pt idx="3">
                  <c:v>12678</c:v>
                </c:pt>
                <c:pt idx="4">
                  <c:v>13040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B4-45A1-BC64-DD9AE073BA48}"/>
            </c:ext>
          </c:extLst>
        </c:ser>
        <c:ser>
          <c:idx val="3"/>
          <c:order val="3"/>
          <c:tx>
            <c:strRef>
              <c:f>'Table 12.22'!$S$12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12.22'!$U$12:$Y$12</c:f>
              <c:numCache>
                <c:formatCode>#,##0</c:formatCode>
                <c:ptCount val="5"/>
                <c:pt idx="1">
                  <c:v>1921</c:v>
                </c:pt>
                <c:pt idx="2">
                  <c:v>2017</c:v>
                </c:pt>
                <c:pt idx="3">
                  <c:v>2108</c:v>
                </c:pt>
                <c:pt idx="4">
                  <c:v>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B4-45A1-BC64-DD9AE073B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12.22'!$AB$15:$AB$33</c:f>
              <c:numCache>
                <c:formatCode>0.0%</c:formatCode>
                <c:ptCount val="19"/>
                <c:pt idx="0">
                  <c:v>0.10270234729436518</c:v>
                </c:pt>
                <c:pt idx="1">
                  <c:v>1.2295351436649352E-2</c:v>
                </c:pt>
                <c:pt idx="2">
                  <c:v>6.9827076073377611E-2</c:v>
                </c:pt>
                <c:pt idx="3">
                  <c:v>8.2188178052468933E-3</c:v>
                </c:pt>
                <c:pt idx="4">
                  <c:v>6.9432572818725752E-2</c:v>
                </c:pt>
                <c:pt idx="5">
                  <c:v>3.0574002235518444E-2</c:v>
                </c:pt>
                <c:pt idx="6">
                  <c:v>9.3826024064698532E-2</c:v>
                </c:pt>
                <c:pt idx="7">
                  <c:v>6.0490499046617137E-2</c:v>
                </c:pt>
                <c:pt idx="8">
                  <c:v>4.2737852587283846E-2</c:v>
                </c:pt>
                <c:pt idx="9">
                  <c:v>4.7340390558222104E-3</c:v>
                </c:pt>
                <c:pt idx="10">
                  <c:v>3.4387533697153E-2</c:v>
                </c:pt>
                <c:pt idx="11">
                  <c:v>1.5122624761654284E-2</c:v>
                </c:pt>
                <c:pt idx="12">
                  <c:v>4.0305082516930768E-2</c:v>
                </c:pt>
                <c:pt idx="13">
                  <c:v>5.2205930698928267E-2</c:v>
                </c:pt>
                <c:pt idx="14">
                  <c:v>4.0962587941350513E-2</c:v>
                </c:pt>
                <c:pt idx="15">
                  <c:v>7.041883095535538E-2</c:v>
                </c:pt>
                <c:pt idx="16">
                  <c:v>0.13268459464790586</c:v>
                </c:pt>
                <c:pt idx="17">
                  <c:v>1.8278650798869089E-2</c:v>
                </c:pt>
                <c:pt idx="18">
                  <c:v>3.5176540206456705E-2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D-4F4A-85F1-93BBFF12934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D-4F4A-85F1-93BBFF129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12.22'!$Y$44:$Y$60</c:f>
              <c:numCache>
                <c:formatCode>#,##0</c:formatCode>
                <c:ptCount val="17"/>
                <c:pt idx="0">
                  <c:v>9</c:v>
                </c:pt>
                <c:pt idx="1">
                  <c:v>187</c:v>
                </c:pt>
                <c:pt idx="2">
                  <c:v>435</c:v>
                </c:pt>
                <c:pt idx="3">
                  <c:v>601</c:v>
                </c:pt>
                <c:pt idx="4">
                  <c:v>862</c:v>
                </c:pt>
                <c:pt idx="5">
                  <c:v>704</c:v>
                </c:pt>
                <c:pt idx="6">
                  <c:v>646</c:v>
                </c:pt>
                <c:pt idx="7">
                  <c:v>637</c:v>
                </c:pt>
                <c:pt idx="8">
                  <c:v>697</c:v>
                </c:pt>
                <c:pt idx="9">
                  <c:v>810</c:v>
                </c:pt>
                <c:pt idx="10">
                  <c:v>783</c:v>
                </c:pt>
                <c:pt idx="11">
                  <c:v>665</c:v>
                </c:pt>
                <c:pt idx="12">
                  <c:v>343</c:v>
                </c:pt>
                <c:pt idx="13">
                  <c:v>135</c:v>
                </c:pt>
                <c:pt idx="14">
                  <c:v>68</c:v>
                </c:pt>
                <c:pt idx="15">
                  <c:v>32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1-4C46-9623-206F39F3BF5D}"/>
            </c:ext>
          </c:extLst>
        </c:ser>
        <c:ser>
          <c:idx val="1"/>
          <c:order val="1"/>
          <c:tx>
            <c:strRef>
              <c:f>'Table 12.22'!$S$62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12.22'!$Y$63:$Y$79</c:f>
              <c:numCache>
                <c:formatCode>#,##0</c:formatCode>
                <c:ptCount val="17"/>
                <c:pt idx="0">
                  <c:v>11</c:v>
                </c:pt>
                <c:pt idx="1">
                  <c:v>202</c:v>
                </c:pt>
                <c:pt idx="2">
                  <c:v>525</c:v>
                </c:pt>
                <c:pt idx="3">
                  <c:v>622</c:v>
                </c:pt>
                <c:pt idx="4">
                  <c:v>731</c:v>
                </c:pt>
                <c:pt idx="5">
                  <c:v>644</c:v>
                </c:pt>
                <c:pt idx="6">
                  <c:v>644</c:v>
                </c:pt>
                <c:pt idx="7">
                  <c:v>655</c:v>
                </c:pt>
                <c:pt idx="8">
                  <c:v>815</c:v>
                </c:pt>
                <c:pt idx="9">
                  <c:v>891</c:v>
                </c:pt>
                <c:pt idx="10">
                  <c:v>747</c:v>
                </c:pt>
                <c:pt idx="11">
                  <c:v>536</c:v>
                </c:pt>
                <c:pt idx="12">
                  <c:v>246</c:v>
                </c:pt>
                <c:pt idx="13">
                  <c:v>103</c:v>
                </c:pt>
                <c:pt idx="14">
                  <c:v>45</c:v>
                </c:pt>
                <c:pt idx="15">
                  <c:v>10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1-4C46-9623-206F39F3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12.22'!$Y$83:$Y$90</c:f>
              <c:numCache>
                <c:formatCode>#,##0</c:formatCode>
                <c:ptCount val="8"/>
                <c:pt idx="0">
                  <c:v>614</c:v>
                </c:pt>
                <c:pt idx="1">
                  <c:v>502</c:v>
                </c:pt>
                <c:pt idx="2">
                  <c:v>994</c:v>
                </c:pt>
                <c:pt idx="3">
                  <c:v>311</c:v>
                </c:pt>
                <c:pt idx="4">
                  <c:v>199</c:v>
                </c:pt>
                <c:pt idx="5">
                  <c:v>299</c:v>
                </c:pt>
                <c:pt idx="6">
                  <c:v>666</c:v>
                </c:pt>
                <c:pt idx="7">
                  <c:v>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2-44C4-A890-8ABCBB2F2C20}"/>
            </c:ext>
          </c:extLst>
        </c:ser>
        <c:ser>
          <c:idx val="1"/>
          <c:order val="1"/>
          <c:tx>
            <c:strRef>
              <c:f>'Table 12.22'!$S$92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12.22'!$Y$93:$Y$100</c:f>
              <c:numCache>
                <c:formatCode>#,##0</c:formatCode>
                <c:ptCount val="8"/>
                <c:pt idx="0">
                  <c:v>396</c:v>
                </c:pt>
                <c:pt idx="1">
                  <c:v>913</c:v>
                </c:pt>
                <c:pt idx="2">
                  <c:v>208</c:v>
                </c:pt>
                <c:pt idx="3">
                  <c:v>836</c:v>
                </c:pt>
                <c:pt idx="4">
                  <c:v>904</c:v>
                </c:pt>
                <c:pt idx="5">
                  <c:v>592</c:v>
                </c:pt>
                <c:pt idx="6">
                  <c:v>46</c:v>
                </c:pt>
                <c:pt idx="7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2-44C4-A890-8ABCBB2F2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12.22'!$U$8:$Y$8</c:f>
              <c:numCache>
                <c:formatCode>#,##0</c:formatCode>
                <c:ptCount val="5"/>
                <c:pt idx="1">
                  <c:v>37256.5</c:v>
                </c:pt>
                <c:pt idx="2">
                  <c:v>37674</c:v>
                </c:pt>
                <c:pt idx="3">
                  <c:v>38415</c:v>
                </c:pt>
                <c:pt idx="4">
                  <c:v>40601.760000000002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C-49D7-9152-43B5EA8A0A8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C-49D7-9152-43B5EA8A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12.22'!$V$4:$Z$4</c:f>
              <c:numCache>
                <c:formatCode>#,##0</c:formatCode>
                <c:ptCount val="5"/>
                <c:pt idx="0">
                  <c:v>13854</c:v>
                </c:pt>
                <c:pt idx="1">
                  <c:v>14273</c:v>
                </c:pt>
                <c:pt idx="2">
                  <c:v>14789</c:v>
                </c:pt>
                <c:pt idx="3">
                  <c:v>15078</c:v>
                </c:pt>
                <c:pt idx="4">
                  <c:v>15210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B-4C30-B3E8-192393B8388D}"/>
            </c:ext>
          </c:extLst>
        </c:ser>
        <c:ser>
          <c:idx val="1"/>
          <c:order val="1"/>
          <c:tx>
            <c:strRef>
              <c:f>'Table 12.22'!$S$7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12.22'!$V$7:$Z$7</c:f>
              <c:numCache>
                <c:formatCode>#,##0</c:formatCode>
                <c:ptCount val="5"/>
                <c:pt idx="0">
                  <c:v>10085</c:v>
                </c:pt>
                <c:pt idx="1">
                  <c:v>10344</c:v>
                </c:pt>
                <c:pt idx="2">
                  <c:v>10681</c:v>
                </c:pt>
                <c:pt idx="3">
                  <c:v>10803</c:v>
                </c:pt>
                <c:pt idx="4">
                  <c:v>11128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B-4C30-B3E8-192393B8388D}"/>
            </c:ext>
          </c:extLst>
        </c:ser>
        <c:ser>
          <c:idx val="2"/>
          <c:order val="2"/>
          <c:tx>
            <c:strRef>
              <c:f>'Table 12.22'!$S$11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12.22'!$V$11:$Z$11</c:f>
              <c:numCache>
                <c:formatCode>#,##0</c:formatCode>
                <c:ptCount val="5"/>
                <c:pt idx="0">
                  <c:v>11935</c:v>
                </c:pt>
                <c:pt idx="1">
                  <c:v>12256</c:v>
                </c:pt>
                <c:pt idx="2">
                  <c:v>12678</c:v>
                </c:pt>
                <c:pt idx="3">
                  <c:v>13040</c:v>
                </c:pt>
                <c:pt idx="4">
                  <c:v>13108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B-4C30-B3E8-192393B8388D}"/>
            </c:ext>
          </c:extLst>
        </c:ser>
        <c:ser>
          <c:idx val="3"/>
          <c:order val="3"/>
          <c:tx>
            <c:strRef>
              <c:f>'Table 12.22'!$S$12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12.22'!$V$12:$Z$12</c:f>
              <c:numCache>
                <c:formatCode>#,##0</c:formatCode>
                <c:ptCount val="5"/>
                <c:pt idx="0">
                  <c:v>1921</c:v>
                </c:pt>
                <c:pt idx="1">
                  <c:v>2017</c:v>
                </c:pt>
                <c:pt idx="2">
                  <c:v>2108</c:v>
                </c:pt>
                <c:pt idx="3">
                  <c:v>2035</c:v>
                </c:pt>
                <c:pt idx="4">
                  <c:v>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B-4C30-B3E8-192393B83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12.22'!$AB$15:$AB$33</c:f>
              <c:numCache>
                <c:formatCode>0.0%</c:formatCode>
                <c:ptCount val="19"/>
                <c:pt idx="0">
                  <c:v>0.10270234729436518</c:v>
                </c:pt>
                <c:pt idx="1">
                  <c:v>1.2295351436649352E-2</c:v>
                </c:pt>
                <c:pt idx="2">
                  <c:v>6.9827076073377611E-2</c:v>
                </c:pt>
                <c:pt idx="3">
                  <c:v>8.2188178052468933E-3</c:v>
                </c:pt>
                <c:pt idx="4">
                  <c:v>6.9432572818725752E-2</c:v>
                </c:pt>
                <c:pt idx="5">
                  <c:v>3.0574002235518444E-2</c:v>
                </c:pt>
                <c:pt idx="6">
                  <c:v>9.3826024064698532E-2</c:v>
                </c:pt>
                <c:pt idx="7">
                  <c:v>6.0490499046617137E-2</c:v>
                </c:pt>
                <c:pt idx="8">
                  <c:v>4.2737852587283846E-2</c:v>
                </c:pt>
                <c:pt idx="9">
                  <c:v>4.7340390558222104E-3</c:v>
                </c:pt>
                <c:pt idx="10">
                  <c:v>3.4387533697153E-2</c:v>
                </c:pt>
                <c:pt idx="11">
                  <c:v>1.5122624761654284E-2</c:v>
                </c:pt>
                <c:pt idx="12">
                  <c:v>4.0305082516930768E-2</c:v>
                </c:pt>
                <c:pt idx="13">
                  <c:v>5.2205930698928267E-2</c:v>
                </c:pt>
                <c:pt idx="14">
                  <c:v>4.0962587941350513E-2</c:v>
                </c:pt>
                <c:pt idx="15">
                  <c:v>7.041883095535538E-2</c:v>
                </c:pt>
                <c:pt idx="16">
                  <c:v>0.13268459464790586</c:v>
                </c:pt>
                <c:pt idx="17">
                  <c:v>1.8278650798869089E-2</c:v>
                </c:pt>
                <c:pt idx="18">
                  <c:v>3.5176540206456705E-2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D-4A75-90A1-B9BA5406713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D-4A75-90A1-B9BA54067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12.22'!$Z$44:$Z$60</c:f>
              <c:numCache>
                <c:formatCode>#,##0</c:formatCode>
                <c:ptCount val="17"/>
                <c:pt idx="0">
                  <c:v>15</c:v>
                </c:pt>
                <c:pt idx="1">
                  <c:v>196</c:v>
                </c:pt>
                <c:pt idx="2">
                  <c:v>394</c:v>
                </c:pt>
                <c:pt idx="3">
                  <c:v>649</c:v>
                </c:pt>
                <c:pt idx="4">
                  <c:v>883</c:v>
                </c:pt>
                <c:pt idx="5">
                  <c:v>739</c:v>
                </c:pt>
                <c:pt idx="6">
                  <c:v>679</c:v>
                </c:pt>
                <c:pt idx="7">
                  <c:v>627</c:v>
                </c:pt>
                <c:pt idx="8">
                  <c:v>706</c:v>
                </c:pt>
                <c:pt idx="9">
                  <c:v>782</c:v>
                </c:pt>
                <c:pt idx="10">
                  <c:v>794</c:v>
                </c:pt>
                <c:pt idx="11">
                  <c:v>682</c:v>
                </c:pt>
                <c:pt idx="12">
                  <c:v>359</c:v>
                </c:pt>
                <c:pt idx="13">
                  <c:v>163</c:v>
                </c:pt>
                <c:pt idx="14">
                  <c:v>77</c:v>
                </c:pt>
                <c:pt idx="15">
                  <c:v>34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1-4C91-84A5-96D51AD3368A}"/>
            </c:ext>
          </c:extLst>
        </c:ser>
        <c:ser>
          <c:idx val="1"/>
          <c:order val="1"/>
          <c:tx>
            <c:strRef>
              <c:f>'Table 12.22'!$S$62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12.22'!$Z$63:$Z$79</c:f>
              <c:numCache>
                <c:formatCode>#,##0</c:formatCode>
                <c:ptCount val="17"/>
                <c:pt idx="0">
                  <c:v>8</c:v>
                </c:pt>
                <c:pt idx="1">
                  <c:v>183</c:v>
                </c:pt>
                <c:pt idx="2">
                  <c:v>517</c:v>
                </c:pt>
                <c:pt idx="3">
                  <c:v>619</c:v>
                </c:pt>
                <c:pt idx="4">
                  <c:v>762</c:v>
                </c:pt>
                <c:pt idx="5">
                  <c:v>650</c:v>
                </c:pt>
                <c:pt idx="6">
                  <c:v>668</c:v>
                </c:pt>
                <c:pt idx="7">
                  <c:v>654</c:v>
                </c:pt>
                <c:pt idx="8">
                  <c:v>808</c:v>
                </c:pt>
                <c:pt idx="9">
                  <c:v>872</c:v>
                </c:pt>
                <c:pt idx="10">
                  <c:v>731</c:v>
                </c:pt>
                <c:pt idx="11">
                  <c:v>558</c:v>
                </c:pt>
                <c:pt idx="12">
                  <c:v>226</c:v>
                </c:pt>
                <c:pt idx="13">
                  <c:v>100</c:v>
                </c:pt>
                <c:pt idx="14">
                  <c:v>48</c:v>
                </c:pt>
                <c:pt idx="15">
                  <c:v>18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1-4C91-84A5-96D51AD33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12.22'!$Z$83:$Z$90</c:f>
              <c:numCache>
                <c:formatCode>#,##0</c:formatCode>
                <c:ptCount val="8"/>
                <c:pt idx="0">
                  <c:v>669</c:v>
                </c:pt>
                <c:pt idx="1">
                  <c:v>526</c:v>
                </c:pt>
                <c:pt idx="2">
                  <c:v>1007</c:v>
                </c:pt>
                <c:pt idx="3">
                  <c:v>321</c:v>
                </c:pt>
                <c:pt idx="4">
                  <c:v>207</c:v>
                </c:pt>
                <c:pt idx="5">
                  <c:v>300</c:v>
                </c:pt>
                <c:pt idx="6">
                  <c:v>696</c:v>
                </c:pt>
                <c:pt idx="7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D-404A-9863-942B58EC4DFF}"/>
            </c:ext>
          </c:extLst>
        </c:ser>
        <c:ser>
          <c:idx val="1"/>
          <c:order val="1"/>
          <c:tx>
            <c:strRef>
              <c:f>'Table 12.22'!$S$92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12.22'!$Z$93:$Z$100</c:f>
              <c:numCache>
                <c:formatCode>#,##0</c:formatCode>
                <c:ptCount val="8"/>
                <c:pt idx="0">
                  <c:v>395</c:v>
                </c:pt>
                <c:pt idx="1">
                  <c:v>931</c:v>
                </c:pt>
                <c:pt idx="2">
                  <c:v>231</c:v>
                </c:pt>
                <c:pt idx="3">
                  <c:v>909</c:v>
                </c:pt>
                <c:pt idx="4">
                  <c:v>901</c:v>
                </c:pt>
                <c:pt idx="5">
                  <c:v>598</c:v>
                </c:pt>
                <c:pt idx="6">
                  <c:v>54</c:v>
                </c:pt>
                <c:pt idx="7">
                  <c:v>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3D-404A-9863-942B58EC4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12.3'!$AB$15:$AB$33</c:f>
              <c:numCache>
                <c:formatCode>0.0%</c:formatCode>
                <c:ptCount val="19"/>
                <c:pt idx="0">
                  <c:v>4.991166077738516E-2</c:v>
                </c:pt>
                <c:pt idx="1">
                  <c:v>2.863663133097762E-2</c:v>
                </c:pt>
                <c:pt idx="2">
                  <c:v>9.7173144876325085E-2</c:v>
                </c:pt>
                <c:pt idx="3">
                  <c:v>5.3739693757361602E-3</c:v>
                </c:pt>
                <c:pt idx="4">
                  <c:v>5.9334511189634863E-2</c:v>
                </c:pt>
                <c:pt idx="5">
                  <c:v>3.0624263839811542E-2</c:v>
                </c:pt>
                <c:pt idx="6">
                  <c:v>0.11292697290930506</c:v>
                </c:pt>
                <c:pt idx="7">
                  <c:v>7.4793875147232042E-2</c:v>
                </c:pt>
                <c:pt idx="8">
                  <c:v>4.43904593639576E-2</c:v>
                </c:pt>
                <c:pt idx="9">
                  <c:v>5.4475853945818607E-3</c:v>
                </c:pt>
                <c:pt idx="10">
                  <c:v>2.4661366313309774E-2</c:v>
                </c:pt>
                <c:pt idx="11">
                  <c:v>1.2809187279151944E-2</c:v>
                </c:pt>
                <c:pt idx="12">
                  <c:v>2.7458775029446408E-2</c:v>
                </c:pt>
                <c:pt idx="13">
                  <c:v>7.7591283863368665E-2</c:v>
                </c:pt>
                <c:pt idx="14">
                  <c:v>4.9175500588928153E-2</c:v>
                </c:pt>
                <c:pt idx="15">
                  <c:v>6.5371024734982339E-2</c:v>
                </c:pt>
                <c:pt idx="16">
                  <c:v>0.15437279151943462</c:v>
                </c:pt>
                <c:pt idx="17">
                  <c:v>1.0968786808009423E-2</c:v>
                </c:pt>
                <c:pt idx="18">
                  <c:v>3.8353945818610131E-2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A-4300-8376-49C866769D7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A-4300-8376-49C86676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12.22'!$V$8:$Z$8</c:f>
              <c:numCache>
                <c:formatCode>#,##0</c:formatCode>
                <c:ptCount val="5"/>
                <c:pt idx="0">
                  <c:v>37256.5</c:v>
                </c:pt>
                <c:pt idx="1">
                  <c:v>37674</c:v>
                </c:pt>
                <c:pt idx="2">
                  <c:v>38415</c:v>
                </c:pt>
                <c:pt idx="3">
                  <c:v>40601.760000000002</c:v>
                </c:pt>
                <c:pt idx="4">
                  <c:v>41466.39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5-431C-8AF7-2EB2ABE40CC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5-431C-8AF7-2EB2ABE4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12.23'!$U$4:$Y$4</c:f>
              <c:numCache>
                <c:formatCode>#,##0</c:formatCode>
                <c:ptCount val="5"/>
                <c:pt idx="1">
                  <c:v>9213</c:v>
                </c:pt>
                <c:pt idx="2">
                  <c:v>9722</c:v>
                </c:pt>
                <c:pt idx="3">
                  <c:v>10339</c:v>
                </c:pt>
                <c:pt idx="4">
                  <c:v>10570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5-40F4-BA3E-49F6C3328129}"/>
            </c:ext>
          </c:extLst>
        </c:ser>
        <c:ser>
          <c:idx val="1"/>
          <c:order val="1"/>
          <c:tx>
            <c:strRef>
              <c:f>'Table 12.23'!$S$7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12.23'!$U$7:$Y$7</c:f>
              <c:numCache>
                <c:formatCode>#,##0</c:formatCode>
                <c:ptCount val="5"/>
                <c:pt idx="1">
                  <c:v>6539</c:v>
                </c:pt>
                <c:pt idx="2">
                  <c:v>6783</c:v>
                </c:pt>
                <c:pt idx="3">
                  <c:v>7227</c:v>
                </c:pt>
                <c:pt idx="4">
                  <c:v>7280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5-40F4-BA3E-49F6C3328129}"/>
            </c:ext>
          </c:extLst>
        </c:ser>
        <c:ser>
          <c:idx val="2"/>
          <c:order val="2"/>
          <c:tx>
            <c:strRef>
              <c:f>'Table 12.23'!$S$11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12.23'!$U$11:$Y$11</c:f>
              <c:numCache>
                <c:formatCode>#,##0</c:formatCode>
                <c:ptCount val="5"/>
                <c:pt idx="1">
                  <c:v>8036</c:v>
                </c:pt>
                <c:pt idx="2">
                  <c:v>8498</c:v>
                </c:pt>
                <c:pt idx="3">
                  <c:v>9098</c:v>
                </c:pt>
                <c:pt idx="4">
                  <c:v>9344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D5-40F4-BA3E-49F6C3328129}"/>
            </c:ext>
          </c:extLst>
        </c:ser>
        <c:ser>
          <c:idx val="3"/>
          <c:order val="3"/>
          <c:tx>
            <c:strRef>
              <c:f>'Table 12.23'!$S$12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12.23'!$U$12:$Y$12</c:f>
              <c:numCache>
                <c:formatCode>#,##0</c:formatCode>
                <c:ptCount val="5"/>
                <c:pt idx="1">
                  <c:v>1182</c:v>
                </c:pt>
                <c:pt idx="2">
                  <c:v>1224</c:v>
                </c:pt>
                <c:pt idx="3">
                  <c:v>1244</c:v>
                </c:pt>
                <c:pt idx="4">
                  <c:v>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D5-40F4-BA3E-49F6C3328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12.23'!$AB$15:$AB$33</c:f>
              <c:numCache>
                <c:formatCode>0.0%</c:formatCode>
                <c:ptCount val="19"/>
                <c:pt idx="0">
                  <c:v>0.14996107434799533</c:v>
                </c:pt>
                <c:pt idx="1">
                  <c:v>7.0066173608407945E-3</c:v>
                </c:pt>
                <c:pt idx="2">
                  <c:v>7.9602958349552361E-2</c:v>
                </c:pt>
                <c:pt idx="3">
                  <c:v>8.5636434410276373E-3</c:v>
                </c:pt>
                <c:pt idx="4">
                  <c:v>6.8509147528221098E-2</c:v>
                </c:pt>
                <c:pt idx="5">
                  <c:v>3.7076683534449199E-2</c:v>
                </c:pt>
                <c:pt idx="6">
                  <c:v>8.4176722460101203E-2</c:v>
                </c:pt>
                <c:pt idx="7">
                  <c:v>6.2378357337485403E-2</c:v>
                </c:pt>
                <c:pt idx="8">
                  <c:v>3.9606850914752821E-2</c:v>
                </c:pt>
                <c:pt idx="9">
                  <c:v>3.0167380303620086E-3</c:v>
                </c:pt>
                <c:pt idx="10">
                  <c:v>2.8123783573374854E-2</c:v>
                </c:pt>
                <c:pt idx="11">
                  <c:v>2.024133904242896E-2</c:v>
                </c:pt>
                <c:pt idx="12">
                  <c:v>3.5033086804203972E-2</c:v>
                </c:pt>
                <c:pt idx="13">
                  <c:v>5.1868431296224211E-2</c:v>
                </c:pt>
                <c:pt idx="14">
                  <c:v>3.4351887894122225E-2</c:v>
                </c:pt>
                <c:pt idx="15">
                  <c:v>6.2378357337485403E-2</c:v>
                </c:pt>
                <c:pt idx="16">
                  <c:v>0.10694822888283378</c:v>
                </c:pt>
                <c:pt idx="17">
                  <c:v>1.5472946671856754E-2</c:v>
                </c:pt>
                <c:pt idx="18">
                  <c:v>3.6006228104320748E-2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B-4A10-A517-ED8E5AA430B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B-4A10-A517-ED8E5AA4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12.23'!$Y$44:$Y$60</c:f>
              <c:numCache>
                <c:formatCode>#,##0</c:formatCode>
                <c:ptCount val="17"/>
                <c:pt idx="0">
                  <c:v>6</c:v>
                </c:pt>
                <c:pt idx="1">
                  <c:v>115</c:v>
                </c:pt>
                <c:pt idx="2">
                  <c:v>349</c:v>
                </c:pt>
                <c:pt idx="3">
                  <c:v>509</c:v>
                </c:pt>
                <c:pt idx="4">
                  <c:v>616</c:v>
                </c:pt>
                <c:pt idx="5">
                  <c:v>534</c:v>
                </c:pt>
                <c:pt idx="6">
                  <c:v>452</c:v>
                </c:pt>
                <c:pt idx="7">
                  <c:v>451</c:v>
                </c:pt>
                <c:pt idx="8">
                  <c:v>524</c:v>
                </c:pt>
                <c:pt idx="9">
                  <c:v>550</c:v>
                </c:pt>
                <c:pt idx="10">
                  <c:v>557</c:v>
                </c:pt>
                <c:pt idx="11">
                  <c:v>434</c:v>
                </c:pt>
                <c:pt idx="12">
                  <c:v>279</c:v>
                </c:pt>
                <c:pt idx="13">
                  <c:v>94</c:v>
                </c:pt>
                <c:pt idx="14">
                  <c:v>43</c:v>
                </c:pt>
                <c:pt idx="15">
                  <c:v>26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5-40A8-B7E9-32CED94FD895}"/>
            </c:ext>
          </c:extLst>
        </c:ser>
        <c:ser>
          <c:idx val="1"/>
          <c:order val="1"/>
          <c:tx>
            <c:strRef>
              <c:f>'Table 12.23'!$S$62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12.23'!$Y$63:$Y$79</c:f>
              <c:numCache>
                <c:formatCode>#,##0</c:formatCode>
                <c:ptCount val="17"/>
                <c:pt idx="0">
                  <c:v>5</c:v>
                </c:pt>
                <c:pt idx="1">
                  <c:v>120</c:v>
                </c:pt>
                <c:pt idx="2">
                  <c:v>352</c:v>
                </c:pt>
                <c:pt idx="3">
                  <c:v>442</c:v>
                </c:pt>
                <c:pt idx="4">
                  <c:v>573</c:v>
                </c:pt>
                <c:pt idx="5">
                  <c:v>436</c:v>
                </c:pt>
                <c:pt idx="6">
                  <c:v>438</c:v>
                </c:pt>
                <c:pt idx="7">
                  <c:v>383</c:v>
                </c:pt>
                <c:pt idx="8">
                  <c:v>527</c:v>
                </c:pt>
                <c:pt idx="9">
                  <c:v>538</c:v>
                </c:pt>
                <c:pt idx="10">
                  <c:v>516</c:v>
                </c:pt>
                <c:pt idx="11">
                  <c:v>405</c:v>
                </c:pt>
                <c:pt idx="12">
                  <c:v>162</c:v>
                </c:pt>
                <c:pt idx="13">
                  <c:v>83</c:v>
                </c:pt>
                <c:pt idx="14">
                  <c:v>29</c:v>
                </c:pt>
                <c:pt idx="15">
                  <c:v>13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5-40A8-B7E9-32CED94FD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12.23'!$Y$83:$Y$90</c:f>
              <c:numCache>
                <c:formatCode>#,##0</c:formatCode>
                <c:ptCount val="8"/>
                <c:pt idx="0">
                  <c:v>424</c:v>
                </c:pt>
                <c:pt idx="1">
                  <c:v>278</c:v>
                </c:pt>
                <c:pt idx="2">
                  <c:v>710</c:v>
                </c:pt>
                <c:pt idx="3">
                  <c:v>129</c:v>
                </c:pt>
                <c:pt idx="4">
                  <c:v>114</c:v>
                </c:pt>
                <c:pt idx="5">
                  <c:v>187</c:v>
                </c:pt>
                <c:pt idx="6">
                  <c:v>511</c:v>
                </c:pt>
                <c:pt idx="7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4-4E48-BFD2-BE7EBBBD7EE2}"/>
            </c:ext>
          </c:extLst>
        </c:ser>
        <c:ser>
          <c:idx val="1"/>
          <c:order val="1"/>
          <c:tx>
            <c:strRef>
              <c:f>'Table 12.23'!$S$92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12.23'!$Y$93:$Y$100</c:f>
              <c:numCache>
                <c:formatCode>#,##0</c:formatCode>
                <c:ptCount val="8"/>
                <c:pt idx="0">
                  <c:v>235</c:v>
                </c:pt>
                <c:pt idx="1">
                  <c:v>512</c:v>
                </c:pt>
                <c:pt idx="2">
                  <c:v>162</c:v>
                </c:pt>
                <c:pt idx="3">
                  <c:v>545</c:v>
                </c:pt>
                <c:pt idx="4">
                  <c:v>575</c:v>
                </c:pt>
                <c:pt idx="5">
                  <c:v>414</c:v>
                </c:pt>
                <c:pt idx="6">
                  <c:v>40</c:v>
                </c:pt>
                <c:pt idx="7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4-4E48-BFD2-BE7EBBBD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12.23'!$U$8:$Y$8</c:f>
              <c:numCache>
                <c:formatCode>#,##0</c:formatCode>
                <c:ptCount val="5"/>
                <c:pt idx="1">
                  <c:v>36488</c:v>
                </c:pt>
                <c:pt idx="2">
                  <c:v>35024</c:v>
                </c:pt>
                <c:pt idx="3">
                  <c:v>35618</c:v>
                </c:pt>
                <c:pt idx="4">
                  <c:v>38741.300000000003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A-4E64-B293-703CF4CD0B0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A-4E64-B293-703CF4CD0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12.23'!$V$4:$Z$4</c:f>
              <c:numCache>
                <c:formatCode>#,##0</c:formatCode>
                <c:ptCount val="5"/>
                <c:pt idx="0">
                  <c:v>9213</c:v>
                </c:pt>
                <c:pt idx="1">
                  <c:v>9722</c:v>
                </c:pt>
                <c:pt idx="2">
                  <c:v>10339</c:v>
                </c:pt>
                <c:pt idx="3">
                  <c:v>10570</c:v>
                </c:pt>
                <c:pt idx="4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2-4102-B964-4BF3FC6A0900}"/>
            </c:ext>
          </c:extLst>
        </c:ser>
        <c:ser>
          <c:idx val="1"/>
          <c:order val="1"/>
          <c:tx>
            <c:strRef>
              <c:f>'Table 12.23'!$S$7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12.23'!$V$7:$Z$7</c:f>
              <c:numCache>
                <c:formatCode>#,##0</c:formatCode>
                <c:ptCount val="5"/>
                <c:pt idx="0">
                  <c:v>6539</c:v>
                </c:pt>
                <c:pt idx="1">
                  <c:v>6783</c:v>
                </c:pt>
                <c:pt idx="2">
                  <c:v>7227</c:v>
                </c:pt>
                <c:pt idx="3">
                  <c:v>7280</c:v>
                </c:pt>
                <c:pt idx="4">
                  <c:v>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2-4102-B964-4BF3FC6A0900}"/>
            </c:ext>
          </c:extLst>
        </c:ser>
        <c:ser>
          <c:idx val="2"/>
          <c:order val="2"/>
          <c:tx>
            <c:strRef>
              <c:f>'Table 12.23'!$S$11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12.23'!$V$11:$Z$11</c:f>
              <c:numCache>
                <c:formatCode>#,##0</c:formatCode>
                <c:ptCount val="5"/>
                <c:pt idx="0">
                  <c:v>8036</c:v>
                </c:pt>
                <c:pt idx="1">
                  <c:v>8498</c:v>
                </c:pt>
                <c:pt idx="2">
                  <c:v>9098</c:v>
                </c:pt>
                <c:pt idx="3">
                  <c:v>9344</c:v>
                </c:pt>
                <c:pt idx="4">
                  <c:v>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92-4102-B964-4BF3FC6A0900}"/>
            </c:ext>
          </c:extLst>
        </c:ser>
        <c:ser>
          <c:idx val="3"/>
          <c:order val="3"/>
          <c:tx>
            <c:strRef>
              <c:f>'Table 12.23'!$S$12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12.23'!$V$12:$Z$12</c:f>
              <c:numCache>
                <c:formatCode>#,##0</c:formatCode>
                <c:ptCount val="5"/>
                <c:pt idx="0">
                  <c:v>1182</c:v>
                </c:pt>
                <c:pt idx="1">
                  <c:v>1224</c:v>
                </c:pt>
                <c:pt idx="2">
                  <c:v>1244</c:v>
                </c:pt>
                <c:pt idx="3">
                  <c:v>1230</c:v>
                </c:pt>
                <c:pt idx="4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92-4102-B964-4BF3FC6A0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12.23'!$AB$15:$AB$33</c:f>
              <c:numCache>
                <c:formatCode>0.0%</c:formatCode>
                <c:ptCount val="19"/>
                <c:pt idx="0">
                  <c:v>0.14996107434799533</c:v>
                </c:pt>
                <c:pt idx="1">
                  <c:v>7.0066173608407945E-3</c:v>
                </c:pt>
                <c:pt idx="2">
                  <c:v>7.9602958349552361E-2</c:v>
                </c:pt>
                <c:pt idx="3">
                  <c:v>8.5636434410276373E-3</c:v>
                </c:pt>
                <c:pt idx="4">
                  <c:v>6.8509147528221098E-2</c:v>
                </c:pt>
                <c:pt idx="5">
                  <c:v>3.7076683534449199E-2</c:v>
                </c:pt>
                <c:pt idx="6">
                  <c:v>8.4176722460101203E-2</c:v>
                </c:pt>
                <c:pt idx="7">
                  <c:v>6.2378357337485403E-2</c:v>
                </c:pt>
                <c:pt idx="8">
                  <c:v>3.9606850914752821E-2</c:v>
                </c:pt>
                <c:pt idx="9">
                  <c:v>3.0167380303620086E-3</c:v>
                </c:pt>
                <c:pt idx="10">
                  <c:v>2.8123783573374854E-2</c:v>
                </c:pt>
                <c:pt idx="11">
                  <c:v>2.024133904242896E-2</c:v>
                </c:pt>
                <c:pt idx="12">
                  <c:v>3.5033086804203972E-2</c:v>
                </c:pt>
                <c:pt idx="13">
                  <c:v>5.1868431296224211E-2</c:v>
                </c:pt>
                <c:pt idx="14">
                  <c:v>3.4351887894122225E-2</c:v>
                </c:pt>
                <c:pt idx="15">
                  <c:v>6.2378357337485403E-2</c:v>
                </c:pt>
                <c:pt idx="16">
                  <c:v>0.10694822888283378</c:v>
                </c:pt>
                <c:pt idx="17">
                  <c:v>1.5472946671856754E-2</c:v>
                </c:pt>
                <c:pt idx="18">
                  <c:v>3.6006228104320748E-2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8-4C01-8338-C625DA7DF73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A8-4C01-8338-C625DA7DF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12.23'!$Z$44:$Z$60</c:f>
              <c:numCache>
                <c:formatCode>#,##0</c:formatCode>
                <c:ptCount val="17"/>
                <c:pt idx="0">
                  <c:v>6</c:v>
                </c:pt>
                <c:pt idx="1">
                  <c:v>125</c:v>
                </c:pt>
                <c:pt idx="2">
                  <c:v>295</c:v>
                </c:pt>
                <c:pt idx="3">
                  <c:v>470</c:v>
                </c:pt>
                <c:pt idx="4">
                  <c:v>626</c:v>
                </c:pt>
                <c:pt idx="5">
                  <c:v>546</c:v>
                </c:pt>
                <c:pt idx="6">
                  <c:v>442</c:v>
                </c:pt>
                <c:pt idx="7">
                  <c:v>419</c:v>
                </c:pt>
                <c:pt idx="8">
                  <c:v>505</c:v>
                </c:pt>
                <c:pt idx="9">
                  <c:v>518</c:v>
                </c:pt>
                <c:pt idx="10">
                  <c:v>535</c:v>
                </c:pt>
                <c:pt idx="11">
                  <c:v>456</c:v>
                </c:pt>
                <c:pt idx="12">
                  <c:v>278</c:v>
                </c:pt>
                <c:pt idx="13">
                  <c:v>109</c:v>
                </c:pt>
                <c:pt idx="14">
                  <c:v>50</c:v>
                </c:pt>
                <c:pt idx="15">
                  <c:v>24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B-49E2-8A58-3D40FC7DFAB8}"/>
            </c:ext>
          </c:extLst>
        </c:ser>
        <c:ser>
          <c:idx val="1"/>
          <c:order val="1"/>
          <c:tx>
            <c:strRef>
              <c:f>'Table 12.23'!$S$62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12.23'!$Z$63:$Z$79</c:f>
              <c:numCache>
                <c:formatCode>#,##0</c:formatCode>
                <c:ptCount val="17"/>
                <c:pt idx="0">
                  <c:v>18</c:v>
                </c:pt>
                <c:pt idx="1">
                  <c:v>109</c:v>
                </c:pt>
                <c:pt idx="2">
                  <c:v>301</c:v>
                </c:pt>
                <c:pt idx="3">
                  <c:v>457</c:v>
                </c:pt>
                <c:pt idx="4">
                  <c:v>536</c:v>
                </c:pt>
                <c:pt idx="5">
                  <c:v>428</c:v>
                </c:pt>
                <c:pt idx="6">
                  <c:v>422</c:v>
                </c:pt>
                <c:pt idx="7">
                  <c:v>376</c:v>
                </c:pt>
                <c:pt idx="8">
                  <c:v>522</c:v>
                </c:pt>
                <c:pt idx="9">
                  <c:v>524</c:v>
                </c:pt>
                <c:pt idx="10">
                  <c:v>471</c:v>
                </c:pt>
                <c:pt idx="11">
                  <c:v>411</c:v>
                </c:pt>
                <c:pt idx="12">
                  <c:v>156</c:v>
                </c:pt>
                <c:pt idx="13">
                  <c:v>83</c:v>
                </c:pt>
                <c:pt idx="14">
                  <c:v>16</c:v>
                </c:pt>
                <c:pt idx="15">
                  <c:v>21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B-49E2-8A58-3D40FC7DF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12.23'!$Z$83:$Z$90</c:f>
              <c:numCache>
                <c:formatCode>#,##0</c:formatCode>
                <c:ptCount val="8"/>
                <c:pt idx="0">
                  <c:v>457</c:v>
                </c:pt>
                <c:pt idx="1">
                  <c:v>255</c:v>
                </c:pt>
                <c:pt idx="2">
                  <c:v>716</c:v>
                </c:pt>
                <c:pt idx="3">
                  <c:v>134</c:v>
                </c:pt>
                <c:pt idx="4">
                  <c:v>106</c:v>
                </c:pt>
                <c:pt idx="5">
                  <c:v>174</c:v>
                </c:pt>
                <c:pt idx="6">
                  <c:v>521</c:v>
                </c:pt>
                <c:pt idx="7">
                  <c:v>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B-4479-B297-7D9500D94C71}"/>
            </c:ext>
          </c:extLst>
        </c:ser>
        <c:ser>
          <c:idx val="1"/>
          <c:order val="1"/>
          <c:tx>
            <c:strRef>
              <c:f>'Table 12.23'!$S$92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12.23'!$Z$93:$Z$100</c:f>
              <c:numCache>
                <c:formatCode>#,##0</c:formatCode>
                <c:ptCount val="8"/>
                <c:pt idx="0">
                  <c:v>244</c:v>
                </c:pt>
                <c:pt idx="1">
                  <c:v>514</c:v>
                </c:pt>
                <c:pt idx="2">
                  <c:v>172</c:v>
                </c:pt>
                <c:pt idx="3">
                  <c:v>569</c:v>
                </c:pt>
                <c:pt idx="4">
                  <c:v>549</c:v>
                </c:pt>
                <c:pt idx="5">
                  <c:v>415</c:v>
                </c:pt>
                <c:pt idx="6">
                  <c:v>42</c:v>
                </c:pt>
                <c:pt idx="7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B-4479-B297-7D9500D9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12.3'!$Y$44:$Y$60</c:f>
              <c:numCache>
                <c:formatCode>#,##0</c:formatCode>
                <c:ptCount val="17"/>
                <c:pt idx="0">
                  <c:v>10</c:v>
                </c:pt>
                <c:pt idx="1">
                  <c:v>150</c:v>
                </c:pt>
                <c:pt idx="2">
                  <c:v>449</c:v>
                </c:pt>
                <c:pt idx="3">
                  <c:v>689</c:v>
                </c:pt>
                <c:pt idx="4">
                  <c:v>896</c:v>
                </c:pt>
                <c:pt idx="5">
                  <c:v>692</c:v>
                </c:pt>
                <c:pt idx="6">
                  <c:v>599</c:v>
                </c:pt>
                <c:pt idx="7">
                  <c:v>573</c:v>
                </c:pt>
                <c:pt idx="8">
                  <c:v>636</c:v>
                </c:pt>
                <c:pt idx="9">
                  <c:v>720</c:v>
                </c:pt>
                <c:pt idx="10">
                  <c:v>625</c:v>
                </c:pt>
                <c:pt idx="11">
                  <c:v>496</c:v>
                </c:pt>
                <c:pt idx="12">
                  <c:v>224</c:v>
                </c:pt>
                <c:pt idx="13">
                  <c:v>92</c:v>
                </c:pt>
                <c:pt idx="14">
                  <c:v>37</c:v>
                </c:pt>
                <c:pt idx="15">
                  <c:v>15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A-4B34-868E-8E2501F70C4D}"/>
            </c:ext>
          </c:extLst>
        </c:ser>
        <c:ser>
          <c:idx val="1"/>
          <c:order val="1"/>
          <c:tx>
            <c:strRef>
              <c:f>'Table 12.3'!$S$62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12.3'!$Y$63:$Y$79</c:f>
              <c:numCache>
                <c:formatCode>#,##0</c:formatCode>
                <c:ptCount val="17"/>
                <c:pt idx="0">
                  <c:v>11</c:v>
                </c:pt>
                <c:pt idx="1">
                  <c:v>226</c:v>
                </c:pt>
                <c:pt idx="2">
                  <c:v>523</c:v>
                </c:pt>
                <c:pt idx="3">
                  <c:v>653</c:v>
                </c:pt>
                <c:pt idx="4">
                  <c:v>686</c:v>
                </c:pt>
                <c:pt idx="5">
                  <c:v>585</c:v>
                </c:pt>
                <c:pt idx="6">
                  <c:v>557</c:v>
                </c:pt>
                <c:pt idx="7">
                  <c:v>588</c:v>
                </c:pt>
                <c:pt idx="8">
                  <c:v>731</c:v>
                </c:pt>
                <c:pt idx="9">
                  <c:v>682</c:v>
                </c:pt>
                <c:pt idx="10">
                  <c:v>659</c:v>
                </c:pt>
                <c:pt idx="11">
                  <c:v>439</c:v>
                </c:pt>
                <c:pt idx="12">
                  <c:v>181</c:v>
                </c:pt>
                <c:pt idx="13">
                  <c:v>61</c:v>
                </c:pt>
                <c:pt idx="14">
                  <c:v>27</c:v>
                </c:pt>
                <c:pt idx="15">
                  <c:v>16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A-4B34-868E-8E2501F70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12.23'!$V$8:$Z$8</c:f>
              <c:numCache>
                <c:formatCode>#,##0</c:formatCode>
                <c:ptCount val="5"/>
                <c:pt idx="0">
                  <c:v>36488</c:v>
                </c:pt>
                <c:pt idx="1">
                  <c:v>35024</c:v>
                </c:pt>
                <c:pt idx="2">
                  <c:v>35618</c:v>
                </c:pt>
                <c:pt idx="3">
                  <c:v>38741.300000000003</c:v>
                </c:pt>
                <c:pt idx="4">
                  <c:v>38932.339999999997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4-4987-ABF7-03E968DEBA7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4-4987-ABF7-03E968DEB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12.24'!$U$4:$Y$4</c:f>
              <c:numCache>
                <c:formatCode>#,##0</c:formatCode>
                <c:ptCount val="5"/>
                <c:pt idx="1">
                  <c:v>10322</c:v>
                </c:pt>
                <c:pt idx="2">
                  <c:v>10726</c:v>
                </c:pt>
                <c:pt idx="3">
                  <c:v>11219</c:v>
                </c:pt>
                <c:pt idx="4">
                  <c:v>11782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9-46B9-B57C-25F35BA78FF2}"/>
            </c:ext>
          </c:extLst>
        </c:ser>
        <c:ser>
          <c:idx val="1"/>
          <c:order val="1"/>
          <c:tx>
            <c:strRef>
              <c:f>'Table 12.24'!$S$7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12.24'!$U$7:$Y$7</c:f>
              <c:numCache>
                <c:formatCode>#,##0</c:formatCode>
                <c:ptCount val="5"/>
                <c:pt idx="1">
                  <c:v>7549</c:v>
                </c:pt>
                <c:pt idx="2">
                  <c:v>7810</c:v>
                </c:pt>
                <c:pt idx="3">
                  <c:v>8210</c:v>
                </c:pt>
                <c:pt idx="4">
                  <c:v>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9-46B9-B57C-25F35BA78FF2}"/>
            </c:ext>
          </c:extLst>
        </c:ser>
        <c:ser>
          <c:idx val="2"/>
          <c:order val="2"/>
          <c:tx>
            <c:strRef>
              <c:f>'Table 12.24'!$S$11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12.24'!$U$11:$Y$11</c:f>
              <c:numCache>
                <c:formatCode>#,##0</c:formatCode>
                <c:ptCount val="5"/>
                <c:pt idx="1">
                  <c:v>9019</c:v>
                </c:pt>
                <c:pt idx="2">
                  <c:v>9347</c:v>
                </c:pt>
                <c:pt idx="3">
                  <c:v>9785</c:v>
                </c:pt>
                <c:pt idx="4">
                  <c:v>10372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9-46B9-B57C-25F35BA78FF2}"/>
            </c:ext>
          </c:extLst>
        </c:ser>
        <c:ser>
          <c:idx val="3"/>
          <c:order val="3"/>
          <c:tx>
            <c:strRef>
              <c:f>'Table 12.24'!$S$12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12.24'!$U$12:$Y$12</c:f>
              <c:numCache>
                <c:formatCode>#,##0</c:formatCode>
                <c:ptCount val="5"/>
                <c:pt idx="1">
                  <c:v>1304</c:v>
                </c:pt>
                <c:pt idx="2">
                  <c:v>1379</c:v>
                </c:pt>
                <c:pt idx="3">
                  <c:v>1435</c:v>
                </c:pt>
                <c:pt idx="4">
                  <c:v>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B9-46B9-B57C-25F35BA78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12.24'!$AB$15:$AB$33</c:f>
              <c:numCache>
                <c:formatCode>0.0%</c:formatCode>
                <c:ptCount val="19"/>
                <c:pt idx="0">
                  <c:v>4.2305129913391075E-2</c:v>
                </c:pt>
                <c:pt idx="1">
                  <c:v>2.4150566289140572E-3</c:v>
                </c:pt>
                <c:pt idx="2">
                  <c:v>6.1459027315123253E-2</c:v>
                </c:pt>
                <c:pt idx="3">
                  <c:v>1.2325116588940706E-2</c:v>
                </c:pt>
                <c:pt idx="4">
                  <c:v>0.10459693537641572</c:v>
                </c:pt>
                <c:pt idx="5">
                  <c:v>2.4816788807461691E-2</c:v>
                </c:pt>
                <c:pt idx="6">
                  <c:v>9.6602265156562298E-2</c:v>
                </c:pt>
                <c:pt idx="7">
                  <c:v>6.6039307128580943E-2</c:v>
                </c:pt>
                <c:pt idx="8">
                  <c:v>3.9806795469686879E-2</c:v>
                </c:pt>
                <c:pt idx="9">
                  <c:v>8.9940039973351107E-3</c:v>
                </c:pt>
                <c:pt idx="10">
                  <c:v>3.1562291805463022E-2</c:v>
                </c:pt>
                <c:pt idx="11">
                  <c:v>1.9320453031312457E-2</c:v>
                </c:pt>
                <c:pt idx="12">
                  <c:v>4.0806129247168553E-2</c:v>
                </c:pt>
                <c:pt idx="13">
                  <c:v>6.3207861425716189E-2</c:v>
                </c:pt>
                <c:pt idx="14">
                  <c:v>7.3367754830113263E-2</c:v>
                </c:pt>
                <c:pt idx="15">
                  <c:v>8.0446369087275149E-2</c:v>
                </c:pt>
                <c:pt idx="16">
                  <c:v>0.12466688874083943</c:v>
                </c:pt>
                <c:pt idx="17">
                  <c:v>2.2318454363757494E-2</c:v>
                </c:pt>
                <c:pt idx="18">
                  <c:v>4.2055296469020655E-2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5-4F91-B33B-D84A40D74A4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5-4F91-B33B-D84A40D74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12.24'!$Y$44:$Y$60</c:f>
              <c:numCache>
                <c:formatCode>#,##0</c:formatCode>
                <c:ptCount val="17"/>
                <c:pt idx="0">
                  <c:v>6</c:v>
                </c:pt>
                <c:pt idx="1">
                  <c:v>105</c:v>
                </c:pt>
                <c:pt idx="2">
                  <c:v>301</c:v>
                </c:pt>
                <c:pt idx="3">
                  <c:v>462</c:v>
                </c:pt>
                <c:pt idx="4">
                  <c:v>697</c:v>
                </c:pt>
                <c:pt idx="5">
                  <c:v>684</c:v>
                </c:pt>
                <c:pt idx="6">
                  <c:v>627</c:v>
                </c:pt>
                <c:pt idx="7">
                  <c:v>570</c:v>
                </c:pt>
                <c:pt idx="8">
                  <c:v>546</c:v>
                </c:pt>
                <c:pt idx="9">
                  <c:v>520</c:v>
                </c:pt>
                <c:pt idx="10">
                  <c:v>652</c:v>
                </c:pt>
                <c:pt idx="11">
                  <c:v>453</c:v>
                </c:pt>
                <c:pt idx="12">
                  <c:v>227</c:v>
                </c:pt>
                <c:pt idx="13">
                  <c:v>91</c:v>
                </c:pt>
                <c:pt idx="14">
                  <c:v>22</c:v>
                </c:pt>
                <c:pt idx="15">
                  <c:v>6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9-44CE-8084-6CD4C876855E}"/>
            </c:ext>
          </c:extLst>
        </c:ser>
        <c:ser>
          <c:idx val="1"/>
          <c:order val="1"/>
          <c:tx>
            <c:strRef>
              <c:f>'Table 12.24'!$S$62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12.24'!$Y$63:$Y$79</c:f>
              <c:numCache>
                <c:formatCode>#,##0</c:formatCode>
                <c:ptCount val="17"/>
                <c:pt idx="0">
                  <c:v>10</c:v>
                </c:pt>
                <c:pt idx="1">
                  <c:v>149</c:v>
                </c:pt>
                <c:pt idx="2">
                  <c:v>365</c:v>
                </c:pt>
                <c:pt idx="3">
                  <c:v>440</c:v>
                </c:pt>
                <c:pt idx="4">
                  <c:v>614</c:v>
                </c:pt>
                <c:pt idx="5">
                  <c:v>641</c:v>
                </c:pt>
                <c:pt idx="6">
                  <c:v>581</c:v>
                </c:pt>
                <c:pt idx="7">
                  <c:v>556</c:v>
                </c:pt>
                <c:pt idx="8">
                  <c:v>559</c:v>
                </c:pt>
                <c:pt idx="9">
                  <c:v>585</c:v>
                </c:pt>
                <c:pt idx="10">
                  <c:v>632</c:v>
                </c:pt>
                <c:pt idx="11">
                  <c:v>439</c:v>
                </c:pt>
                <c:pt idx="12">
                  <c:v>177</c:v>
                </c:pt>
                <c:pt idx="13">
                  <c:v>45</c:v>
                </c:pt>
                <c:pt idx="14">
                  <c:v>19</c:v>
                </c:pt>
                <c:pt idx="15">
                  <c:v>4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9-44CE-8084-6CD4C8768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12.24'!$Y$83:$Y$90</c:f>
              <c:numCache>
                <c:formatCode>#,##0</c:formatCode>
                <c:ptCount val="8"/>
                <c:pt idx="0">
                  <c:v>478</c:v>
                </c:pt>
                <c:pt idx="1">
                  <c:v>379</c:v>
                </c:pt>
                <c:pt idx="2">
                  <c:v>1012</c:v>
                </c:pt>
                <c:pt idx="3">
                  <c:v>269</c:v>
                </c:pt>
                <c:pt idx="4">
                  <c:v>221</c:v>
                </c:pt>
                <c:pt idx="5">
                  <c:v>233</c:v>
                </c:pt>
                <c:pt idx="6">
                  <c:v>406</c:v>
                </c:pt>
                <c:pt idx="7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1-419A-B998-06FAB0D21226}"/>
            </c:ext>
          </c:extLst>
        </c:ser>
        <c:ser>
          <c:idx val="1"/>
          <c:order val="1"/>
          <c:tx>
            <c:strRef>
              <c:f>'Table 12.24'!$S$92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12.24'!$Y$93:$Y$100</c:f>
              <c:numCache>
                <c:formatCode>#,##0</c:formatCode>
                <c:ptCount val="8"/>
                <c:pt idx="0">
                  <c:v>356</c:v>
                </c:pt>
                <c:pt idx="1">
                  <c:v>645</c:v>
                </c:pt>
                <c:pt idx="2">
                  <c:v>167</c:v>
                </c:pt>
                <c:pt idx="3">
                  <c:v>798</c:v>
                </c:pt>
                <c:pt idx="4">
                  <c:v>812</c:v>
                </c:pt>
                <c:pt idx="5">
                  <c:v>494</c:v>
                </c:pt>
                <c:pt idx="6">
                  <c:v>43</c:v>
                </c:pt>
                <c:pt idx="7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1-419A-B998-06FAB0D21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12.24'!$U$8:$Y$8</c:f>
              <c:numCache>
                <c:formatCode>#,##0</c:formatCode>
                <c:ptCount val="5"/>
                <c:pt idx="1">
                  <c:v>39750</c:v>
                </c:pt>
                <c:pt idx="2">
                  <c:v>41207.56</c:v>
                </c:pt>
                <c:pt idx="3">
                  <c:v>41920</c:v>
                </c:pt>
                <c:pt idx="4">
                  <c:v>44007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9-4AD6-95B8-7F4E510702C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9-4AD6-95B8-7F4E51070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12.24'!$V$4:$Z$4</c:f>
              <c:numCache>
                <c:formatCode>#,##0</c:formatCode>
                <c:ptCount val="5"/>
                <c:pt idx="0">
                  <c:v>10322</c:v>
                </c:pt>
                <c:pt idx="1">
                  <c:v>10726</c:v>
                </c:pt>
                <c:pt idx="2">
                  <c:v>11219</c:v>
                </c:pt>
                <c:pt idx="3">
                  <c:v>11782</c:v>
                </c:pt>
                <c:pt idx="4">
                  <c:v>12014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D-42DF-B20A-587B5566606C}"/>
            </c:ext>
          </c:extLst>
        </c:ser>
        <c:ser>
          <c:idx val="1"/>
          <c:order val="1"/>
          <c:tx>
            <c:strRef>
              <c:f>'Table 12.24'!$S$7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12.24'!$V$7:$Z$7</c:f>
              <c:numCache>
                <c:formatCode>#,##0</c:formatCode>
                <c:ptCount val="5"/>
                <c:pt idx="0">
                  <c:v>7549</c:v>
                </c:pt>
                <c:pt idx="1">
                  <c:v>7810</c:v>
                </c:pt>
                <c:pt idx="2">
                  <c:v>8210</c:v>
                </c:pt>
                <c:pt idx="3">
                  <c:v>8541</c:v>
                </c:pt>
                <c:pt idx="4">
                  <c:v>8916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D-42DF-B20A-587B5566606C}"/>
            </c:ext>
          </c:extLst>
        </c:ser>
        <c:ser>
          <c:idx val="2"/>
          <c:order val="2"/>
          <c:tx>
            <c:strRef>
              <c:f>'Table 12.24'!$S$11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12.24'!$V$11:$Z$11</c:f>
              <c:numCache>
                <c:formatCode>#,##0</c:formatCode>
                <c:ptCount val="5"/>
                <c:pt idx="0">
                  <c:v>9019</c:v>
                </c:pt>
                <c:pt idx="1">
                  <c:v>9347</c:v>
                </c:pt>
                <c:pt idx="2">
                  <c:v>9785</c:v>
                </c:pt>
                <c:pt idx="3">
                  <c:v>10372</c:v>
                </c:pt>
                <c:pt idx="4">
                  <c:v>10573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1D-42DF-B20A-587B5566606C}"/>
            </c:ext>
          </c:extLst>
        </c:ser>
        <c:ser>
          <c:idx val="3"/>
          <c:order val="3"/>
          <c:tx>
            <c:strRef>
              <c:f>'Table 12.24'!$S$12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12.24'!$V$12:$Z$12</c:f>
              <c:numCache>
                <c:formatCode>#,##0</c:formatCode>
                <c:ptCount val="5"/>
                <c:pt idx="0">
                  <c:v>1304</c:v>
                </c:pt>
                <c:pt idx="1">
                  <c:v>1379</c:v>
                </c:pt>
                <c:pt idx="2">
                  <c:v>1435</c:v>
                </c:pt>
                <c:pt idx="3">
                  <c:v>1406</c:v>
                </c:pt>
                <c:pt idx="4">
                  <c:v>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1D-42DF-B20A-587B5566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12.24'!$AB$15:$AB$33</c:f>
              <c:numCache>
                <c:formatCode>0.0%</c:formatCode>
                <c:ptCount val="19"/>
                <c:pt idx="0">
                  <c:v>4.2305129913391075E-2</c:v>
                </c:pt>
                <c:pt idx="1">
                  <c:v>2.4150566289140572E-3</c:v>
                </c:pt>
                <c:pt idx="2">
                  <c:v>6.1459027315123253E-2</c:v>
                </c:pt>
                <c:pt idx="3">
                  <c:v>1.2325116588940706E-2</c:v>
                </c:pt>
                <c:pt idx="4">
                  <c:v>0.10459693537641572</c:v>
                </c:pt>
                <c:pt idx="5">
                  <c:v>2.4816788807461691E-2</c:v>
                </c:pt>
                <c:pt idx="6">
                  <c:v>9.6602265156562298E-2</c:v>
                </c:pt>
                <c:pt idx="7">
                  <c:v>6.6039307128580943E-2</c:v>
                </c:pt>
                <c:pt idx="8">
                  <c:v>3.9806795469686879E-2</c:v>
                </c:pt>
                <c:pt idx="9">
                  <c:v>8.9940039973351107E-3</c:v>
                </c:pt>
                <c:pt idx="10">
                  <c:v>3.1562291805463022E-2</c:v>
                </c:pt>
                <c:pt idx="11">
                  <c:v>1.9320453031312457E-2</c:v>
                </c:pt>
                <c:pt idx="12">
                  <c:v>4.0806129247168553E-2</c:v>
                </c:pt>
                <c:pt idx="13">
                  <c:v>6.3207861425716189E-2</c:v>
                </c:pt>
                <c:pt idx="14">
                  <c:v>7.3367754830113263E-2</c:v>
                </c:pt>
                <c:pt idx="15">
                  <c:v>8.0446369087275149E-2</c:v>
                </c:pt>
                <c:pt idx="16">
                  <c:v>0.12466688874083943</c:v>
                </c:pt>
                <c:pt idx="17">
                  <c:v>2.2318454363757494E-2</c:v>
                </c:pt>
                <c:pt idx="18">
                  <c:v>4.2055296469020655E-2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1-4CE9-B6C2-C8B4665C157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1-4CE9-B6C2-C8B4665C1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12.24'!$Z$44:$Z$60</c:f>
              <c:numCache>
                <c:formatCode>#,##0</c:formatCode>
                <c:ptCount val="17"/>
                <c:pt idx="0">
                  <c:v>0</c:v>
                </c:pt>
                <c:pt idx="1">
                  <c:v>137</c:v>
                </c:pt>
                <c:pt idx="2">
                  <c:v>317</c:v>
                </c:pt>
                <c:pt idx="3">
                  <c:v>436</c:v>
                </c:pt>
                <c:pt idx="4">
                  <c:v>648</c:v>
                </c:pt>
                <c:pt idx="5">
                  <c:v>753</c:v>
                </c:pt>
                <c:pt idx="6">
                  <c:v>628</c:v>
                </c:pt>
                <c:pt idx="7">
                  <c:v>592</c:v>
                </c:pt>
                <c:pt idx="8">
                  <c:v>559</c:v>
                </c:pt>
                <c:pt idx="9">
                  <c:v>493</c:v>
                </c:pt>
                <c:pt idx="10">
                  <c:v>616</c:v>
                </c:pt>
                <c:pt idx="11">
                  <c:v>482</c:v>
                </c:pt>
                <c:pt idx="12">
                  <c:v>215</c:v>
                </c:pt>
                <c:pt idx="13">
                  <c:v>100</c:v>
                </c:pt>
                <c:pt idx="14">
                  <c:v>26</c:v>
                </c:pt>
                <c:pt idx="15">
                  <c:v>10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0-4294-9611-7F96DB6EC555}"/>
            </c:ext>
          </c:extLst>
        </c:ser>
        <c:ser>
          <c:idx val="1"/>
          <c:order val="1"/>
          <c:tx>
            <c:strRef>
              <c:f>'Table 12.24'!$S$62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12.24'!$Z$63:$Z$79</c:f>
              <c:numCache>
                <c:formatCode>#,##0</c:formatCode>
                <c:ptCount val="17"/>
                <c:pt idx="0">
                  <c:v>5</c:v>
                </c:pt>
                <c:pt idx="1">
                  <c:v>135</c:v>
                </c:pt>
                <c:pt idx="2">
                  <c:v>355</c:v>
                </c:pt>
                <c:pt idx="3">
                  <c:v>469</c:v>
                </c:pt>
                <c:pt idx="4">
                  <c:v>661</c:v>
                </c:pt>
                <c:pt idx="5">
                  <c:v>685</c:v>
                </c:pt>
                <c:pt idx="6">
                  <c:v>594</c:v>
                </c:pt>
                <c:pt idx="7">
                  <c:v>579</c:v>
                </c:pt>
                <c:pt idx="8">
                  <c:v>574</c:v>
                </c:pt>
                <c:pt idx="9">
                  <c:v>559</c:v>
                </c:pt>
                <c:pt idx="10">
                  <c:v>616</c:v>
                </c:pt>
                <c:pt idx="11">
                  <c:v>491</c:v>
                </c:pt>
                <c:pt idx="12">
                  <c:v>176</c:v>
                </c:pt>
                <c:pt idx="13">
                  <c:v>57</c:v>
                </c:pt>
                <c:pt idx="14">
                  <c:v>16</c:v>
                </c:pt>
                <c:pt idx="15">
                  <c:v>9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0-4294-9611-7F96DB6EC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12.24'!$Z$83:$Z$90</c:f>
              <c:numCache>
                <c:formatCode>#,##0</c:formatCode>
                <c:ptCount val="8"/>
                <c:pt idx="0">
                  <c:v>513</c:v>
                </c:pt>
                <c:pt idx="1">
                  <c:v>398</c:v>
                </c:pt>
                <c:pt idx="2">
                  <c:v>1042</c:v>
                </c:pt>
                <c:pt idx="3">
                  <c:v>272</c:v>
                </c:pt>
                <c:pt idx="4">
                  <c:v>210</c:v>
                </c:pt>
                <c:pt idx="5">
                  <c:v>229</c:v>
                </c:pt>
                <c:pt idx="6">
                  <c:v>399</c:v>
                </c:pt>
                <c:pt idx="7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8-4CD3-A652-56D5EF93A15B}"/>
            </c:ext>
          </c:extLst>
        </c:ser>
        <c:ser>
          <c:idx val="1"/>
          <c:order val="1"/>
          <c:tx>
            <c:strRef>
              <c:f>'Table 12.24'!$S$92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12.24'!$Z$93:$Z$100</c:f>
              <c:numCache>
                <c:formatCode>#,##0</c:formatCode>
                <c:ptCount val="8"/>
                <c:pt idx="0">
                  <c:v>380</c:v>
                </c:pt>
                <c:pt idx="1">
                  <c:v>706</c:v>
                </c:pt>
                <c:pt idx="2">
                  <c:v>180</c:v>
                </c:pt>
                <c:pt idx="3">
                  <c:v>844</c:v>
                </c:pt>
                <c:pt idx="4">
                  <c:v>837</c:v>
                </c:pt>
                <c:pt idx="5">
                  <c:v>491</c:v>
                </c:pt>
                <c:pt idx="6">
                  <c:v>40</c:v>
                </c:pt>
                <c:pt idx="7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8-4CD3-A652-56D5EF93A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12.3'!$Y$83:$Y$90</c:f>
              <c:numCache>
                <c:formatCode>#,##0</c:formatCode>
                <c:ptCount val="8"/>
                <c:pt idx="0">
                  <c:v>452</c:v>
                </c:pt>
                <c:pt idx="1">
                  <c:v>553</c:v>
                </c:pt>
                <c:pt idx="2">
                  <c:v>1128</c:v>
                </c:pt>
                <c:pt idx="3">
                  <c:v>318</c:v>
                </c:pt>
                <c:pt idx="4">
                  <c:v>221</c:v>
                </c:pt>
                <c:pt idx="5">
                  <c:v>275</c:v>
                </c:pt>
                <c:pt idx="6">
                  <c:v>697</c:v>
                </c:pt>
                <c:pt idx="7">
                  <c:v>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7-41A7-8655-2F57B4E447C7}"/>
            </c:ext>
          </c:extLst>
        </c:ser>
        <c:ser>
          <c:idx val="1"/>
          <c:order val="1"/>
          <c:tx>
            <c:strRef>
              <c:f>'Table 12.3'!$S$92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12.3'!$Y$93:$Y$100</c:f>
              <c:numCache>
                <c:formatCode>#,##0</c:formatCode>
                <c:ptCount val="8"/>
                <c:pt idx="0">
                  <c:v>286</c:v>
                </c:pt>
                <c:pt idx="1">
                  <c:v>772</c:v>
                </c:pt>
                <c:pt idx="2">
                  <c:v>179</c:v>
                </c:pt>
                <c:pt idx="3">
                  <c:v>895</c:v>
                </c:pt>
                <c:pt idx="4">
                  <c:v>825</c:v>
                </c:pt>
                <c:pt idx="5">
                  <c:v>685</c:v>
                </c:pt>
                <c:pt idx="6">
                  <c:v>61</c:v>
                </c:pt>
                <c:pt idx="7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7-41A7-8655-2F57B4E44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12.24'!$V$8:$Z$8</c:f>
              <c:numCache>
                <c:formatCode>#,##0</c:formatCode>
                <c:ptCount val="5"/>
                <c:pt idx="0">
                  <c:v>39750</c:v>
                </c:pt>
                <c:pt idx="1">
                  <c:v>41207.56</c:v>
                </c:pt>
                <c:pt idx="2">
                  <c:v>41920</c:v>
                </c:pt>
                <c:pt idx="3">
                  <c:v>44007</c:v>
                </c:pt>
                <c:pt idx="4">
                  <c:v>44651.17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8-4433-BFD0-57E6D513DAD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8-4433-BFD0-57E6D513D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12.25'!$U$4:$Y$4</c:f>
              <c:numCache>
                <c:formatCode>#,##0</c:formatCode>
                <c:ptCount val="5"/>
                <c:pt idx="1">
                  <c:v>4247</c:v>
                </c:pt>
                <c:pt idx="2">
                  <c:v>4598</c:v>
                </c:pt>
                <c:pt idx="3">
                  <c:v>4936</c:v>
                </c:pt>
                <c:pt idx="4">
                  <c:v>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3-4630-9B5E-661868DAAC74}"/>
            </c:ext>
          </c:extLst>
        </c:ser>
        <c:ser>
          <c:idx val="1"/>
          <c:order val="1"/>
          <c:tx>
            <c:strRef>
              <c:f>'Table 12.25'!$S$7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12.25'!$U$7:$Y$7</c:f>
              <c:numCache>
                <c:formatCode>#,##0</c:formatCode>
                <c:ptCount val="5"/>
                <c:pt idx="1">
                  <c:v>2928</c:v>
                </c:pt>
                <c:pt idx="2">
                  <c:v>3124</c:v>
                </c:pt>
                <c:pt idx="3">
                  <c:v>3279</c:v>
                </c:pt>
                <c:pt idx="4">
                  <c:v>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3-4630-9B5E-661868DAAC74}"/>
            </c:ext>
          </c:extLst>
        </c:ser>
        <c:ser>
          <c:idx val="2"/>
          <c:order val="2"/>
          <c:tx>
            <c:strRef>
              <c:f>'Table 12.25'!$S$11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12.25'!$U$11:$Y$11</c:f>
              <c:numCache>
                <c:formatCode>#,##0</c:formatCode>
                <c:ptCount val="5"/>
                <c:pt idx="1">
                  <c:v>3538</c:v>
                </c:pt>
                <c:pt idx="2">
                  <c:v>3869</c:v>
                </c:pt>
                <c:pt idx="3">
                  <c:v>4157</c:v>
                </c:pt>
                <c:pt idx="4">
                  <c:v>4254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93-4630-9B5E-661868DAAC74}"/>
            </c:ext>
          </c:extLst>
        </c:ser>
        <c:ser>
          <c:idx val="3"/>
          <c:order val="3"/>
          <c:tx>
            <c:strRef>
              <c:f>'Table 12.25'!$S$12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12.25'!$U$12:$Y$12</c:f>
              <c:numCache>
                <c:formatCode>#,##0</c:formatCode>
                <c:ptCount val="5"/>
                <c:pt idx="1">
                  <c:v>707</c:v>
                </c:pt>
                <c:pt idx="2">
                  <c:v>729</c:v>
                </c:pt>
                <c:pt idx="3">
                  <c:v>788</c:v>
                </c:pt>
                <c:pt idx="4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93-4630-9B5E-661868DA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12.25'!$AB$15:$AB$33</c:f>
              <c:numCache>
                <c:formatCode>0.0%</c:formatCode>
                <c:ptCount val="19"/>
                <c:pt idx="0">
                  <c:v>0.15659285856772392</c:v>
                </c:pt>
                <c:pt idx="1">
                  <c:v>5.1865150608418117E-3</c:v>
                </c:pt>
                <c:pt idx="2">
                  <c:v>6.941950927588271E-2</c:v>
                </c:pt>
                <c:pt idx="3">
                  <c:v>9.9740674246957903E-3</c:v>
                </c:pt>
                <c:pt idx="4">
                  <c:v>8.2784759624975071E-2</c:v>
                </c:pt>
                <c:pt idx="5">
                  <c:v>3.6505086774386596E-2</c:v>
                </c:pt>
                <c:pt idx="6">
                  <c:v>7.3808098942748854E-2</c:v>
                </c:pt>
                <c:pt idx="7">
                  <c:v>4.2290045880710156E-2</c:v>
                </c:pt>
                <c:pt idx="8">
                  <c:v>3.7701974865350089E-2</c:v>
                </c:pt>
                <c:pt idx="9">
                  <c:v>3.9896269698783161E-3</c:v>
                </c:pt>
                <c:pt idx="10">
                  <c:v>2.4536205864751647E-2</c:v>
                </c:pt>
                <c:pt idx="11">
                  <c:v>2.2541392379812487E-2</c:v>
                </c:pt>
                <c:pt idx="12">
                  <c:v>2.7328944743666466E-2</c:v>
                </c:pt>
                <c:pt idx="13">
                  <c:v>5.1865150608418113E-2</c:v>
                </c:pt>
                <c:pt idx="14">
                  <c:v>4.8673449032515463E-2</c:v>
                </c:pt>
                <c:pt idx="15">
                  <c:v>5.9245960502692999E-2</c:v>
                </c:pt>
                <c:pt idx="16">
                  <c:v>0.10113704368641532</c:v>
                </c:pt>
                <c:pt idx="17">
                  <c:v>1.7554358667464593E-2</c:v>
                </c:pt>
                <c:pt idx="18">
                  <c:v>3.9297825653301414E-2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D-4560-A9B3-82133A47DE2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D-4560-A9B3-82133A47D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12.25'!$Y$44:$Y$60</c:f>
              <c:numCache>
                <c:formatCode>#,##0</c:formatCode>
                <c:ptCount val="17"/>
                <c:pt idx="0">
                  <c:v>4</c:v>
                </c:pt>
                <c:pt idx="1">
                  <c:v>53</c:v>
                </c:pt>
                <c:pt idx="2">
                  <c:v>168</c:v>
                </c:pt>
                <c:pt idx="3">
                  <c:v>241</c:v>
                </c:pt>
                <c:pt idx="4">
                  <c:v>243</c:v>
                </c:pt>
                <c:pt idx="5">
                  <c:v>244</c:v>
                </c:pt>
                <c:pt idx="6">
                  <c:v>249</c:v>
                </c:pt>
                <c:pt idx="7">
                  <c:v>240</c:v>
                </c:pt>
                <c:pt idx="8">
                  <c:v>290</c:v>
                </c:pt>
                <c:pt idx="9">
                  <c:v>315</c:v>
                </c:pt>
                <c:pt idx="10">
                  <c:v>279</c:v>
                </c:pt>
                <c:pt idx="11">
                  <c:v>219</c:v>
                </c:pt>
                <c:pt idx="12">
                  <c:v>123</c:v>
                </c:pt>
                <c:pt idx="13">
                  <c:v>36</c:v>
                </c:pt>
                <c:pt idx="14">
                  <c:v>21</c:v>
                </c:pt>
                <c:pt idx="15">
                  <c:v>5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4-4028-BB03-7DA746F67A91}"/>
            </c:ext>
          </c:extLst>
        </c:ser>
        <c:ser>
          <c:idx val="1"/>
          <c:order val="1"/>
          <c:tx>
            <c:strRef>
              <c:f>'Table 12.25'!$S$62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12.25'!$Y$63:$Y$79</c:f>
              <c:numCache>
                <c:formatCode>#,##0</c:formatCode>
                <c:ptCount val="17"/>
                <c:pt idx="0">
                  <c:v>7</c:v>
                </c:pt>
                <c:pt idx="1">
                  <c:v>65</c:v>
                </c:pt>
                <c:pt idx="2">
                  <c:v>129</c:v>
                </c:pt>
                <c:pt idx="3">
                  <c:v>214</c:v>
                </c:pt>
                <c:pt idx="4">
                  <c:v>233</c:v>
                </c:pt>
                <c:pt idx="5">
                  <c:v>195</c:v>
                </c:pt>
                <c:pt idx="6">
                  <c:v>176</c:v>
                </c:pt>
                <c:pt idx="7">
                  <c:v>230</c:v>
                </c:pt>
                <c:pt idx="8">
                  <c:v>256</c:v>
                </c:pt>
                <c:pt idx="9">
                  <c:v>273</c:v>
                </c:pt>
                <c:pt idx="10">
                  <c:v>220</c:v>
                </c:pt>
                <c:pt idx="11">
                  <c:v>142</c:v>
                </c:pt>
                <c:pt idx="12">
                  <c:v>61</c:v>
                </c:pt>
                <c:pt idx="13">
                  <c:v>31</c:v>
                </c:pt>
                <c:pt idx="14">
                  <c:v>6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04-4028-BB03-7DA746F67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12.25'!$Y$83:$Y$90</c:f>
              <c:numCache>
                <c:formatCode>#,##0</c:formatCode>
                <c:ptCount val="8"/>
                <c:pt idx="0">
                  <c:v>159</c:v>
                </c:pt>
                <c:pt idx="1">
                  <c:v>86</c:v>
                </c:pt>
                <c:pt idx="2">
                  <c:v>418</c:v>
                </c:pt>
                <c:pt idx="3">
                  <c:v>66</c:v>
                </c:pt>
                <c:pt idx="4">
                  <c:v>47</c:v>
                </c:pt>
                <c:pt idx="5">
                  <c:v>63</c:v>
                </c:pt>
                <c:pt idx="6">
                  <c:v>235</c:v>
                </c:pt>
                <c:pt idx="7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0-4737-998A-BE1A250D44D1}"/>
            </c:ext>
          </c:extLst>
        </c:ser>
        <c:ser>
          <c:idx val="1"/>
          <c:order val="1"/>
          <c:tx>
            <c:strRef>
              <c:f>'Table 12.25'!$S$92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12.25'!$Y$93:$Y$100</c:f>
              <c:numCache>
                <c:formatCode>#,##0</c:formatCode>
                <c:ptCount val="8"/>
                <c:pt idx="0">
                  <c:v>108</c:v>
                </c:pt>
                <c:pt idx="1">
                  <c:v>176</c:v>
                </c:pt>
                <c:pt idx="2">
                  <c:v>69</c:v>
                </c:pt>
                <c:pt idx="3">
                  <c:v>308</c:v>
                </c:pt>
                <c:pt idx="4">
                  <c:v>246</c:v>
                </c:pt>
                <c:pt idx="5">
                  <c:v>194</c:v>
                </c:pt>
                <c:pt idx="6">
                  <c:v>17</c:v>
                </c:pt>
                <c:pt idx="7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90-4737-998A-BE1A250D4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12.25'!$U$8:$Y$8</c:f>
              <c:numCache>
                <c:formatCode>#,##0</c:formatCode>
                <c:ptCount val="5"/>
                <c:pt idx="1">
                  <c:v>35569.19</c:v>
                </c:pt>
                <c:pt idx="2">
                  <c:v>36087.599999999999</c:v>
                </c:pt>
                <c:pt idx="3">
                  <c:v>34887</c:v>
                </c:pt>
                <c:pt idx="4">
                  <c:v>37488.949999999997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1-4798-AA64-F14E8056FD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1-4798-AA64-F14E8056F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12.25'!$V$4:$Z$4</c:f>
              <c:numCache>
                <c:formatCode>#,##0</c:formatCode>
                <c:ptCount val="5"/>
                <c:pt idx="0">
                  <c:v>4247</c:v>
                </c:pt>
                <c:pt idx="1">
                  <c:v>4598</c:v>
                </c:pt>
                <c:pt idx="2">
                  <c:v>4936</c:v>
                </c:pt>
                <c:pt idx="3">
                  <c:v>4982</c:v>
                </c:pt>
                <c:pt idx="4">
                  <c:v>5012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C-434C-B61A-09CAB11C8830}"/>
            </c:ext>
          </c:extLst>
        </c:ser>
        <c:ser>
          <c:idx val="1"/>
          <c:order val="1"/>
          <c:tx>
            <c:strRef>
              <c:f>'Table 12.25'!$S$7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12.25'!$V$7:$Z$7</c:f>
              <c:numCache>
                <c:formatCode>#,##0</c:formatCode>
                <c:ptCount val="5"/>
                <c:pt idx="0">
                  <c:v>2928</c:v>
                </c:pt>
                <c:pt idx="1">
                  <c:v>3124</c:v>
                </c:pt>
                <c:pt idx="2">
                  <c:v>3279</c:v>
                </c:pt>
                <c:pt idx="3">
                  <c:v>3379</c:v>
                </c:pt>
                <c:pt idx="4">
                  <c:v>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C-434C-B61A-09CAB11C8830}"/>
            </c:ext>
          </c:extLst>
        </c:ser>
        <c:ser>
          <c:idx val="2"/>
          <c:order val="2"/>
          <c:tx>
            <c:strRef>
              <c:f>'Table 12.25'!$S$11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12.25'!$V$11:$Z$11</c:f>
              <c:numCache>
                <c:formatCode>#,##0</c:formatCode>
                <c:ptCount val="5"/>
                <c:pt idx="0">
                  <c:v>3538</c:v>
                </c:pt>
                <c:pt idx="1">
                  <c:v>3869</c:v>
                </c:pt>
                <c:pt idx="2">
                  <c:v>4157</c:v>
                </c:pt>
                <c:pt idx="3">
                  <c:v>4254</c:v>
                </c:pt>
                <c:pt idx="4">
                  <c:v>4257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5C-434C-B61A-09CAB11C8830}"/>
            </c:ext>
          </c:extLst>
        </c:ser>
        <c:ser>
          <c:idx val="3"/>
          <c:order val="3"/>
          <c:tx>
            <c:strRef>
              <c:f>'Table 12.25'!$S$12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12.25'!$V$12:$Z$12</c:f>
              <c:numCache>
                <c:formatCode>#,##0</c:formatCode>
                <c:ptCount val="5"/>
                <c:pt idx="0">
                  <c:v>707</c:v>
                </c:pt>
                <c:pt idx="1">
                  <c:v>729</c:v>
                </c:pt>
                <c:pt idx="2">
                  <c:v>788</c:v>
                </c:pt>
                <c:pt idx="3">
                  <c:v>731</c:v>
                </c:pt>
                <c:pt idx="4">
                  <c:v>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5C-434C-B61A-09CAB11C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12.25'!$AB$15:$AB$33</c:f>
              <c:numCache>
                <c:formatCode>0.0%</c:formatCode>
                <c:ptCount val="19"/>
                <c:pt idx="0">
                  <c:v>0.15659285856772392</c:v>
                </c:pt>
                <c:pt idx="1">
                  <c:v>5.1865150608418117E-3</c:v>
                </c:pt>
                <c:pt idx="2">
                  <c:v>6.941950927588271E-2</c:v>
                </c:pt>
                <c:pt idx="3">
                  <c:v>9.9740674246957903E-3</c:v>
                </c:pt>
                <c:pt idx="4">
                  <c:v>8.2784759624975071E-2</c:v>
                </c:pt>
                <c:pt idx="5">
                  <c:v>3.6505086774386596E-2</c:v>
                </c:pt>
                <c:pt idx="6">
                  <c:v>7.3808098942748854E-2</c:v>
                </c:pt>
                <c:pt idx="7">
                  <c:v>4.2290045880710156E-2</c:v>
                </c:pt>
                <c:pt idx="8">
                  <c:v>3.7701974865350089E-2</c:v>
                </c:pt>
                <c:pt idx="9">
                  <c:v>3.9896269698783161E-3</c:v>
                </c:pt>
                <c:pt idx="10">
                  <c:v>2.4536205864751647E-2</c:v>
                </c:pt>
                <c:pt idx="11">
                  <c:v>2.2541392379812487E-2</c:v>
                </c:pt>
                <c:pt idx="12">
                  <c:v>2.7328944743666466E-2</c:v>
                </c:pt>
                <c:pt idx="13">
                  <c:v>5.1865150608418113E-2</c:v>
                </c:pt>
                <c:pt idx="14">
                  <c:v>4.8673449032515463E-2</c:v>
                </c:pt>
                <c:pt idx="15">
                  <c:v>5.9245960502692999E-2</c:v>
                </c:pt>
                <c:pt idx="16">
                  <c:v>0.10113704368641532</c:v>
                </c:pt>
                <c:pt idx="17">
                  <c:v>1.7554358667464593E-2</c:v>
                </c:pt>
                <c:pt idx="18">
                  <c:v>3.9297825653301414E-2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D-44FD-98AF-367D93BD39F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D-44FD-98AF-367D93BD3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12.25'!$Z$44:$Z$60</c:f>
              <c:numCache>
                <c:formatCode>#,##0</c:formatCode>
                <c:ptCount val="17"/>
                <c:pt idx="0">
                  <c:v>0</c:v>
                </c:pt>
                <c:pt idx="1">
                  <c:v>59</c:v>
                </c:pt>
                <c:pt idx="2">
                  <c:v>150</c:v>
                </c:pt>
                <c:pt idx="3">
                  <c:v>235</c:v>
                </c:pt>
                <c:pt idx="4">
                  <c:v>266</c:v>
                </c:pt>
                <c:pt idx="5">
                  <c:v>232</c:v>
                </c:pt>
                <c:pt idx="6">
                  <c:v>279</c:v>
                </c:pt>
                <c:pt idx="7">
                  <c:v>224</c:v>
                </c:pt>
                <c:pt idx="8">
                  <c:v>263</c:v>
                </c:pt>
                <c:pt idx="9">
                  <c:v>324</c:v>
                </c:pt>
                <c:pt idx="10">
                  <c:v>272</c:v>
                </c:pt>
                <c:pt idx="11">
                  <c:v>248</c:v>
                </c:pt>
                <c:pt idx="12">
                  <c:v>123</c:v>
                </c:pt>
                <c:pt idx="13">
                  <c:v>50</c:v>
                </c:pt>
                <c:pt idx="14">
                  <c:v>34</c:v>
                </c:pt>
                <c:pt idx="15">
                  <c:v>8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7-4820-B6ED-9B8A0108FB81}"/>
            </c:ext>
          </c:extLst>
        </c:ser>
        <c:ser>
          <c:idx val="1"/>
          <c:order val="1"/>
          <c:tx>
            <c:strRef>
              <c:f>'Table 12.25'!$S$62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12.25'!$Z$63:$Z$79</c:f>
              <c:numCache>
                <c:formatCode>#,##0</c:formatCode>
                <c:ptCount val="17"/>
                <c:pt idx="0">
                  <c:v>5</c:v>
                </c:pt>
                <c:pt idx="1">
                  <c:v>59</c:v>
                </c:pt>
                <c:pt idx="2">
                  <c:v>113</c:v>
                </c:pt>
                <c:pt idx="3">
                  <c:v>225</c:v>
                </c:pt>
                <c:pt idx="4">
                  <c:v>217</c:v>
                </c:pt>
                <c:pt idx="5">
                  <c:v>213</c:v>
                </c:pt>
                <c:pt idx="6">
                  <c:v>196</c:v>
                </c:pt>
                <c:pt idx="7">
                  <c:v>194</c:v>
                </c:pt>
                <c:pt idx="8">
                  <c:v>235</c:v>
                </c:pt>
                <c:pt idx="9">
                  <c:v>289</c:v>
                </c:pt>
                <c:pt idx="10">
                  <c:v>216</c:v>
                </c:pt>
                <c:pt idx="11">
                  <c:v>160</c:v>
                </c:pt>
                <c:pt idx="12">
                  <c:v>57</c:v>
                </c:pt>
                <c:pt idx="13">
                  <c:v>29</c:v>
                </c:pt>
                <c:pt idx="14">
                  <c:v>14</c:v>
                </c:pt>
                <c:pt idx="15">
                  <c:v>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7-4820-B6ED-9B8A0108F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12.25'!$Z$83:$Z$90</c:f>
              <c:numCache>
                <c:formatCode>#,##0</c:formatCode>
                <c:ptCount val="8"/>
                <c:pt idx="0">
                  <c:v>166</c:v>
                </c:pt>
                <c:pt idx="1">
                  <c:v>91</c:v>
                </c:pt>
                <c:pt idx="2">
                  <c:v>432</c:v>
                </c:pt>
                <c:pt idx="3">
                  <c:v>68</c:v>
                </c:pt>
                <c:pt idx="4">
                  <c:v>47</c:v>
                </c:pt>
                <c:pt idx="5">
                  <c:v>77</c:v>
                </c:pt>
                <c:pt idx="6">
                  <c:v>256</c:v>
                </c:pt>
                <c:pt idx="7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5-48C2-A4ED-4E2C6AA70348}"/>
            </c:ext>
          </c:extLst>
        </c:ser>
        <c:ser>
          <c:idx val="1"/>
          <c:order val="1"/>
          <c:tx>
            <c:strRef>
              <c:f>'Table 12.25'!$S$92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12.25'!$Z$93:$Z$100</c:f>
              <c:numCache>
                <c:formatCode>#,##0</c:formatCode>
                <c:ptCount val="8"/>
                <c:pt idx="0">
                  <c:v>123</c:v>
                </c:pt>
                <c:pt idx="1">
                  <c:v>186</c:v>
                </c:pt>
                <c:pt idx="2">
                  <c:v>79</c:v>
                </c:pt>
                <c:pt idx="3">
                  <c:v>323</c:v>
                </c:pt>
                <c:pt idx="4">
                  <c:v>243</c:v>
                </c:pt>
                <c:pt idx="5">
                  <c:v>199</c:v>
                </c:pt>
                <c:pt idx="6">
                  <c:v>14</c:v>
                </c:pt>
                <c:pt idx="7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5-48C2-A4ED-4E2C6AA70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12.3'!$U$8:$Y$8</c:f>
              <c:numCache>
                <c:formatCode>#,##0</c:formatCode>
                <c:ptCount val="5"/>
                <c:pt idx="1">
                  <c:v>38803</c:v>
                </c:pt>
                <c:pt idx="2">
                  <c:v>38561</c:v>
                </c:pt>
                <c:pt idx="3">
                  <c:v>40226</c:v>
                </c:pt>
                <c:pt idx="4">
                  <c:v>42948.67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7-46C5-9EB5-6D1407052AD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7-46C5-9EB5-6D1407052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12.25'!$V$8:$Z$8</c:f>
              <c:numCache>
                <c:formatCode>#,##0</c:formatCode>
                <c:ptCount val="5"/>
                <c:pt idx="0">
                  <c:v>35569.19</c:v>
                </c:pt>
                <c:pt idx="1">
                  <c:v>36087.599999999999</c:v>
                </c:pt>
                <c:pt idx="2">
                  <c:v>34887</c:v>
                </c:pt>
                <c:pt idx="3">
                  <c:v>37488.949999999997</c:v>
                </c:pt>
                <c:pt idx="4">
                  <c:v>39690.370000000003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B-46C4-B98D-53BC213EA6F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B-46C4-B98D-53BC213EA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12.26'!$U$4:$Y$4</c:f>
              <c:numCache>
                <c:formatCode>#,##0</c:formatCode>
                <c:ptCount val="5"/>
                <c:pt idx="1">
                  <c:v>1372</c:v>
                </c:pt>
                <c:pt idx="2">
                  <c:v>1536</c:v>
                </c:pt>
                <c:pt idx="3">
                  <c:v>1614</c:v>
                </c:pt>
                <c:pt idx="4">
                  <c:v>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B-47FF-8841-E4FBF70416D5}"/>
            </c:ext>
          </c:extLst>
        </c:ser>
        <c:ser>
          <c:idx val="1"/>
          <c:order val="1"/>
          <c:tx>
            <c:strRef>
              <c:f>'Table 12.26'!$S$7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12.26'!$U$7:$Y$7</c:f>
              <c:numCache>
                <c:formatCode>#,##0</c:formatCode>
                <c:ptCount val="5"/>
                <c:pt idx="1">
                  <c:v>1030</c:v>
                </c:pt>
                <c:pt idx="2">
                  <c:v>1101</c:v>
                </c:pt>
                <c:pt idx="3">
                  <c:v>1171</c:v>
                </c:pt>
                <c:pt idx="4">
                  <c:v>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B-47FF-8841-E4FBF70416D5}"/>
            </c:ext>
          </c:extLst>
        </c:ser>
        <c:ser>
          <c:idx val="2"/>
          <c:order val="2"/>
          <c:tx>
            <c:strRef>
              <c:f>'Table 12.26'!$S$11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12.26'!$U$11:$Y$11</c:f>
              <c:numCache>
                <c:formatCode>#,##0</c:formatCode>
                <c:ptCount val="5"/>
                <c:pt idx="1">
                  <c:v>1082</c:v>
                </c:pt>
                <c:pt idx="2">
                  <c:v>1225</c:v>
                </c:pt>
                <c:pt idx="3">
                  <c:v>1286</c:v>
                </c:pt>
                <c:pt idx="4">
                  <c:v>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B-47FF-8841-E4FBF70416D5}"/>
            </c:ext>
          </c:extLst>
        </c:ser>
        <c:ser>
          <c:idx val="3"/>
          <c:order val="3"/>
          <c:tx>
            <c:strRef>
              <c:f>'Table 12.26'!$S$12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12.26'!$U$12:$Y$12</c:f>
              <c:numCache>
                <c:formatCode>#,##0</c:formatCode>
                <c:ptCount val="5"/>
                <c:pt idx="1">
                  <c:v>294</c:v>
                </c:pt>
                <c:pt idx="2">
                  <c:v>311</c:v>
                </c:pt>
                <c:pt idx="3">
                  <c:v>325</c:v>
                </c:pt>
                <c:pt idx="4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FB-47FF-8841-E4FBF7041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12.26'!$AB$15:$AB$33</c:f>
              <c:numCache>
                <c:formatCode>0.0%</c:formatCode>
                <c:ptCount val="19"/>
                <c:pt idx="0">
                  <c:v>0.10670136629798309</c:v>
                </c:pt>
                <c:pt idx="1">
                  <c:v>6.5061808718282366E-3</c:v>
                </c:pt>
                <c:pt idx="2">
                  <c:v>4.8145738451528954E-2</c:v>
                </c:pt>
                <c:pt idx="3">
                  <c:v>5.2049446974625898E-3</c:v>
                </c:pt>
                <c:pt idx="4">
                  <c:v>6.6363044892648021E-2</c:v>
                </c:pt>
                <c:pt idx="5">
                  <c:v>8.4580351333767081E-3</c:v>
                </c:pt>
                <c:pt idx="6">
                  <c:v>5.4651919323357188E-2</c:v>
                </c:pt>
                <c:pt idx="7">
                  <c:v>0.11125569290826284</c:v>
                </c:pt>
                <c:pt idx="8">
                  <c:v>3.9687703318152245E-2</c:v>
                </c:pt>
                <c:pt idx="9">
                  <c:v>1.1711125569290826E-2</c:v>
                </c:pt>
                <c:pt idx="10">
                  <c:v>2.2121014964216004E-2</c:v>
                </c:pt>
                <c:pt idx="11">
                  <c:v>1.1060507482108002E-2</c:v>
                </c:pt>
                <c:pt idx="12">
                  <c:v>4.4892648015614836E-2</c:v>
                </c:pt>
                <c:pt idx="13">
                  <c:v>6.3760572543916719E-2</c:v>
                </c:pt>
                <c:pt idx="14">
                  <c:v>4.098893949251789E-2</c:v>
                </c:pt>
                <c:pt idx="15">
                  <c:v>7.2869225764476256E-2</c:v>
                </c:pt>
                <c:pt idx="16">
                  <c:v>7.9375406636304491E-2</c:v>
                </c:pt>
                <c:pt idx="17">
                  <c:v>0.1125569290826285</c:v>
                </c:pt>
                <c:pt idx="18">
                  <c:v>2.2121014964216004E-2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A-4811-AFAC-3B1A1B8369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A-4811-AFAC-3B1A1B836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12.26'!$Y$44:$Y$60</c:f>
              <c:numCache>
                <c:formatCode>#,##0</c:formatCode>
                <c:ptCount val="17"/>
                <c:pt idx="0">
                  <c:v>5</c:v>
                </c:pt>
                <c:pt idx="1">
                  <c:v>14</c:v>
                </c:pt>
                <c:pt idx="2">
                  <c:v>38</c:v>
                </c:pt>
                <c:pt idx="3">
                  <c:v>37</c:v>
                </c:pt>
                <c:pt idx="4">
                  <c:v>66</c:v>
                </c:pt>
                <c:pt idx="5">
                  <c:v>79</c:v>
                </c:pt>
                <c:pt idx="6">
                  <c:v>48</c:v>
                </c:pt>
                <c:pt idx="7">
                  <c:v>63</c:v>
                </c:pt>
                <c:pt idx="8">
                  <c:v>81</c:v>
                </c:pt>
                <c:pt idx="9">
                  <c:v>79</c:v>
                </c:pt>
                <c:pt idx="10">
                  <c:v>108</c:v>
                </c:pt>
                <c:pt idx="11">
                  <c:v>110</c:v>
                </c:pt>
                <c:pt idx="12">
                  <c:v>56</c:v>
                </c:pt>
                <c:pt idx="13">
                  <c:v>18</c:v>
                </c:pt>
                <c:pt idx="14">
                  <c:v>16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8-44DF-925E-7C1ECE27EE79}"/>
            </c:ext>
          </c:extLst>
        </c:ser>
        <c:ser>
          <c:idx val="1"/>
          <c:order val="1"/>
          <c:tx>
            <c:strRef>
              <c:f>'Table 12.26'!$S$62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12.26'!$Y$63:$Y$79</c:f>
              <c:numCache>
                <c:formatCode>#,##0</c:formatCode>
                <c:ptCount val="17"/>
                <c:pt idx="0">
                  <c:v>3</c:v>
                </c:pt>
                <c:pt idx="1">
                  <c:v>17</c:v>
                </c:pt>
                <c:pt idx="2">
                  <c:v>43</c:v>
                </c:pt>
                <c:pt idx="3">
                  <c:v>40</c:v>
                </c:pt>
                <c:pt idx="4">
                  <c:v>57</c:v>
                </c:pt>
                <c:pt idx="5">
                  <c:v>45</c:v>
                </c:pt>
                <c:pt idx="6">
                  <c:v>72</c:v>
                </c:pt>
                <c:pt idx="7">
                  <c:v>59</c:v>
                </c:pt>
                <c:pt idx="8">
                  <c:v>68</c:v>
                </c:pt>
                <c:pt idx="9">
                  <c:v>93</c:v>
                </c:pt>
                <c:pt idx="10">
                  <c:v>103</c:v>
                </c:pt>
                <c:pt idx="11">
                  <c:v>97</c:v>
                </c:pt>
                <c:pt idx="12">
                  <c:v>36</c:v>
                </c:pt>
                <c:pt idx="13">
                  <c:v>24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8-44DF-925E-7C1ECE27E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12.26'!$Y$83:$Y$90</c:f>
              <c:numCache>
                <c:formatCode>#,##0</c:formatCode>
                <c:ptCount val="8"/>
                <c:pt idx="0">
                  <c:v>51</c:v>
                </c:pt>
                <c:pt idx="1">
                  <c:v>45</c:v>
                </c:pt>
                <c:pt idx="2">
                  <c:v>85</c:v>
                </c:pt>
                <c:pt idx="3">
                  <c:v>44</c:v>
                </c:pt>
                <c:pt idx="4">
                  <c:v>10</c:v>
                </c:pt>
                <c:pt idx="5">
                  <c:v>8</c:v>
                </c:pt>
                <c:pt idx="6">
                  <c:v>38</c:v>
                </c:pt>
                <c:pt idx="7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5-4567-A255-67454FA1EB34}"/>
            </c:ext>
          </c:extLst>
        </c:ser>
        <c:ser>
          <c:idx val="1"/>
          <c:order val="1"/>
          <c:tx>
            <c:strRef>
              <c:f>'Table 12.26'!$S$92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12.26'!$Y$93:$Y$100</c:f>
              <c:numCache>
                <c:formatCode>#,##0</c:formatCode>
                <c:ptCount val="8"/>
                <c:pt idx="0">
                  <c:v>33</c:v>
                </c:pt>
                <c:pt idx="1">
                  <c:v>79</c:v>
                </c:pt>
                <c:pt idx="2">
                  <c:v>23</c:v>
                </c:pt>
                <c:pt idx="3">
                  <c:v>105</c:v>
                </c:pt>
                <c:pt idx="4">
                  <c:v>63</c:v>
                </c:pt>
                <c:pt idx="5">
                  <c:v>35</c:v>
                </c:pt>
                <c:pt idx="6">
                  <c:v>5</c:v>
                </c:pt>
                <c:pt idx="7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55-4567-A255-67454FA1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12.26'!$U$8:$Y$8</c:f>
              <c:numCache>
                <c:formatCode>#,##0</c:formatCode>
                <c:ptCount val="5"/>
                <c:pt idx="1">
                  <c:v>29947</c:v>
                </c:pt>
                <c:pt idx="2">
                  <c:v>31324</c:v>
                </c:pt>
                <c:pt idx="3">
                  <c:v>30117.18</c:v>
                </c:pt>
                <c:pt idx="4">
                  <c:v>33965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1-4EA5-8BBF-B22F9491D58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1-4EA5-8BBF-B22F9491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12.26'!$V$4:$Z$4</c:f>
              <c:numCache>
                <c:formatCode>#,##0</c:formatCode>
                <c:ptCount val="5"/>
                <c:pt idx="0">
                  <c:v>1372</c:v>
                </c:pt>
                <c:pt idx="1">
                  <c:v>1536</c:v>
                </c:pt>
                <c:pt idx="2">
                  <c:v>1614</c:v>
                </c:pt>
                <c:pt idx="3">
                  <c:v>1583</c:v>
                </c:pt>
                <c:pt idx="4">
                  <c:v>1539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2-4EBC-A54E-945E6041F140}"/>
            </c:ext>
          </c:extLst>
        </c:ser>
        <c:ser>
          <c:idx val="1"/>
          <c:order val="1"/>
          <c:tx>
            <c:strRef>
              <c:f>'Table 12.26'!$S$7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12.26'!$V$7:$Z$7</c:f>
              <c:numCache>
                <c:formatCode>#,##0</c:formatCode>
                <c:ptCount val="5"/>
                <c:pt idx="0">
                  <c:v>1030</c:v>
                </c:pt>
                <c:pt idx="1">
                  <c:v>1101</c:v>
                </c:pt>
                <c:pt idx="2">
                  <c:v>1171</c:v>
                </c:pt>
                <c:pt idx="3">
                  <c:v>1142</c:v>
                </c:pt>
                <c:pt idx="4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2-4EBC-A54E-945E6041F140}"/>
            </c:ext>
          </c:extLst>
        </c:ser>
        <c:ser>
          <c:idx val="2"/>
          <c:order val="2"/>
          <c:tx>
            <c:strRef>
              <c:f>'Table 12.26'!$S$11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12.26'!$V$11:$Z$11</c:f>
              <c:numCache>
                <c:formatCode>#,##0</c:formatCode>
                <c:ptCount val="5"/>
                <c:pt idx="0">
                  <c:v>1082</c:v>
                </c:pt>
                <c:pt idx="1">
                  <c:v>1225</c:v>
                </c:pt>
                <c:pt idx="2">
                  <c:v>1286</c:v>
                </c:pt>
                <c:pt idx="3">
                  <c:v>1253</c:v>
                </c:pt>
                <c:pt idx="4">
                  <c:v>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82-4EBC-A54E-945E6041F140}"/>
            </c:ext>
          </c:extLst>
        </c:ser>
        <c:ser>
          <c:idx val="3"/>
          <c:order val="3"/>
          <c:tx>
            <c:strRef>
              <c:f>'Table 12.26'!$S$12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12.26'!$V$12:$Z$12</c:f>
              <c:numCache>
                <c:formatCode>#,##0</c:formatCode>
                <c:ptCount val="5"/>
                <c:pt idx="0">
                  <c:v>294</c:v>
                </c:pt>
                <c:pt idx="1">
                  <c:v>311</c:v>
                </c:pt>
                <c:pt idx="2">
                  <c:v>325</c:v>
                </c:pt>
                <c:pt idx="3">
                  <c:v>330</c:v>
                </c:pt>
                <c:pt idx="4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82-4EBC-A54E-945E6041F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12.26'!$AB$15:$AB$33</c:f>
              <c:numCache>
                <c:formatCode>0.0%</c:formatCode>
                <c:ptCount val="19"/>
                <c:pt idx="0">
                  <c:v>0.10670136629798309</c:v>
                </c:pt>
                <c:pt idx="1">
                  <c:v>6.5061808718282366E-3</c:v>
                </c:pt>
                <c:pt idx="2">
                  <c:v>4.8145738451528954E-2</c:v>
                </c:pt>
                <c:pt idx="3">
                  <c:v>5.2049446974625898E-3</c:v>
                </c:pt>
                <c:pt idx="4">
                  <c:v>6.6363044892648021E-2</c:v>
                </c:pt>
                <c:pt idx="5">
                  <c:v>8.4580351333767081E-3</c:v>
                </c:pt>
                <c:pt idx="6">
                  <c:v>5.4651919323357188E-2</c:v>
                </c:pt>
                <c:pt idx="7">
                  <c:v>0.11125569290826284</c:v>
                </c:pt>
                <c:pt idx="8">
                  <c:v>3.9687703318152245E-2</c:v>
                </c:pt>
                <c:pt idx="9">
                  <c:v>1.1711125569290826E-2</c:v>
                </c:pt>
                <c:pt idx="10">
                  <c:v>2.2121014964216004E-2</c:v>
                </c:pt>
                <c:pt idx="11">
                  <c:v>1.1060507482108002E-2</c:v>
                </c:pt>
                <c:pt idx="12">
                  <c:v>4.4892648015614836E-2</c:v>
                </c:pt>
                <c:pt idx="13">
                  <c:v>6.3760572543916719E-2</c:v>
                </c:pt>
                <c:pt idx="14">
                  <c:v>4.098893949251789E-2</c:v>
                </c:pt>
                <c:pt idx="15">
                  <c:v>7.2869225764476256E-2</c:v>
                </c:pt>
                <c:pt idx="16">
                  <c:v>7.9375406636304491E-2</c:v>
                </c:pt>
                <c:pt idx="17">
                  <c:v>0.1125569290826285</c:v>
                </c:pt>
                <c:pt idx="18">
                  <c:v>2.2121014964216004E-2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5-45AF-A0AB-3E040EDF575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5-45AF-A0AB-3E040EDF5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12.26'!$Z$44:$Z$60</c:f>
              <c:numCache>
                <c:formatCode>#,##0</c:formatCode>
                <c:ptCount val="17"/>
                <c:pt idx="0">
                  <c:v>0</c:v>
                </c:pt>
                <c:pt idx="1">
                  <c:v>14</c:v>
                </c:pt>
                <c:pt idx="2">
                  <c:v>31</c:v>
                </c:pt>
                <c:pt idx="3">
                  <c:v>38</c:v>
                </c:pt>
                <c:pt idx="4">
                  <c:v>54</c:v>
                </c:pt>
                <c:pt idx="5">
                  <c:v>55</c:v>
                </c:pt>
                <c:pt idx="6">
                  <c:v>76</c:v>
                </c:pt>
                <c:pt idx="7">
                  <c:v>39</c:v>
                </c:pt>
                <c:pt idx="8">
                  <c:v>80</c:v>
                </c:pt>
                <c:pt idx="9">
                  <c:v>72</c:v>
                </c:pt>
                <c:pt idx="10">
                  <c:v>104</c:v>
                </c:pt>
                <c:pt idx="11">
                  <c:v>96</c:v>
                </c:pt>
                <c:pt idx="12">
                  <c:v>66</c:v>
                </c:pt>
                <c:pt idx="13">
                  <c:v>25</c:v>
                </c:pt>
                <c:pt idx="14">
                  <c:v>7</c:v>
                </c:pt>
                <c:pt idx="15">
                  <c:v>10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CAA-8BBC-B0D232D8E64C}"/>
            </c:ext>
          </c:extLst>
        </c:ser>
        <c:ser>
          <c:idx val="1"/>
          <c:order val="1"/>
          <c:tx>
            <c:strRef>
              <c:f>'Table 12.26'!$S$62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12.26'!$Z$63:$Z$79</c:f>
              <c:numCache>
                <c:formatCode>#,##0</c:formatCode>
                <c:ptCount val="17"/>
                <c:pt idx="0">
                  <c:v>0</c:v>
                </c:pt>
                <c:pt idx="1">
                  <c:v>26</c:v>
                </c:pt>
                <c:pt idx="2">
                  <c:v>37</c:v>
                </c:pt>
                <c:pt idx="3">
                  <c:v>18</c:v>
                </c:pt>
                <c:pt idx="4">
                  <c:v>65</c:v>
                </c:pt>
                <c:pt idx="5">
                  <c:v>39</c:v>
                </c:pt>
                <c:pt idx="6">
                  <c:v>69</c:v>
                </c:pt>
                <c:pt idx="7">
                  <c:v>76</c:v>
                </c:pt>
                <c:pt idx="8">
                  <c:v>76</c:v>
                </c:pt>
                <c:pt idx="9">
                  <c:v>83</c:v>
                </c:pt>
                <c:pt idx="10">
                  <c:v>90</c:v>
                </c:pt>
                <c:pt idx="11">
                  <c:v>111</c:v>
                </c:pt>
                <c:pt idx="12">
                  <c:v>32</c:v>
                </c:pt>
                <c:pt idx="13">
                  <c:v>19</c:v>
                </c:pt>
                <c:pt idx="14">
                  <c:v>14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90-4CAA-8BBC-B0D232D8E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12.26'!$Z$83:$Z$90</c:f>
              <c:numCache>
                <c:formatCode>#,##0</c:formatCode>
                <c:ptCount val="8"/>
                <c:pt idx="0">
                  <c:v>61</c:v>
                </c:pt>
                <c:pt idx="1">
                  <c:v>49</c:v>
                </c:pt>
                <c:pt idx="2">
                  <c:v>88</c:v>
                </c:pt>
                <c:pt idx="3">
                  <c:v>39</c:v>
                </c:pt>
                <c:pt idx="4">
                  <c:v>7</c:v>
                </c:pt>
                <c:pt idx="5">
                  <c:v>9</c:v>
                </c:pt>
                <c:pt idx="6">
                  <c:v>39</c:v>
                </c:pt>
                <c:pt idx="7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E-47C4-87ED-97BD7382305C}"/>
            </c:ext>
          </c:extLst>
        </c:ser>
        <c:ser>
          <c:idx val="1"/>
          <c:order val="1"/>
          <c:tx>
            <c:strRef>
              <c:f>'Table 12.26'!$S$92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12.26'!$Z$93:$Z$100</c:f>
              <c:numCache>
                <c:formatCode>#,##0</c:formatCode>
                <c:ptCount val="8"/>
                <c:pt idx="0">
                  <c:v>39</c:v>
                </c:pt>
                <c:pt idx="1">
                  <c:v>86</c:v>
                </c:pt>
                <c:pt idx="2">
                  <c:v>22</c:v>
                </c:pt>
                <c:pt idx="3">
                  <c:v>110</c:v>
                </c:pt>
                <c:pt idx="4">
                  <c:v>65</c:v>
                </c:pt>
                <c:pt idx="5">
                  <c:v>40</c:v>
                </c:pt>
                <c:pt idx="6">
                  <c:v>0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E-47C4-87ED-97BD73823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12.3'!$V$4:$Z$4</c:f>
              <c:numCache>
                <c:formatCode>#,##0</c:formatCode>
                <c:ptCount val="5"/>
                <c:pt idx="0">
                  <c:v>12626</c:v>
                </c:pt>
                <c:pt idx="1">
                  <c:v>13002</c:v>
                </c:pt>
                <c:pt idx="2">
                  <c:v>13528</c:v>
                </c:pt>
                <c:pt idx="3">
                  <c:v>13537</c:v>
                </c:pt>
                <c:pt idx="4">
                  <c:v>13582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B-4CB7-9E34-9AD93A02E283}"/>
            </c:ext>
          </c:extLst>
        </c:ser>
        <c:ser>
          <c:idx val="1"/>
          <c:order val="1"/>
          <c:tx>
            <c:strRef>
              <c:f>'Table 12.3'!$S$7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12.3'!$V$7:$Z$7</c:f>
              <c:numCache>
                <c:formatCode>#,##0</c:formatCode>
                <c:ptCount val="5"/>
                <c:pt idx="0">
                  <c:v>9406</c:v>
                </c:pt>
                <c:pt idx="1">
                  <c:v>9560</c:v>
                </c:pt>
                <c:pt idx="2">
                  <c:v>9867</c:v>
                </c:pt>
                <c:pt idx="3">
                  <c:v>9974</c:v>
                </c:pt>
                <c:pt idx="4">
                  <c:v>10080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B-4CB7-9E34-9AD93A02E283}"/>
            </c:ext>
          </c:extLst>
        </c:ser>
        <c:ser>
          <c:idx val="2"/>
          <c:order val="2"/>
          <c:tx>
            <c:strRef>
              <c:f>'Table 12.3'!$S$11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12.3'!$V$11:$Z$11</c:f>
              <c:numCache>
                <c:formatCode>#,##0</c:formatCode>
                <c:ptCount val="5"/>
                <c:pt idx="0">
                  <c:v>11561</c:v>
                </c:pt>
                <c:pt idx="1">
                  <c:v>11931</c:v>
                </c:pt>
                <c:pt idx="2">
                  <c:v>12468</c:v>
                </c:pt>
                <c:pt idx="3">
                  <c:v>12518</c:v>
                </c:pt>
                <c:pt idx="4">
                  <c:v>12536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B-4CB7-9E34-9AD93A02E283}"/>
            </c:ext>
          </c:extLst>
        </c:ser>
        <c:ser>
          <c:idx val="3"/>
          <c:order val="3"/>
          <c:tx>
            <c:strRef>
              <c:f>'Table 12.3'!$S$12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12.3'!$V$12:$Z$12</c:f>
              <c:numCache>
                <c:formatCode>#,##0</c:formatCode>
                <c:ptCount val="5"/>
                <c:pt idx="0">
                  <c:v>1067</c:v>
                </c:pt>
                <c:pt idx="1">
                  <c:v>1071</c:v>
                </c:pt>
                <c:pt idx="2">
                  <c:v>1058</c:v>
                </c:pt>
                <c:pt idx="3">
                  <c:v>1023</c:v>
                </c:pt>
                <c:pt idx="4">
                  <c:v>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1B-4CB7-9E34-9AD93A02E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12.26'!$V$8:$Z$8</c:f>
              <c:numCache>
                <c:formatCode>#,##0</c:formatCode>
                <c:ptCount val="5"/>
                <c:pt idx="0">
                  <c:v>29947</c:v>
                </c:pt>
                <c:pt idx="1">
                  <c:v>31324</c:v>
                </c:pt>
                <c:pt idx="2">
                  <c:v>30117.18</c:v>
                </c:pt>
                <c:pt idx="3">
                  <c:v>33965</c:v>
                </c:pt>
                <c:pt idx="4">
                  <c:v>33162.14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4-4870-B595-F7405310F08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4-4870-B595-F7405310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12.27'!$U$4:$Y$4</c:f>
              <c:numCache>
                <c:formatCode>#,##0</c:formatCode>
                <c:ptCount val="5"/>
                <c:pt idx="1">
                  <c:v>9000</c:v>
                </c:pt>
                <c:pt idx="2">
                  <c:v>9217</c:v>
                </c:pt>
                <c:pt idx="3">
                  <c:v>9427</c:v>
                </c:pt>
                <c:pt idx="4">
                  <c:v>9519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0-4266-911F-423ABB5598B3}"/>
            </c:ext>
          </c:extLst>
        </c:ser>
        <c:ser>
          <c:idx val="1"/>
          <c:order val="1"/>
          <c:tx>
            <c:strRef>
              <c:f>'Table 12.27'!$S$7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12.27'!$U$7:$Y$7</c:f>
              <c:numCache>
                <c:formatCode>#,##0</c:formatCode>
                <c:ptCount val="5"/>
                <c:pt idx="1">
                  <c:v>6608</c:v>
                </c:pt>
                <c:pt idx="2">
                  <c:v>6670</c:v>
                </c:pt>
                <c:pt idx="3">
                  <c:v>6780</c:v>
                </c:pt>
                <c:pt idx="4">
                  <c:v>6880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0-4266-911F-423ABB5598B3}"/>
            </c:ext>
          </c:extLst>
        </c:ser>
        <c:ser>
          <c:idx val="2"/>
          <c:order val="2"/>
          <c:tx>
            <c:strRef>
              <c:f>'Table 12.27'!$S$11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12.27'!$U$11:$Y$11</c:f>
              <c:numCache>
                <c:formatCode>#,##0</c:formatCode>
                <c:ptCount val="5"/>
                <c:pt idx="1">
                  <c:v>7924</c:v>
                </c:pt>
                <c:pt idx="2">
                  <c:v>8168</c:v>
                </c:pt>
                <c:pt idx="3">
                  <c:v>8321</c:v>
                </c:pt>
                <c:pt idx="4">
                  <c:v>8433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60-4266-911F-423ABB5598B3}"/>
            </c:ext>
          </c:extLst>
        </c:ser>
        <c:ser>
          <c:idx val="3"/>
          <c:order val="3"/>
          <c:tx>
            <c:strRef>
              <c:f>'Table 12.27'!$S$12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12.27'!$U$12:$Y$12</c:f>
              <c:numCache>
                <c:formatCode>#,##0</c:formatCode>
                <c:ptCount val="5"/>
                <c:pt idx="1">
                  <c:v>1076</c:v>
                </c:pt>
                <c:pt idx="2">
                  <c:v>1049</c:v>
                </c:pt>
                <c:pt idx="3">
                  <c:v>1105</c:v>
                </c:pt>
                <c:pt idx="4">
                  <c:v>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60-4266-911F-423ABB559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12.27'!$AB$15:$AB$33</c:f>
              <c:numCache>
                <c:formatCode>0.0%</c:formatCode>
                <c:ptCount val="19"/>
                <c:pt idx="0">
                  <c:v>8.3150527525331655E-2</c:v>
                </c:pt>
                <c:pt idx="1">
                  <c:v>3.6143319753473312E-2</c:v>
                </c:pt>
                <c:pt idx="2">
                  <c:v>9.1089522615689963E-2</c:v>
                </c:pt>
                <c:pt idx="3">
                  <c:v>5.2230230857620392E-3</c:v>
                </c:pt>
                <c:pt idx="4">
                  <c:v>6.5914551342316927E-2</c:v>
                </c:pt>
                <c:pt idx="5">
                  <c:v>2.9666771127128382E-2</c:v>
                </c:pt>
                <c:pt idx="6">
                  <c:v>9.202966677112713E-2</c:v>
                </c:pt>
                <c:pt idx="7">
                  <c:v>5.6304188864514784E-2</c:v>
                </c:pt>
                <c:pt idx="8">
                  <c:v>4.5335840384414502E-2</c:v>
                </c:pt>
                <c:pt idx="9">
                  <c:v>3.8650370834639089E-3</c:v>
                </c:pt>
                <c:pt idx="10">
                  <c:v>2.2041157421915807E-2</c:v>
                </c:pt>
                <c:pt idx="11">
                  <c:v>1.201295309725269E-2</c:v>
                </c:pt>
                <c:pt idx="12">
                  <c:v>2.9562310665413143E-2</c:v>
                </c:pt>
                <c:pt idx="13">
                  <c:v>6.6750235036038857E-2</c:v>
                </c:pt>
                <c:pt idx="14">
                  <c:v>4.6380445001566906E-2</c:v>
                </c:pt>
                <c:pt idx="15">
                  <c:v>7.4271388279536193E-2</c:v>
                </c:pt>
                <c:pt idx="16">
                  <c:v>0.15084090671680769</c:v>
                </c:pt>
                <c:pt idx="17">
                  <c:v>1.0237125248093596E-2</c:v>
                </c:pt>
                <c:pt idx="18">
                  <c:v>3.3740729134022769E-2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A-40E4-912A-DD084741FE1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A-40E4-912A-DD084741F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12.27'!$Y$44:$Y$60</c:f>
              <c:numCache>
                <c:formatCode>#,##0</c:formatCode>
                <c:ptCount val="17"/>
                <c:pt idx="0">
                  <c:v>9</c:v>
                </c:pt>
                <c:pt idx="1">
                  <c:v>120</c:v>
                </c:pt>
                <c:pt idx="2">
                  <c:v>266</c:v>
                </c:pt>
                <c:pt idx="3">
                  <c:v>436</c:v>
                </c:pt>
                <c:pt idx="4">
                  <c:v>511</c:v>
                </c:pt>
                <c:pt idx="5">
                  <c:v>448</c:v>
                </c:pt>
                <c:pt idx="6">
                  <c:v>465</c:v>
                </c:pt>
                <c:pt idx="7">
                  <c:v>417</c:v>
                </c:pt>
                <c:pt idx="8">
                  <c:v>436</c:v>
                </c:pt>
                <c:pt idx="9">
                  <c:v>486</c:v>
                </c:pt>
                <c:pt idx="10">
                  <c:v>572</c:v>
                </c:pt>
                <c:pt idx="11">
                  <c:v>423</c:v>
                </c:pt>
                <c:pt idx="12">
                  <c:v>200</c:v>
                </c:pt>
                <c:pt idx="13">
                  <c:v>98</c:v>
                </c:pt>
                <c:pt idx="14">
                  <c:v>24</c:v>
                </c:pt>
                <c:pt idx="15">
                  <c:v>15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3-4F47-8FE6-3012AD14A93B}"/>
            </c:ext>
          </c:extLst>
        </c:ser>
        <c:ser>
          <c:idx val="1"/>
          <c:order val="1"/>
          <c:tx>
            <c:strRef>
              <c:f>'Table 12.27'!$S$62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12.27'!$Y$63:$Y$79</c:f>
              <c:numCache>
                <c:formatCode>#,##0</c:formatCode>
                <c:ptCount val="17"/>
                <c:pt idx="0">
                  <c:v>4</c:v>
                </c:pt>
                <c:pt idx="1">
                  <c:v>112</c:v>
                </c:pt>
                <c:pt idx="2">
                  <c:v>311</c:v>
                </c:pt>
                <c:pt idx="3">
                  <c:v>337</c:v>
                </c:pt>
                <c:pt idx="4">
                  <c:v>409</c:v>
                </c:pt>
                <c:pt idx="5">
                  <c:v>478</c:v>
                </c:pt>
                <c:pt idx="6">
                  <c:v>388</c:v>
                </c:pt>
                <c:pt idx="7">
                  <c:v>417</c:v>
                </c:pt>
                <c:pt idx="8">
                  <c:v>475</c:v>
                </c:pt>
                <c:pt idx="9">
                  <c:v>529</c:v>
                </c:pt>
                <c:pt idx="10">
                  <c:v>505</c:v>
                </c:pt>
                <c:pt idx="11">
                  <c:v>381</c:v>
                </c:pt>
                <c:pt idx="12">
                  <c:v>146</c:v>
                </c:pt>
                <c:pt idx="13">
                  <c:v>52</c:v>
                </c:pt>
                <c:pt idx="14">
                  <c:v>27</c:v>
                </c:pt>
                <c:pt idx="15">
                  <c:v>11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3-4F47-8FE6-3012AD14A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12.27'!$Y$83:$Y$90</c:f>
              <c:numCache>
                <c:formatCode>#,##0</c:formatCode>
                <c:ptCount val="8"/>
                <c:pt idx="0">
                  <c:v>291</c:v>
                </c:pt>
                <c:pt idx="1">
                  <c:v>306</c:v>
                </c:pt>
                <c:pt idx="2">
                  <c:v>825</c:v>
                </c:pt>
                <c:pt idx="3">
                  <c:v>170</c:v>
                </c:pt>
                <c:pt idx="4">
                  <c:v>115</c:v>
                </c:pt>
                <c:pt idx="5">
                  <c:v>129</c:v>
                </c:pt>
                <c:pt idx="6">
                  <c:v>509</c:v>
                </c:pt>
                <c:pt idx="7">
                  <c:v>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B-4C34-9CAB-16428AC2E7A7}"/>
            </c:ext>
          </c:extLst>
        </c:ser>
        <c:ser>
          <c:idx val="1"/>
          <c:order val="1"/>
          <c:tx>
            <c:strRef>
              <c:f>'Table 12.27'!$S$92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12.27'!$Y$93:$Y$100</c:f>
              <c:numCache>
                <c:formatCode>#,##0</c:formatCode>
                <c:ptCount val="8"/>
                <c:pt idx="0">
                  <c:v>180</c:v>
                </c:pt>
                <c:pt idx="1">
                  <c:v>593</c:v>
                </c:pt>
                <c:pt idx="2">
                  <c:v>128</c:v>
                </c:pt>
                <c:pt idx="3">
                  <c:v>607</c:v>
                </c:pt>
                <c:pt idx="4">
                  <c:v>529</c:v>
                </c:pt>
                <c:pt idx="5">
                  <c:v>363</c:v>
                </c:pt>
                <c:pt idx="6">
                  <c:v>40</c:v>
                </c:pt>
                <c:pt idx="7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B-4C34-9CAB-16428AC2E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12.27'!$U$8:$Y$8</c:f>
              <c:numCache>
                <c:formatCode>#,##0</c:formatCode>
                <c:ptCount val="5"/>
                <c:pt idx="1">
                  <c:v>38170.639999999999</c:v>
                </c:pt>
                <c:pt idx="2">
                  <c:v>38007</c:v>
                </c:pt>
                <c:pt idx="3">
                  <c:v>40757</c:v>
                </c:pt>
                <c:pt idx="4">
                  <c:v>42412.62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4-424E-BE10-1E4D9024700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4-424E-BE10-1E4D90247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12.27'!$V$4:$Z$4</c:f>
              <c:numCache>
                <c:formatCode>#,##0</c:formatCode>
                <c:ptCount val="5"/>
                <c:pt idx="0">
                  <c:v>9000</c:v>
                </c:pt>
                <c:pt idx="1">
                  <c:v>9217</c:v>
                </c:pt>
                <c:pt idx="2">
                  <c:v>9427</c:v>
                </c:pt>
                <c:pt idx="3">
                  <c:v>9519</c:v>
                </c:pt>
                <c:pt idx="4">
                  <c:v>9573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2-453F-9D24-0C3D91344855}"/>
            </c:ext>
          </c:extLst>
        </c:ser>
        <c:ser>
          <c:idx val="1"/>
          <c:order val="1"/>
          <c:tx>
            <c:strRef>
              <c:f>'Table 12.27'!$S$7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12.27'!$V$7:$Z$7</c:f>
              <c:numCache>
                <c:formatCode>#,##0</c:formatCode>
                <c:ptCount val="5"/>
                <c:pt idx="0">
                  <c:v>6608</c:v>
                </c:pt>
                <c:pt idx="1">
                  <c:v>6670</c:v>
                </c:pt>
                <c:pt idx="2">
                  <c:v>6780</c:v>
                </c:pt>
                <c:pt idx="3">
                  <c:v>6880</c:v>
                </c:pt>
                <c:pt idx="4">
                  <c:v>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2-453F-9D24-0C3D91344855}"/>
            </c:ext>
          </c:extLst>
        </c:ser>
        <c:ser>
          <c:idx val="2"/>
          <c:order val="2"/>
          <c:tx>
            <c:strRef>
              <c:f>'Table 12.27'!$S$11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12.27'!$V$11:$Z$11</c:f>
              <c:numCache>
                <c:formatCode>#,##0</c:formatCode>
                <c:ptCount val="5"/>
                <c:pt idx="0">
                  <c:v>7924</c:v>
                </c:pt>
                <c:pt idx="1">
                  <c:v>8168</c:v>
                </c:pt>
                <c:pt idx="2">
                  <c:v>8321</c:v>
                </c:pt>
                <c:pt idx="3">
                  <c:v>8433</c:v>
                </c:pt>
                <c:pt idx="4">
                  <c:v>8467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2-453F-9D24-0C3D91344855}"/>
            </c:ext>
          </c:extLst>
        </c:ser>
        <c:ser>
          <c:idx val="3"/>
          <c:order val="3"/>
          <c:tx>
            <c:strRef>
              <c:f>'Table 12.27'!$S$12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12.27'!$V$12:$Z$12</c:f>
              <c:numCache>
                <c:formatCode>#,##0</c:formatCode>
                <c:ptCount val="5"/>
                <c:pt idx="0">
                  <c:v>1076</c:v>
                </c:pt>
                <c:pt idx="1">
                  <c:v>1049</c:v>
                </c:pt>
                <c:pt idx="2">
                  <c:v>1105</c:v>
                </c:pt>
                <c:pt idx="3">
                  <c:v>1086</c:v>
                </c:pt>
                <c:pt idx="4">
                  <c:v>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12-453F-9D24-0C3D91344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12.27'!$AB$15:$AB$33</c:f>
              <c:numCache>
                <c:formatCode>0.0%</c:formatCode>
                <c:ptCount val="19"/>
                <c:pt idx="0">
                  <c:v>8.3150527525331655E-2</c:v>
                </c:pt>
                <c:pt idx="1">
                  <c:v>3.6143319753473312E-2</c:v>
                </c:pt>
                <c:pt idx="2">
                  <c:v>9.1089522615689963E-2</c:v>
                </c:pt>
                <c:pt idx="3">
                  <c:v>5.2230230857620392E-3</c:v>
                </c:pt>
                <c:pt idx="4">
                  <c:v>6.5914551342316927E-2</c:v>
                </c:pt>
                <c:pt idx="5">
                  <c:v>2.9666771127128382E-2</c:v>
                </c:pt>
                <c:pt idx="6">
                  <c:v>9.202966677112713E-2</c:v>
                </c:pt>
                <c:pt idx="7">
                  <c:v>5.6304188864514784E-2</c:v>
                </c:pt>
                <c:pt idx="8">
                  <c:v>4.5335840384414502E-2</c:v>
                </c:pt>
                <c:pt idx="9">
                  <c:v>3.8650370834639089E-3</c:v>
                </c:pt>
                <c:pt idx="10">
                  <c:v>2.2041157421915807E-2</c:v>
                </c:pt>
                <c:pt idx="11">
                  <c:v>1.201295309725269E-2</c:v>
                </c:pt>
                <c:pt idx="12">
                  <c:v>2.9562310665413143E-2</c:v>
                </c:pt>
                <c:pt idx="13">
                  <c:v>6.6750235036038857E-2</c:v>
                </c:pt>
                <c:pt idx="14">
                  <c:v>4.6380445001566906E-2</c:v>
                </c:pt>
                <c:pt idx="15">
                  <c:v>7.4271388279536193E-2</c:v>
                </c:pt>
                <c:pt idx="16">
                  <c:v>0.15084090671680769</c:v>
                </c:pt>
                <c:pt idx="17">
                  <c:v>1.0237125248093596E-2</c:v>
                </c:pt>
                <c:pt idx="18">
                  <c:v>3.3740729134022769E-2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1-4A8A-BCA5-9AC2AEF969F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B1-4A8A-BCA5-9AC2AEF96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12.27'!$Z$44:$Z$60</c:f>
              <c:numCache>
                <c:formatCode>#,##0</c:formatCode>
                <c:ptCount val="17"/>
                <c:pt idx="0">
                  <c:v>9</c:v>
                </c:pt>
                <c:pt idx="1">
                  <c:v>138</c:v>
                </c:pt>
                <c:pt idx="2">
                  <c:v>253</c:v>
                </c:pt>
                <c:pt idx="3">
                  <c:v>404</c:v>
                </c:pt>
                <c:pt idx="4">
                  <c:v>504</c:v>
                </c:pt>
                <c:pt idx="5">
                  <c:v>438</c:v>
                </c:pt>
                <c:pt idx="6">
                  <c:v>499</c:v>
                </c:pt>
                <c:pt idx="7">
                  <c:v>413</c:v>
                </c:pt>
                <c:pt idx="8">
                  <c:v>462</c:v>
                </c:pt>
                <c:pt idx="9">
                  <c:v>494</c:v>
                </c:pt>
                <c:pt idx="10">
                  <c:v>583</c:v>
                </c:pt>
                <c:pt idx="11">
                  <c:v>426</c:v>
                </c:pt>
                <c:pt idx="12">
                  <c:v>239</c:v>
                </c:pt>
                <c:pt idx="13">
                  <c:v>88</c:v>
                </c:pt>
                <c:pt idx="14">
                  <c:v>32</c:v>
                </c:pt>
                <c:pt idx="15">
                  <c:v>15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1-45AD-A663-DCD139B96F8B}"/>
            </c:ext>
          </c:extLst>
        </c:ser>
        <c:ser>
          <c:idx val="1"/>
          <c:order val="1"/>
          <c:tx>
            <c:strRef>
              <c:f>'Table 12.27'!$S$62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12.27'!$Z$63:$Z$79</c:f>
              <c:numCache>
                <c:formatCode>#,##0</c:formatCode>
                <c:ptCount val="17"/>
                <c:pt idx="0">
                  <c:v>6</c:v>
                </c:pt>
                <c:pt idx="1">
                  <c:v>112</c:v>
                </c:pt>
                <c:pt idx="2">
                  <c:v>314</c:v>
                </c:pt>
                <c:pt idx="3">
                  <c:v>344</c:v>
                </c:pt>
                <c:pt idx="4">
                  <c:v>418</c:v>
                </c:pt>
                <c:pt idx="5">
                  <c:v>421</c:v>
                </c:pt>
                <c:pt idx="6">
                  <c:v>420</c:v>
                </c:pt>
                <c:pt idx="7">
                  <c:v>399</c:v>
                </c:pt>
                <c:pt idx="8">
                  <c:v>437</c:v>
                </c:pt>
                <c:pt idx="9">
                  <c:v>565</c:v>
                </c:pt>
                <c:pt idx="10">
                  <c:v>487</c:v>
                </c:pt>
                <c:pt idx="11">
                  <c:v>400</c:v>
                </c:pt>
                <c:pt idx="12">
                  <c:v>138</c:v>
                </c:pt>
                <c:pt idx="13">
                  <c:v>58</c:v>
                </c:pt>
                <c:pt idx="14">
                  <c:v>25</c:v>
                </c:pt>
                <c:pt idx="15">
                  <c:v>17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1-45AD-A663-DCD139B96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12.27'!$Z$83:$Z$90</c:f>
              <c:numCache>
                <c:formatCode>#,##0</c:formatCode>
                <c:ptCount val="8"/>
                <c:pt idx="0">
                  <c:v>323</c:v>
                </c:pt>
                <c:pt idx="1">
                  <c:v>312</c:v>
                </c:pt>
                <c:pt idx="2">
                  <c:v>819</c:v>
                </c:pt>
                <c:pt idx="3">
                  <c:v>182</c:v>
                </c:pt>
                <c:pt idx="4">
                  <c:v>108</c:v>
                </c:pt>
                <c:pt idx="5">
                  <c:v>136</c:v>
                </c:pt>
                <c:pt idx="6">
                  <c:v>506</c:v>
                </c:pt>
                <c:pt idx="7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1-4FE5-A789-97AC2462B0E1}"/>
            </c:ext>
          </c:extLst>
        </c:ser>
        <c:ser>
          <c:idx val="1"/>
          <c:order val="1"/>
          <c:tx>
            <c:strRef>
              <c:f>'Table 12.27'!$S$92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12.27'!$Z$93:$Z$100</c:f>
              <c:numCache>
                <c:formatCode>#,##0</c:formatCode>
                <c:ptCount val="8"/>
                <c:pt idx="0">
                  <c:v>176</c:v>
                </c:pt>
                <c:pt idx="1">
                  <c:v>606</c:v>
                </c:pt>
                <c:pt idx="2">
                  <c:v>136</c:v>
                </c:pt>
                <c:pt idx="3">
                  <c:v>648</c:v>
                </c:pt>
                <c:pt idx="4">
                  <c:v>506</c:v>
                </c:pt>
                <c:pt idx="5">
                  <c:v>368</c:v>
                </c:pt>
                <c:pt idx="6">
                  <c:v>46</c:v>
                </c:pt>
                <c:pt idx="7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1-4FE5-A789-97AC2462B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12.3'!$AB$15:$AB$33</c:f>
              <c:numCache>
                <c:formatCode>0.0%</c:formatCode>
                <c:ptCount val="19"/>
                <c:pt idx="0">
                  <c:v>4.991166077738516E-2</c:v>
                </c:pt>
                <c:pt idx="1">
                  <c:v>2.863663133097762E-2</c:v>
                </c:pt>
                <c:pt idx="2">
                  <c:v>9.7173144876325085E-2</c:v>
                </c:pt>
                <c:pt idx="3">
                  <c:v>5.3739693757361602E-3</c:v>
                </c:pt>
                <c:pt idx="4">
                  <c:v>5.9334511189634863E-2</c:v>
                </c:pt>
                <c:pt idx="5">
                  <c:v>3.0624263839811542E-2</c:v>
                </c:pt>
                <c:pt idx="6">
                  <c:v>0.11292697290930506</c:v>
                </c:pt>
                <c:pt idx="7">
                  <c:v>7.4793875147232042E-2</c:v>
                </c:pt>
                <c:pt idx="8">
                  <c:v>4.43904593639576E-2</c:v>
                </c:pt>
                <c:pt idx="9">
                  <c:v>5.4475853945818607E-3</c:v>
                </c:pt>
                <c:pt idx="10">
                  <c:v>2.4661366313309774E-2</c:v>
                </c:pt>
                <c:pt idx="11">
                  <c:v>1.2809187279151944E-2</c:v>
                </c:pt>
                <c:pt idx="12">
                  <c:v>2.7458775029446408E-2</c:v>
                </c:pt>
                <c:pt idx="13">
                  <c:v>7.7591283863368665E-2</c:v>
                </c:pt>
                <c:pt idx="14">
                  <c:v>4.9175500588928153E-2</c:v>
                </c:pt>
                <c:pt idx="15">
                  <c:v>6.5371024734982339E-2</c:v>
                </c:pt>
                <c:pt idx="16">
                  <c:v>0.15437279151943462</c:v>
                </c:pt>
                <c:pt idx="17">
                  <c:v>1.0968786808009423E-2</c:v>
                </c:pt>
                <c:pt idx="18">
                  <c:v>3.8353945818610131E-2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ED9-835C-98FE6998488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ED9-835C-98FE69984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12.27'!$V$8:$Z$8</c:f>
              <c:numCache>
                <c:formatCode>#,##0</c:formatCode>
                <c:ptCount val="5"/>
                <c:pt idx="0">
                  <c:v>38170.639999999999</c:v>
                </c:pt>
                <c:pt idx="1">
                  <c:v>38007</c:v>
                </c:pt>
                <c:pt idx="2">
                  <c:v>40757</c:v>
                </c:pt>
                <c:pt idx="3">
                  <c:v>42412.62</c:v>
                </c:pt>
                <c:pt idx="4">
                  <c:v>43763.1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7-4505-9BA4-0F9C167AC29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7-4505-9BA4-0F9C167AC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12.28'!$U$4:$Y$4</c:f>
              <c:numCache>
                <c:formatCode>#,##0</c:formatCode>
                <c:ptCount val="5"/>
                <c:pt idx="1">
                  <c:v>2561</c:v>
                </c:pt>
                <c:pt idx="2">
                  <c:v>2684</c:v>
                </c:pt>
                <c:pt idx="3">
                  <c:v>2784</c:v>
                </c:pt>
                <c:pt idx="4">
                  <c:v>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4-4632-A707-01CFEBAAD1ED}"/>
            </c:ext>
          </c:extLst>
        </c:ser>
        <c:ser>
          <c:idx val="1"/>
          <c:order val="1"/>
          <c:tx>
            <c:strRef>
              <c:f>'Table 12.28'!$S$7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12.28'!$U$7:$Y$7</c:f>
              <c:numCache>
                <c:formatCode>#,##0</c:formatCode>
                <c:ptCount val="5"/>
                <c:pt idx="1">
                  <c:v>1911</c:v>
                </c:pt>
                <c:pt idx="2">
                  <c:v>1922</c:v>
                </c:pt>
                <c:pt idx="3">
                  <c:v>2036</c:v>
                </c:pt>
                <c:pt idx="4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4-4632-A707-01CFEBAAD1ED}"/>
            </c:ext>
          </c:extLst>
        </c:ser>
        <c:ser>
          <c:idx val="2"/>
          <c:order val="2"/>
          <c:tx>
            <c:strRef>
              <c:f>'Table 12.28'!$S$11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12.28'!$U$11:$Y$11</c:f>
              <c:numCache>
                <c:formatCode>#,##0</c:formatCode>
                <c:ptCount val="5"/>
                <c:pt idx="1">
                  <c:v>2389</c:v>
                </c:pt>
                <c:pt idx="2">
                  <c:v>2495</c:v>
                </c:pt>
                <c:pt idx="3">
                  <c:v>2572</c:v>
                </c:pt>
                <c:pt idx="4">
                  <c:v>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4-4632-A707-01CFEBAAD1ED}"/>
            </c:ext>
          </c:extLst>
        </c:ser>
        <c:ser>
          <c:idx val="3"/>
          <c:order val="3"/>
          <c:tx>
            <c:strRef>
              <c:f>'Table 12.28'!$S$12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12.28'!$U$12:$Y$12</c:f>
              <c:numCache>
                <c:formatCode>#,##0</c:formatCode>
                <c:ptCount val="5"/>
                <c:pt idx="1">
                  <c:v>172</c:v>
                </c:pt>
                <c:pt idx="2">
                  <c:v>189</c:v>
                </c:pt>
                <c:pt idx="3">
                  <c:v>209</c:v>
                </c:pt>
                <c:pt idx="4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04-4632-A707-01CFEBAAD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12.28'!$AB$15:$AB$33</c:f>
              <c:numCache>
                <c:formatCode>0.0%</c:formatCode>
                <c:ptCount val="19"/>
                <c:pt idx="0">
                  <c:v>4.7023132347364431E-2</c:v>
                </c:pt>
                <c:pt idx="1">
                  <c:v>0.1751990898748578</c:v>
                </c:pt>
                <c:pt idx="2">
                  <c:v>4.2472506636329163E-2</c:v>
                </c:pt>
                <c:pt idx="3">
                  <c:v>8.3428138035646568E-3</c:v>
                </c:pt>
                <c:pt idx="4">
                  <c:v>5.6882821387940839E-2</c:v>
                </c:pt>
                <c:pt idx="5">
                  <c:v>7.2051573758058398E-3</c:v>
                </c:pt>
                <c:pt idx="6">
                  <c:v>6.788016685627607E-2</c:v>
                </c:pt>
                <c:pt idx="7">
                  <c:v>0.16609783845278725</c:v>
                </c:pt>
                <c:pt idx="8">
                  <c:v>3.1095942358740993E-2</c:v>
                </c:pt>
                <c:pt idx="9">
                  <c:v>4.5506257110352671E-3</c:v>
                </c:pt>
                <c:pt idx="10">
                  <c:v>1.0618126659082291E-2</c:v>
                </c:pt>
                <c:pt idx="11">
                  <c:v>1.3651877133105802E-2</c:v>
                </c:pt>
                <c:pt idx="12">
                  <c:v>4.209328782707622E-2</c:v>
                </c:pt>
                <c:pt idx="13">
                  <c:v>3.7921880925293895E-2</c:v>
                </c:pt>
                <c:pt idx="14">
                  <c:v>7.9256731133864236E-2</c:v>
                </c:pt>
                <c:pt idx="15">
                  <c:v>6.6363291619264311E-2</c:v>
                </c:pt>
                <c:pt idx="16">
                  <c:v>6.4467197572999624E-2</c:v>
                </c:pt>
                <c:pt idx="17">
                  <c:v>6.8259385665529011E-3</c:v>
                </c:pt>
                <c:pt idx="18">
                  <c:v>2.7303754266211604E-2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9-40C1-8989-340FEDD9FC8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9-40C1-8989-340FEDD9F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12.28'!$Y$44:$Y$60</c:f>
              <c:numCache>
                <c:formatCode>#,##0</c:formatCode>
                <c:ptCount val="17"/>
                <c:pt idx="0">
                  <c:v>5</c:v>
                </c:pt>
                <c:pt idx="1">
                  <c:v>31</c:v>
                </c:pt>
                <c:pt idx="2">
                  <c:v>66</c:v>
                </c:pt>
                <c:pt idx="3">
                  <c:v>84</c:v>
                </c:pt>
                <c:pt idx="4">
                  <c:v>160</c:v>
                </c:pt>
                <c:pt idx="5">
                  <c:v>123</c:v>
                </c:pt>
                <c:pt idx="6">
                  <c:v>145</c:v>
                </c:pt>
                <c:pt idx="7">
                  <c:v>121</c:v>
                </c:pt>
                <c:pt idx="8">
                  <c:v>159</c:v>
                </c:pt>
                <c:pt idx="9">
                  <c:v>176</c:v>
                </c:pt>
                <c:pt idx="10">
                  <c:v>128</c:v>
                </c:pt>
                <c:pt idx="11">
                  <c:v>122</c:v>
                </c:pt>
                <c:pt idx="12">
                  <c:v>60</c:v>
                </c:pt>
                <c:pt idx="13">
                  <c:v>10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3B5-8DB2-E7328E65DDFC}"/>
            </c:ext>
          </c:extLst>
        </c:ser>
        <c:ser>
          <c:idx val="1"/>
          <c:order val="1"/>
          <c:tx>
            <c:strRef>
              <c:f>'Table 12.28'!$S$62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12.28'!$Y$63:$Y$79</c:f>
              <c:numCache>
                <c:formatCode>#,##0</c:formatCode>
                <c:ptCount val="17"/>
                <c:pt idx="0">
                  <c:v>0</c:v>
                </c:pt>
                <c:pt idx="1">
                  <c:v>40</c:v>
                </c:pt>
                <c:pt idx="2">
                  <c:v>61</c:v>
                </c:pt>
                <c:pt idx="3">
                  <c:v>93</c:v>
                </c:pt>
                <c:pt idx="4">
                  <c:v>142</c:v>
                </c:pt>
                <c:pt idx="5">
                  <c:v>127</c:v>
                </c:pt>
                <c:pt idx="6">
                  <c:v>109</c:v>
                </c:pt>
                <c:pt idx="7">
                  <c:v>95</c:v>
                </c:pt>
                <c:pt idx="8">
                  <c:v>148</c:v>
                </c:pt>
                <c:pt idx="9">
                  <c:v>159</c:v>
                </c:pt>
                <c:pt idx="10">
                  <c:v>140</c:v>
                </c:pt>
                <c:pt idx="11">
                  <c:v>102</c:v>
                </c:pt>
                <c:pt idx="12">
                  <c:v>41</c:v>
                </c:pt>
                <c:pt idx="13">
                  <c:v>11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3B5-8DB2-E7328E65D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12.28'!$Y$83:$Y$90</c:f>
              <c:numCache>
                <c:formatCode>#,##0</c:formatCode>
                <c:ptCount val="8"/>
                <c:pt idx="0">
                  <c:v>65</c:v>
                </c:pt>
                <c:pt idx="1">
                  <c:v>75</c:v>
                </c:pt>
                <c:pt idx="2">
                  <c:v>232</c:v>
                </c:pt>
                <c:pt idx="3">
                  <c:v>55</c:v>
                </c:pt>
                <c:pt idx="4">
                  <c:v>22</c:v>
                </c:pt>
                <c:pt idx="5">
                  <c:v>19</c:v>
                </c:pt>
                <c:pt idx="6">
                  <c:v>256</c:v>
                </c:pt>
                <c:pt idx="7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C-4DD3-8D7A-FEAAFEF50AC0}"/>
            </c:ext>
          </c:extLst>
        </c:ser>
        <c:ser>
          <c:idx val="1"/>
          <c:order val="1"/>
          <c:tx>
            <c:strRef>
              <c:f>'Table 12.28'!$S$92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12.28'!$Y$93:$Y$100</c:f>
              <c:numCache>
                <c:formatCode>#,##0</c:formatCode>
                <c:ptCount val="8"/>
                <c:pt idx="0">
                  <c:v>67</c:v>
                </c:pt>
                <c:pt idx="1">
                  <c:v>86</c:v>
                </c:pt>
                <c:pt idx="2">
                  <c:v>49</c:v>
                </c:pt>
                <c:pt idx="3">
                  <c:v>167</c:v>
                </c:pt>
                <c:pt idx="4">
                  <c:v>110</c:v>
                </c:pt>
                <c:pt idx="5">
                  <c:v>106</c:v>
                </c:pt>
                <c:pt idx="6">
                  <c:v>22</c:v>
                </c:pt>
                <c:pt idx="7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AC-4DD3-8D7A-FEAAFEF50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12.28'!$U$8:$Y$8</c:f>
              <c:numCache>
                <c:formatCode>#,##0</c:formatCode>
                <c:ptCount val="5"/>
                <c:pt idx="1">
                  <c:v>43433.67</c:v>
                </c:pt>
                <c:pt idx="2">
                  <c:v>40475.129999999997</c:v>
                </c:pt>
                <c:pt idx="3">
                  <c:v>44063</c:v>
                </c:pt>
                <c:pt idx="4">
                  <c:v>45322.26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9-4CDF-8963-6C8CAA61659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9-4CDF-8963-6C8CAA616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12.28'!$V$4:$Z$4</c:f>
              <c:numCache>
                <c:formatCode>#,##0</c:formatCode>
                <c:ptCount val="5"/>
                <c:pt idx="0">
                  <c:v>2561</c:v>
                </c:pt>
                <c:pt idx="1">
                  <c:v>2684</c:v>
                </c:pt>
                <c:pt idx="2">
                  <c:v>2784</c:v>
                </c:pt>
                <c:pt idx="3">
                  <c:v>2663</c:v>
                </c:pt>
                <c:pt idx="4">
                  <c:v>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D-4E54-80F7-2559B6B605FB}"/>
            </c:ext>
          </c:extLst>
        </c:ser>
        <c:ser>
          <c:idx val="1"/>
          <c:order val="1"/>
          <c:tx>
            <c:strRef>
              <c:f>'Table 12.28'!$S$7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12.28'!$V$7:$Z$7</c:f>
              <c:numCache>
                <c:formatCode>#,##0</c:formatCode>
                <c:ptCount val="5"/>
                <c:pt idx="0">
                  <c:v>1911</c:v>
                </c:pt>
                <c:pt idx="1">
                  <c:v>1922</c:v>
                </c:pt>
                <c:pt idx="2">
                  <c:v>2036</c:v>
                </c:pt>
                <c:pt idx="3">
                  <c:v>1978</c:v>
                </c:pt>
                <c:pt idx="4">
                  <c:v>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D-4E54-80F7-2559B6B605FB}"/>
            </c:ext>
          </c:extLst>
        </c:ser>
        <c:ser>
          <c:idx val="2"/>
          <c:order val="2"/>
          <c:tx>
            <c:strRef>
              <c:f>'Table 12.28'!$S$11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12.28'!$V$11:$Z$11</c:f>
              <c:numCache>
                <c:formatCode>#,##0</c:formatCode>
                <c:ptCount val="5"/>
                <c:pt idx="0">
                  <c:v>2389</c:v>
                </c:pt>
                <c:pt idx="1">
                  <c:v>2495</c:v>
                </c:pt>
                <c:pt idx="2">
                  <c:v>2572</c:v>
                </c:pt>
                <c:pt idx="3">
                  <c:v>2490</c:v>
                </c:pt>
                <c:pt idx="4">
                  <c:v>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8D-4E54-80F7-2559B6B605FB}"/>
            </c:ext>
          </c:extLst>
        </c:ser>
        <c:ser>
          <c:idx val="3"/>
          <c:order val="3"/>
          <c:tx>
            <c:strRef>
              <c:f>'Table 12.28'!$S$12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12.28'!$V$12:$Z$12</c:f>
              <c:numCache>
                <c:formatCode>#,##0</c:formatCode>
                <c:ptCount val="5"/>
                <c:pt idx="0">
                  <c:v>172</c:v>
                </c:pt>
                <c:pt idx="1">
                  <c:v>189</c:v>
                </c:pt>
                <c:pt idx="2">
                  <c:v>209</c:v>
                </c:pt>
                <c:pt idx="3">
                  <c:v>169</c:v>
                </c:pt>
                <c:pt idx="4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8D-4E54-80F7-2559B6B60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12.28'!$AB$15:$AB$33</c:f>
              <c:numCache>
                <c:formatCode>0.0%</c:formatCode>
                <c:ptCount val="19"/>
                <c:pt idx="0">
                  <c:v>4.7023132347364431E-2</c:v>
                </c:pt>
                <c:pt idx="1">
                  <c:v>0.1751990898748578</c:v>
                </c:pt>
                <c:pt idx="2">
                  <c:v>4.2472506636329163E-2</c:v>
                </c:pt>
                <c:pt idx="3">
                  <c:v>8.3428138035646568E-3</c:v>
                </c:pt>
                <c:pt idx="4">
                  <c:v>5.6882821387940839E-2</c:v>
                </c:pt>
                <c:pt idx="5">
                  <c:v>7.2051573758058398E-3</c:v>
                </c:pt>
                <c:pt idx="6">
                  <c:v>6.788016685627607E-2</c:v>
                </c:pt>
                <c:pt idx="7">
                  <c:v>0.16609783845278725</c:v>
                </c:pt>
                <c:pt idx="8">
                  <c:v>3.1095942358740993E-2</c:v>
                </c:pt>
                <c:pt idx="9">
                  <c:v>4.5506257110352671E-3</c:v>
                </c:pt>
                <c:pt idx="10">
                  <c:v>1.0618126659082291E-2</c:v>
                </c:pt>
                <c:pt idx="11">
                  <c:v>1.3651877133105802E-2</c:v>
                </c:pt>
                <c:pt idx="12">
                  <c:v>4.209328782707622E-2</c:v>
                </c:pt>
                <c:pt idx="13">
                  <c:v>3.7921880925293895E-2</c:v>
                </c:pt>
                <c:pt idx="14">
                  <c:v>7.9256731133864236E-2</c:v>
                </c:pt>
                <c:pt idx="15">
                  <c:v>6.6363291619264311E-2</c:v>
                </c:pt>
                <c:pt idx="16">
                  <c:v>6.4467197572999624E-2</c:v>
                </c:pt>
                <c:pt idx="17">
                  <c:v>6.8259385665529011E-3</c:v>
                </c:pt>
                <c:pt idx="18">
                  <c:v>2.7303754266211604E-2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2A5-9138-59D1D540F88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2-42A5-9138-59D1D540F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12.28'!$Z$44:$Z$60</c:f>
              <c:numCache>
                <c:formatCode>#,##0</c:formatCode>
                <c:ptCount val="17"/>
                <c:pt idx="0">
                  <c:v>0</c:v>
                </c:pt>
                <c:pt idx="1">
                  <c:v>28</c:v>
                </c:pt>
                <c:pt idx="2">
                  <c:v>47</c:v>
                </c:pt>
                <c:pt idx="3">
                  <c:v>93</c:v>
                </c:pt>
                <c:pt idx="4">
                  <c:v>173</c:v>
                </c:pt>
                <c:pt idx="5">
                  <c:v>134</c:v>
                </c:pt>
                <c:pt idx="6">
                  <c:v>162</c:v>
                </c:pt>
                <c:pt idx="7">
                  <c:v>120</c:v>
                </c:pt>
                <c:pt idx="8">
                  <c:v>138</c:v>
                </c:pt>
                <c:pt idx="9">
                  <c:v>163</c:v>
                </c:pt>
                <c:pt idx="10">
                  <c:v>138</c:v>
                </c:pt>
                <c:pt idx="11">
                  <c:v>117</c:v>
                </c:pt>
                <c:pt idx="12">
                  <c:v>81</c:v>
                </c:pt>
                <c:pt idx="13">
                  <c:v>17</c:v>
                </c:pt>
                <c:pt idx="14">
                  <c:v>8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D-4771-9E12-65F8C8DDD698}"/>
            </c:ext>
          </c:extLst>
        </c:ser>
        <c:ser>
          <c:idx val="1"/>
          <c:order val="1"/>
          <c:tx>
            <c:strRef>
              <c:f>'Table 12.28'!$S$62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12.28'!$Z$63:$Z$79</c:f>
              <c:numCache>
                <c:formatCode>#,##0</c:formatCode>
                <c:ptCount val="17"/>
                <c:pt idx="0">
                  <c:v>0</c:v>
                </c:pt>
                <c:pt idx="1">
                  <c:v>32</c:v>
                </c:pt>
                <c:pt idx="2">
                  <c:v>50</c:v>
                </c:pt>
                <c:pt idx="3">
                  <c:v>88</c:v>
                </c:pt>
                <c:pt idx="4">
                  <c:v>163</c:v>
                </c:pt>
                <c:pt idx="5">
                  <c:v>126</c:v>
                </c:pt>
                <c:pt idx="6">
                  <c:v>94</c:v>
                </c:pt>
                <c:pt idx="7">
                  <c:v>104</c:v>
                </c:pt>
                <c:pt idx="8">
                  <c:v>122</c:v>
                </c:pt>
                <c:pt idx="9">
                  <c:v>149</c:v>
                </c:pt>
                <c:pt idx="10">
                  <c:v>134</c:v>
                </c:pt>
                <c:pt idx="11">
                  <c:v>99</c:v>
                </c:pt>
                <c:pt idx="12">
                  <c:v>46</c:v>
                </c:pt>
                <c:pt idx="13">
                  <c:v>17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D-4771-9E12-65F8C8DDD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12.28'!$Z$83:$Z$90</c:f>
              <c:numCache>
                <c:formatCode>#,##0</c:formatCode>
                <c:ptCount val="8"/>
                <c:pt idx="0">
                  <c:v>80</c:v>
                </c:pt>
                <c:pt idx="1">
                  <c:v>74</c:v>
                </c:pt>
                <c:pt idx="2">
                  <c:v>237</c:v>
                </c:pt>
                <c:pt idx="3">
                  <c:v>46</c:v>
                </c:pt>
                <c:pt idx="4">
                  <c:v>16</c:v>
                </c:pt>
                <c:pt idx="5">
                  <c:v>28</c:v>
                </c:pt>
                <c:pt idx="6">
                  <c:v>254</c:v>
                </c:pt>
                <c:pt idx="7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E-4235-9084-4DBCBA0C7E26}"/>
            </c:ext>
          </c:extLst>
        </c:ser>
        <c:ser>
          <c:idx val="1"/>
          <c:order val="1"/>
          <c:tx>
            <c:strRef>
              <c:f>'Table 12.28'!$S$92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12.28'!$Z$93:$Z$100</c:f>
              <c:numCache>
                <c:formatCode>#,##0</c:formatCode>
                <c:ptCount val="8"/>
                <c:pt idx="0">
                  <c:v>74</c:v>
                </c:pt>
                <c:pt idx="1">
                  <c:v>98</c:v>
                </c:pt>
                <c:pt idx="2">
                  <c:v>46</c:v>
                </c:pt>
                <c:pt idx="3">
                  <c:v>174</c:v>
                </c:pt>
                <c:pt idx="4">
                  <c:v>105</c:v>
                </c:pt>
                <c:pt idx="5">
                  <c:v>105</c:v>
                </c:pt>
                <c:pt idx="6">
                  <c:v>23</c:v>
                </c:pt>
                <c:pt idx="7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E-4235-9084-4DBCBA0C7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12.3'!$Z$44:$Z$60</c:f>
              <c:numCache>
                <c:formatCode>#,##0</c:formatCode>
                <c:ptCount val="17"/>
                <c:pt idx="0">
                  <c:v>8</c:v>
                </c:pt>
                <c:pt idx="1">
                  <c:v>161</c:v>
                </c:pt>
                <c:pt idx="2">
                  <c:v>421</c:v>
                </c:pt>
                <c:pt idx="3">
                  <c:v>689</c:v>
                </c:pt>
                <c:pt idx="4">
                  <c:v>881</c:v>
                </c:pt>
                <c:pt idx="5">
                  <c:v>749</c:v>
                </c:pt>
                <c:pt idx="6">
                  <c:v>624</c:v>
                </c:pt>
                <c:pt idx="7">
                  <c:v>631</c:v>
                </c:pt>
                <c:pt idx="8">
                  <c:v>648</c:v>
                </c:pt>
                <c:pt idx="9">
                  <c:v>716</c:v>
                </c:pt>
                <c:pt idx="10">
                  <c:v>630</c:v>
                </c:pt>
                <c:pt idx="11">
                  <c:v>507</c:v>
                </c:pt>
                <c:pt idx="12">
                  <c:v>237</c:v>
                </c:pt>
                <c:pt idx="13">
                  <c:v>93</c:v>
                </c:pt>
                <c:pt idx="14">
                  <c:v>43</c:v>
                </c:pt>
                <c:pt idx="15">
                  <c:v>13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5-4E1E-A69D-6C5E06241490}"/>
            </c:ext>
          </c:extLst>
        </c:ser>
        <c:ser>
          <c:idx val="1"/>
          <c:order val="1"/>
          <c:tx>
            <c:strRef>
              <c:f>'Table 12.3'!$S$62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12.3'!$Z$63:$Z$79</c:f>
              <c:numCache>
                <c:formatCode>#,##0</c:formatCode>
                <c:ptCount val="17"/>
                <c:pt idx="0">
                  <c:v>18</c:v>
                </c:pt>
                <c:pt idx="1">
                  <c:v>219</c:v>
                </c:pt>
                <c:pt idx="2">
                  <c:v>456</c:v>
                </c:pt>
                <c:pt idx="3">
                  <c:v>634</c:v>
                </c:pt>
                <c:pt idx="4">
                  <c:v>764</c:v>
                </c:pt>
                <c:pt idx="5">
                  <c:v>597</c:v>
                </c:pt>
                <c:pt idx="6">
                  <c:v>572</c:v>
                </c:pt>
                <c:pt idx="7">
                  <c:v>532</c:v>
                </c:pt>
                <c:pt idx="8">
                  <c:v>720</c:v>
                </c:pt>
                <c:pt idx="9">
                  <c:v>679</c:v>
                </c:pt>
                <c:pt idx="10">
                  <c:v>616</c:v>
                </c:pt>
                <c:pt idx="11">
                  <c:v>450</c:v>
                </c:pt>
                <c:pt idx="12">
                  <c:v>169</c:v>
                </c:pt>
                <c:pt idx="13">
                  <c:v>61</c:v>
                </c:pt>
                <c:pt idx="14">
                  <c:v>27</c:v>
                </c:pt>
                <c:pt idx="15">
                  <c:v>18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5-4E1E-A69D-6C5E06241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12.28'!$V$8:$Z$8</c:f>
              <c:numCache>
                <c:formatCode>#,##0</c:formatCode>
                <c:ptCount val="5"/>
                <c:pt idx="0">
                  <c:v>43433.67</c:v>
                </c:pt>
                <c:pt idx="1">
                  <c:v>40475.129999999997</c:v>
                </c:pt>
                <c:pt idx="2">
                  <c:v>44063</c:v>
                </c:pt>
                <c:pt idx="3">
                  <c:v>45322.26</c:v>
                </c:pt>
                <c:pt idx="4">
                  <c:v>44838.16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5-43B8-A502-FCC47C2D66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5-43B8-A502-FCC47C2D6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12.29'!$U$4:$Y$4</c:f>
              <c:numCache>
                <c:formatCode>#,##0</c:formatCode>
                <c:ptCount val="5"/>
                <c:pt idx="1">
                  <c:v>16481</c:v>
                </c:pt>
                <c:pt idx="2">
                  <c:v>17038</c:v>
                </c:pt>
                <c:pt idx="3">
                  <c:v>17826</c:v>
                </c:pt>
                <c:pt idx="4">
                  <c:v>18236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3-4D02-B20D-FEFA008C5BF0}"/>
            </c:ext>
          </c:extLst>
        </c:ser>
        <c:ser>
          <c:idx val="1"/>
          <c:order val="1"/>
          <c:tx>
            <c:strRef>
              <c:f>'Table 12.29'!$S$7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12.29'!$U$7:$Y$7</c:f>
              <c:numCache>
                <c:formatCode>#,##0</c:formatCode>
                <c:ptCount val="5"/>
                <c:pt idx="1">
                  <c:v>11973</c:v>
                </c:pt>
                <c:pt idx="2">
                  <c:v>12191</c:v>
                </c:pt>
                <c:pt idx="3">
                  <c:v>12653</c:v>
                </c:pt>
                <c:pt idx="4">
                  <c:v>13129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3-4D02-B20D-FEFA008C5BF0}"/>
            </c:ext>
          </c:extLst>
        </c:ser>
        <c:ser>
          <c:idx val="2"/>
          <c:order val="2"/>
          <c:tx>
            <c:strRef>
              <c:f>'Table 12.29'!$S$11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12.29'!$U$11:$Y$11</c:f>
              <c:numCache>
                <c:formatCode>#,##0</c:formatCode>
                <c:ptCount val="5"/>
                <c:pt idx="1">
                  <c:v>14611</c:v>
                </c:pt>
                <c:pt idx="2">
                  <c:v>15138</c:v>
                </c:pt>
                <c:pt idx="3">
                  <c:v>15837</c:v>
                </c:pt>
                <c:pt idx="4">
                  <c:v>16263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53-4D02-B20D-FEFA008C5BF0}"/>
            </c:ext>
          </c:extLst>
        </c:ser>
        <c:ser>
          <c:idx val="3"/>
          <c:order val="3"/>
          <c:tx>
            <c:strRef>
              <c:f>'Table 12.29'!$S$12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12.29'!$U$12:$Y$12</c:f>
              <c:numCache>
                <c:formatCode>#,##0</c:formatCode>
                <c:ptCount val="5"/>
                <c:pt idx="1">
                  <c:v>1869</c:v>
                </c:pt>
                <c:pt idx="2">
                  <c:v>1900</c:v>
                </c:pt>
                <c:pt idx="3">
                  <c:v>1987</c:v>
                </c:pt>
                <c:pt idx="4">
                  <c:v>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53-4D02-B20D-FEFA008C5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12.29'!$AB$15:$AB$33</c:f>
              <c:numCache>
                <c:formatCode>0.0%</c:formatCode>
                <c:ptCount val="19"/>
                <c:pt idx="0">
                  <c:v>4.694347063978966E-2</c:v>
                </c:pt>
                <c:pt idx="1">
                  <c:v>1.462532865907099E-2</c:v>
                </c:pt>
                <c:pt idx="2">
                  <c:v>5.9049079754601226E-2</c:v>
                </c:pt>
                <c:pt idx="3">
                  <c:v>8.9285714285714281E-3</c:v>
                </c:pt>
                <c:pt idx="4">
                  <c:v>6.9785276073619631E-2</c:v>
                </c:pt>
                <c:pt idx="5">
                  <c:v>2.7716914986853636E-2</c:v>
                </c:pt>
                <c:pt idx="6">
                  <c:v>9.1093339176161262E-2</c:v>
                </c:pt>
                <c:pt idx="7">
                  <c:v>7.4879491673970205E-2</c:v>
                </c:pt>
                <c:pt idx="8">
                  <c:v>3.5933391761612622E-2</c:v>
                </c:pt>
                <c:pt idx="9">
                  <c:v>7.9973707274320766E-3</c:v>
                </c:pt>
                <c:pt idx="10">
                  <c:v>3.7193251533742332E-2</c:v>
                </c:pt>
                <c:pt idx="11">
                  <c:v>1.637817703768624E-2</c:v>
                </c:pt>
                <c:pt idx="12">
                  <c:v>5.5707712532865904E-2</c:v>
                </c:pt>
                <c:pt idx="13">
                  <c:v>6.0747151621384748E-2</c:v>
                </c:pt>
                <c:pt idx="14">
                  <c:v>4.1465819456617002E-2</c:v>
                </c:pt>
                <c:pt idx="15">
                  <c:v>9.5585013146362835E-2</c:v>
                </c:pt>
                <c:pt idx="16">
                  <c:v>0.14866345311130588</c:v>
                </c:pt>
                <c:pt idx="17">
                  <c:v>1.9993426818580191E-2</c:v>
                </c:pt>
                <c:pt idx="18">
                  <c:v>3.9493865030674848E-2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1-4B55-BF34-AF1494B8464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1-4B55-BF34-AF1494B84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12.29'!$Y$44:$Y$60</c:f>
              <c:numCache>
                <c:formatCode>#,##0</c:formatCode>
                <c:ptCount val="17"/>
                <c:pt idx="0">
                  <c:v>16</c:v>
                </c:pt>
                <c:pt idx="1">
                  <c:v>205</c:v>
                </c:pt>
                <c:pt idx="2">
                  <c:v>559</c:v>
                </c:pt>
                <c:pt idx="3">
                  <c:v>773</c:v>
                </c:pt>
                <c:pt idx="4">
                  <c:v>910</c:v>
                </c:pt>
                <c:pt idx="5">
                  <c:v>832</c:v>
                </c:pt>
                <c:pt idx="6">
                  <c:v>870</c:v>
                </c:pt>
                <c:pt idx="7">
                  <c:v>767</c:v>
                </c:pt>
                <c:pt idx="8">
                  <c:v>986</c:v>
                </c:pt>
                <c:pt idx="9">
                  <c:v>945</c:v>
                </c:pt>
                <c:pt idx="10">
                  <c:v>850</c:v>
                </c:pt>
                <c:pt idx="11">
                  <c:v>691</c:v>
                </c:pt>
                <c:pt idx="12">
                  <c:v>391</c:v>
                </c:pt>
                <c:pt idx="13">
                  <c:v>190</c:v>
                </c:pt>
                <c:pt idx="14">
                  <c:v>81</c:v>
                </c:pt>
                <c:pt idx="15">
                  <c:v>17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C-48B4-A613-4B73DC8C4B90}"/>
            </c:ext>
          </c:extLst>
        </c:ser>
        <c:ser>
          <c:idx val="1"/>
          <c:order val="1"/>
          <c:tx>
            <c:strRef>
              <c:f>'Table 12.29'!$S$62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12.29'!$Y$63:$Y$79</c:f>
              <c:numCache>
                <c:formatCode>#,##0</c:formatCode>
                <c:ptCount val="17"/>
                <c:pt idx="0">
                  <c:v>11</c:v>
                </c:pt>
                <c:pt idx="1">
                  <c:v>216</c:v>
                </c:pt>
                <c:pt idx="2">
                  <c:v>609</c:v>
                </c:pt>
                <c:pt idx="3">
                  <c:v>783</c:v>
                </c:pt>
                <c:pt idx="4">
                  <c:v>915</c:v>
                </c:pt>
                <c:pt idx="5">
                  <c:v>826</c:v>
                </c:pt>
                <c:pt idx="6">
                  <c:v>808</c:v>
                </c:pt>
                <c:pt idx="7">
                  <c:v>834</c:v>
                </c:pt>
                <c:pt idx="8">
                  <c:v>1065</c:v>
                </c:pt>
                <c:pt idx="9">
                  <c:v>936</c:v>
                </c:pt>
                <c:pt idx="10">
                  <c:v>915</c:v>
                </c:pt>
                <c:pt idx="11">
                  <c:v>713</c:v>
                </c:pt>
                <c:pt idx="12">
                  <c:v>320</c:v>
                </c:pt>
                <c:pt idx="13">
                  <c:v>101</c:v>
                </c:pt>
                <c:pt idx="14">
                  <c:v>44</c:v>
                </c:pt>
                <c:pt idx="15">
                  <c:v>14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C-48B4-A613-4B73DC8C4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12.29'!$Y$83:$Y$90</c:f>
              <c:numCache>
                <c:formatCode>#,##0</c:formatCode>
                <c:ptCount val="8"/>
                <c:pt idx="0">
                  <c:v>735</c:v>
                </c:pt>
                <c:pt idx="1">
                  <c:v>971</c:v>
                </c:pt>
                <c:pt idx="2">
                  <c:v>1256</c:v>
                </c:pt>
                <c:pt idx="3">
                  <c:v>381</c:v>
                </c:pt>
                <c:pt idx="4">
                  <c:v>259</c:v>
                </c:pt>
                <c:pt idx="5">
                  <c:v>344</c:v>
                </c:pt>
                <c:pt idx="6">
                  <c:v>582</c:v>
                </c:pt>
                <c:pt idx="7">
                  <c:v>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B-4B47-B121-D655DF6190AF}"/>
            </c:ext>
          </c:extLst>
        </c:ser>
        <c:ser>
          <c:idx val="1"/>
          <c:order val="1"/>
          <c:tx>
            <c:strRef>
              <c:f>'Table 12.29'!$S$92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12.29'!$Y$93:$Y$100</c:f>
              <c:numCache>
                <c:formatCode>#,##0</c:formatCode>
                <c:ptCount val="8"/>
                <c:pt idx="0">
                  <c:v>473</c:v>
                </c:pt>
                <c:pt idx="1">
                  <c:v>1421</c:v>
                </c:pt>
                <c:pt idx="2">
                  <c:v>236</c:v>
                </c:pt>
                <c:pt idx="3">
                  <c:v>1021</c:v>
                </c:pt>
                <c:pt idx="4">
                  <c:v>1085</c:v>
                </c:pt>
                <c:pt idx="5">
                  <c:v>652</c:v>
                </c:pt>
                <c:pt idx="6">
                  <c:v>27</c:v>
                </c:pt>
                <c:pt idx="7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8B-4B47-B121-D655DF619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12.29'!$U$8:$Y$8</c:f>
              <c:numCache>
                <c:formatCode>#,##0</c:formatCode>
                <c:ptCount val="5"/>
                <c:pt idx="1">
                  <c:v>37551.15</c:v>
                </c:pt>
                <c:pt idx="2">
                  <c:v>37438.57</c:v>
                </c:pt>
                <c:pt idx="3">
                  <c:v>37997</c:v>
                </c:pt>
                <c:pt idx="4">
                  <c:v>41778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C-4561-9801-22FEE62E0A9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C-4561-9801-22FEE62E0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12.29'!$V$4:$Z$4</c:f>
              <c:numCache>
                <c:formatCode>#,##0</c:formatCode>
                <c:ptCount val="5"/>
                <c:pt idx="0">
                  <c:v>16481</c:v>
                </c:pt>
                <c:pt idx="1">
                  <c:v>17038</c:v>
                </c:pt>
                <c:pt idx="2">
                  <c:v>17826</c:v>
                </c:pt>
                <c:pt idx="3">
                  <c:v>18236</c:v>
                </c:pt>
                <c:pt idx="4">
                  <c:v>18255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8-435E-96CE-E3FAC54F540C}"/>
            </c:ext>
          </c:extLst>
        </c:ser>
        <c:ser>
          <c:idx val="1"/>
          <c:order val="1"/>
          <c:tx>
            <c:strRef>
              <c:f>'Table 12.29'!$S$7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12.29'!$V$7:$Z$7</c:f>
              <c:numCache>
                <c:formatCode>#,##0</c:formatCode>
                <c:ptCount val="5"/>
                <c:pt idx="0">
                  <c:v>11973</c:v>
                </c:pt>
                <c:pt idx="1">
                  <c:v>12191</c:v>
                </c:pt>
                <c:pt idx="2">
                  <c:v>12653</c:v>
                </c:pt>
                <c:pt idx="3">
                  <c:v>13129</c:v>
                </c:pt>
                <c:pt idx="4">
                  <c:v>13342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8-435E-96CE-E3FAC54F540C}"/>
            </c:ext>
          </c:extLst>
        </c:ser>
        <c:ser>
          <c:idx val="2"/>
          <c:order val="2"/>
          <c:tx>
            <c:strRef>
              <c:f>'Table 12.29'!$S$11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12.29'!$V$11:$Z$11</c:f>
              <c:numCache>
                <c:formatCode>#,##0</c:formatCode>
                <c:ptCount val="5"/>
                <c:pt idx="0">
                  <c:v>14611</c:v>
                </c:pt>
                <c:pt idx="1">
                  <c:v>15138</c:v>
                </c:pt>
                <c:pt idx="2">
                  <c:v>15837</c:v>
                </c:pt>
                <c:pt idx="3">
                  <c:v>16263</c:v>
                </c:pt>
                <c:pt idx="4">
                  <c:v>16161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98-435E-96CE-E3FAC54F540C}"/>
            </c:ext>
          </c:extLst>
        </c:ser>
        <c:ser>
          <c:idx val="3"/>
          <c:order val="3"/>
          <c:tx>
            <c:strRef>
              <c:f>'Table 12.29'!$S$12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12.29'!$V$12:$Z$12</c:f>
              <c:numCache>
                <c:formatCode>#,##0</c:formatCode>
                <c:ptCount val="5"/>
                <c:pt idx="0">
                  <c:v>1869</c:v>
                </c:pt>
                <c:pt idx="1">
                  <c:v>1900</c:v>
                </c:pt>
                <c:pt idx="2">
                  <c:v>1987</c:v>
                </c:pt>
                <c:pt idx="3">
                  <c:v>1964</c:v>
                </c:pt>
                <c:pt idx="4">
                  <c:v>2092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98-435E-96CE-E3FAC54F5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12.29'!$AB$15:$AB$33</c:f>
              <c:numCache>
                <c:formatCode>0.0%</c:formatCode>
                <c:ptCount val="19"/>
                <c:pt idx="0">
                  <c:v>4.694347063978966E-2</c:v>
                </c:pt>
                <c:pt idx="1">
                  <c:v>1.462532865907099E-2</c:v>
                </c:pt>
                <c:pt idx="2">
                  <c:v>5.9049079754601226E-2</c:v>
                </c:pt>
                <c:pt idx="3">
                  <c:v>8.9285714285714281E-3</c:v>
                </c:pt>
                <c:pt idx="4">
                  <c:v>6.9785276073619631E-2</c:v>
                </c:pt>
                <c:pt idx="5">
                  <c:v>2.7716914986853636E-2</c:v>
                </c:pt>
                <c:pt idx="6">
                  <c:v>9.1093339176161262E-2</c:v>
                </c:pt>
                <c:pt idx="7">
                  <c:v>7.4879491673970205E-2</c:v>
                </c:pt>
                <c:pt idx="8">
                  <c:v>3.5933391761612622E-2</c:v>
                </c:pt>
                <c:pt idx="9">
                  <c:v>7.9973707274320766E-3</c:v>
                </c:pt>
                <c:pt idx="10">
                  <c:v>3.7193251533742332E-2</c:v>
                </c:pt>
                <c:pt idx="11">
                  <c:v>1.637817703768624E-2</c:v>
                </c:pt>
                <c:pt idx="12">
                  <c:v>5.5707712532865904E-2</c:v>
                </c:pt>
                <c:pt idx="13">
                  <c:v>6.0747151621384748E-2</c:v>
                </c:pt>
                <c:pt idx="14">
                  <c:v>4.1465819456617002E-2</c:v>
                </c:pt>
                <c:pt idx="15">
                  <c:v>9.5585013146362835E-2</c:v>
                </c:pt>
                <c:pt idx="16">
                  <c:v>0.14866345311130588</c:v>
                </c:pt>
                <c:pt idx="17">
                  <c:v>1.9993426818580191E-2</c:v>
                </c:pt>
                <c:pt idx="18">
                  <c:v>3.9493865030674848E-2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E-431C-9BBC-9F36BE7A2AC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E-431C-9BBC-9F36BE7A2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12.29'!$Z$44:$Z$60</c:f>
              <c:numCache>
                <c:formatCode>#,##0</c:formatCode>
                <c:ptCount val="17"/>
                <c:pt idx="0">
                  <c:v>14</c:v>
                </c:pt>
                <c:pt idx="1">
                  <c:v>216</c:v>
                </c:pt>
                <c:pt idx="2">
                  <c:v>600</c:v>
                </c:pt>
                <c:pt idx="3">
                  <c:v>759</c:v>
                </c:pt>
                <c:pt idx="4">
                  <c:v>1027</c:v>
                </c:pt>
                <c:pt idx="5">
                  <c:v>900</c:v>
                </c:pt>
                <c:pt idx="6">
                  <c:v>853</c:v>
                </c:pt>
                <c:pt idx="7">
                  <c:v>788</c:v>
                </c:pt>
                <c:pt idx="8">
                  <c:v>855</c:v>
                </c:pt>
                <c:pt idx="9">
                  <c:v>962</c:v>
                </c:pt>
                <c:pt idx="10">
                  <c:v>816</c:v>
                </c:pt>
                <c:pt idx="11">
                  <c:v>758</c:v>
                </c:pt>
                <c:pt idx="12">
                  <c:v>395</c:v>
                </c:pt>
                <c:pt idx="13">
                  <c:v>175</c:v>
                </c:pt>
                <c:pt idx="14">
                  <c:v>80</c:v>
                </c:pt>
                <c:pt idx="15">
                  <c:v>19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2-473F-BD0A-F423586B5705}"/>
            </c:ext>
          </c:extLst>
        </c:ser>
        <c:ser>
          <c:idx val="1"/>
          <c:order val="1"/>
          <c:tx>
            <c:strRef>
              <c:f>'Table 12.29'!$S$62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12.29'!$Z$63:$Z$79</c:f>
              <c:numCache>
                <c:formatCode>#,##0</c:formatCode>
                <c:ptCount val="17"/>
                <c:pt idx="0">
                  <c:v>17</c:v>
                </c:pt>
                <c:pt idx="1">
                  <c:v>251</c:v>
                </c:pt>
                <c:pt idx="2">
                  <c:v>538</c:v>
                </c:pt>
                <c:pt idx="3">
                  <c:v>792</c:v>
                </c:pt>
                <c:pt idx="4">
                  <c:v>847</c:v>
                </c:pt>
                <c:pt idx="5">
                  <c:v>802</c:v>
                </c:pt>
                <c:pt idx="6">
                  <c:v>848</c:v>
                </c:pt>
                <c:pt idx="7">
                  <c:v>819</c:v>
                </c:pt>
                <c:pt idx="8">
                  <c:v>1017</c:v>
                </c:pt>
                <c:pt idx="9">
                  <c:v>931</c:v>
                </c:pt>
                <c:pt idx="10">
                  <c:v>928</c:v>
                </c:pt>
                <c:pt idx="11">
                  <c:v>718</c:v>
                </c:pt>
                <c:pt idx="12">
                  <c:v>328</c:v>
                </c:pt>
                <c:pt idx="13">
                  <c:v>110</c:v>
                </c:pt>
                <c:pt idx="14">
                  <c:v>48</c:v>
                </c:pt>
                <c:pt idx="15">
                  <c:v>27</c:v>
                </c:pt>
                <c:pt idx="1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2-473F-BD0A-F423586B5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12.29'!$Z$83:$Z$90</c:f>
              <c:numCache>
                <c:formatCode>#,##0</c:formatCode>
                <c:ptCount val="8"/>
                <c:pt idx="0">
                  <c:v>728</c:v>
                </c:pt>
                <c:pt idx="1">
                  <c:v>988</c:v>
                </c:pt>
                <c:pt idx="2">
                  <c:v>1300</c:v>
                </c:pt>
                <c:pt idx="3">
                  <c:v>404</c:v>
                </c:pt>
                <c:pt idx="4">
                  <c:v>272</c:v>
                </c:pt>
                <c:pt idx="5">
                  <c:v>365</c:v>
                </c:pt>
                <c:pt idx="6">
                  <c:v>622</c:v>
                </c:pt>
                <c:pt idx="7">
                  <c:v>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A-40AE-8EE2-53546C720DA9}"/>
            </c:ext>
          </c:extLst>
        </c:ser>
        <c:ser>
          <c:idx val="1"/>
          <c:order val="1"/>
          <c:tx>
            <c:strRef>
              <c:f>'Table 12.29'!$S$92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12.29'!$Z$93:$Z$100</c:f>
              <c:numCache>
                <c:formatCode>#,##0</c:formatCode>
                <c:ptCount val="8"/>
                <c:pt idx="0">
                  <c:v>500</c:v>
                </c:pt>
                <c:pt idx="1">
                  <c:v>1461</c:v>
                </c:pt>
                <c:pt idx="2">
                  <c:v>239</c:v>
                </c:pt>
                <c:pt idx="3">
                  <c:v>1098</c:v>
                </c:pt>
                <c:pt idx="4">
                  <c:v>1060</c:v>
                </c:pt>
                <c:pt idx="5">
                  <c:v>691</c:v>
                </c:pt>
                <c:pt idx="6">
                  <c:v>38</c:v>
                </c:pt>
                <c:pt idx="7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A-40AE-8EE2-53546C720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12.3'!$Z$83:$Z$90</c:f>
              <c:numCache>
                <c:formatCode>#,##0</c:formatCode>
                <c:ptCount val="8"/>
                <c:pt idx="0">
                  <c:v>432</c:v>
                </c:pt>
                <c:pt idx="1">
                  <c:v>536</c:v>
                </c:pt>
                <c:pt idx="2">
                  <c:v>1137</c:v>
                </c:pt>
                <c:pt idx="3">
                  <c:v>320</c:v>
                </c:pt>
                <c:pt idx="4">
                  <c:v>218</c:v>
                </c:pt>
                <c:pt idx="5">
                  <c:v>281</c:v>
                </c:pt>
                <c:pt idx="6">
                  <c:v>694</c:v>
                </c:pt>
                <c:pt idx="7">
                  <c:v>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7-4D22-8C60-9A8B7B28A3C5}"/>
            </c:ext>
          </c:extLst>
        </c:ser>
        <c:ser>
          <c:idx val="1"/>
          <c:order val="1"/>
          <c:tx>
            <c:strRef>
              <c:f>'Table 12.3'!$S$92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12.3'!$Z$93:$Z$100</c:f>
              <c:numCache>
                <c:formatCode>#,##0</c:formatCode>
                <c:ptCount val="8"/>
                <c:pt idx="0">
                  <c:v>314</c:v>
                </c:pt>
                <c:pt idx="1">
                  <c:v>778</c:v>
                </c:pt>
                <c:pt idx="2">
                  <c:v>193</c:v>
                </c:pt>
                <c:pt idx="3">
                  <c:v>936</c:v>
                </c:pt>
                <c:pt idx="4">
                  <c:v>805</c:v>
                </c:pt>
                <c:pt idx="5">
                  <c:v>693</c:v>
                </c:pt>
                <c:pt idx="6">
                  <c:v>56</c:v>
                </c:pt>
                <c:pt idx="7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77-4D22-8C60-9A8B7B28A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12.29'!$V$8:$Z$8</c:f>
              <c:numCache>
                <c:formatCode>#,##0</c:formatCode>
                <c:ptCount val="5"/>
                <c:pt idx="0">
                  <c:v>37551.15</c:v>
                </c:pt>
                <c:pt idx="1">
                  <c:v>37438.57</c:v>
                </c:pt>
                <c:pt idx="2">
                  <c:v>37997</c:v>
                </c:pt>
                <c:pt idx="3">
                  <c:v>41778</c:v>
                </c:pt>
                <c:pt idx="4">
                  <c:v>41377.64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1-4620-937F-9EF9EAA7B2B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1-4620-937F-9EF9EAA7B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12.1'!$Y$44:$Y$60</c:f>
              <c:numCache>
                <c:formatCode>#,##0</c:formatCode>
                <c:ptCount val="17"/>
                <c:pt idx="0">
                  <c:v>7</c:v>
                </c:pt>
                <c:pt idx="1">
                  <c:v>36</c:v>
                </c:pt>
                <c:pt idx="2">
                  <c:v>89</c:v>
                </c:pt>
                <c:pt idx="3">
                  <c:v>133</c:v>
                </c:pt>
                <c:pt idx="4">
                  <c:v>134</c:v>
                </c:pt>
                <c:pt idx="5">
                  <c:v>135</c:v>
                </c:pt>
                <c:pt idx="6">
                  <c:v>156</c:v>
                </c:pt>
                <c:pt idx="7">
                  <c:v>152</c:v>
                </c:pt>
                <c:pt idx="8">
                  <c:v>182</c:v>
                </c:pt>
                <c:pt idx="9">
                  <c:v>167</c:v>
                </c:pt>
                <c:pt idx="10">
                  <c:v>237</c:v>
                </c:pt>
                <c:pt idx="11">
                  <c:v>204</c:v>
                </c:pt>
                <c:pt idx="12">
                  <c:v>104</c:v>
                </c:pt>
                <c:pt idx="13">
                  <c:v>40</c:v>
                </c:pt>
                <c:pt idx="14">
                  <c:v>14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2-4DA4-93C9-D9FA6446D964}"/>
            </c:ext>
          </c:extLst>
        </c:ser>
        <c:ser>
          <c:idx val="1"/>
          <c:order val="1"/>
          <c:tx>
            <c:strRef>
              <c:f>'Table 12.1'!$S$62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12.1'!$Y$63:$Y$79</c:f>
              <c:numCache>
                <c:formatCode>#,##0</c:formatCode>
                <c:ptCount val="17"/>
                <c:pt idx="0">
                  <c:v>10</c:v>
                </c:pt>
                <c:pt idx="1">
                  <c:v>37</c:v>
                </c:pt>
                <c:pt idx="2">
                  <c:v>91</c:v>
                </c:pt>
                <c:pt idx="3">
                  <c:v>125</c:v>
                </c:pt>
                <c:pt idx="4">
                  <c:v>120</c:v>
                </c:pt>
                <c:pt idx="5">
                  <c:v>132</c:v>
                </c:pt>
                <c:pt idx="6">
                  <c:v>166</c:v>
                </c:pt>
                <c:pt idx="7">
                  <c:v>138</c:v>
                </c:pt>
                <c:pt idx="8">
                  <c:v>218</c:v>
                </c:pt>
                <c:pt idx="9">
                  <c:v>214</c:v>
                </c:pt>
                <c:pt idx="10">
                  <c:v>281</c:v>
                </c:pt>
                <c:pt idx="11">
                  <c:v>191</c:v>
                </c:pt>
                <c:pt idx="12">
                  <c:v>94</c:v>
                </c:pt>
                <c:pt idx="13">
                  <c:v>27</c:v>
                </c:pt>
                <c:pt idx="14">
                  <c:v>12</c:v>
                </c:pt>
                <c:pt idx="15">
                  <c:v>0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2-4DA4-93C9-D9FA6446D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12.3'!$V$8:$Z$8</c:f>
              <c:numCache>
                <c:formatCode>#,##0</c:formatCode>
                <c:ptCount val="5"/>
                <c:pt idx="0">
                  <c:v>38803</c:v>
                </c:pt>
                <c:pt idx="1">
                  <c:v>38561</c:v>
                </c:pt>
                <c:pt idx="2">
                  <c:v>40226</c:v>
                </c:pt>
                <c:pt idx="3">
                  <c:v>42948.67</c:v>
                </c:pt>
                <c:pt idx="4">
                  <c:v>45280.94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F-4DFE-9AC7-57D8D37D207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F-4DFE-9AC7-57D8D37D2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12.4'!$U$4:$Y$4</c:f>
              <c:numCache>
                <c:formatCode>#,##0</c:formatCode>
                <c:ptCount val="5"/>
                <c:pt idx="1">
                  <c:v>14984</c:v>
                </c:pt>
                <c:pt idx="2">
                  <c:v>15583</c:v>
                </c:pt>
                <c:pt idx="3">
                  <c:v>15824</c:v>
                </c:pt>
                <c:pt idx="4">
                  <c:v>16242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5-455E-ACC4-B9B53C5AC0F6}"/>
            </c:ext>
          </c:extLst>
        </c:ser>
        <c:ser>
          <c:idx val="1"/>
          <c:order val="1"/>
          <c:tx>
            <c:strRef>
              <c:f>'Table 12.4'!$S$7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12.4'!$U$7:$Y$7</c:f>
              <c:numCache>
                <c:formatCode>#,##0</c:formatCode>
                <c:ptCount val="5"/>
                <c:pt idx="1">
                  <c:v>10920</c:v>
                </c:pt>
                <c:pt idx="2">
                  <c:v>11167</c:v>
                </c:pt>
                <c:pt idx="3">
                  <c:v>11389</c:v>
                </c:pt>
                <c:pt idx="4">
                  <c:v>11560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5-455E-ACC4-B9B53C5AC0F6}"/>
            </c:ext>
          </c:extLst>
        </c:ser>
        <c:ser>
          <c:idx val="2"/>
          <c:order val="2"/>
          <c:tx>
            <c:strRef>
              <c:f>'Table 12.4'!$S$11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12.4'!$U$11:$Y$11</c:f>
              <c:numCache>
                <c:formatCode>#,##0</c:formatCode>
                <c:ptCount val="5"/>
                <c:pt idx="1">
                  <c:v>13133</c:v>
                </c:pt>
                <c:pt idx="2">
                  <c:v>13732</c:v>
                </c:pt>
                <c:pt idx="3">
                  <c:v>13897</c:v>
                </c:pt>
                <c:pt idx="4">
                  <c:v>14377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E5-455E-ACC4-B9B53C5AC0F6}"/>
            </c:ext>
          </c:extLst>
        </c:ser>
        <c:ser>
          <c:idx val="3"/>
          <c:order val="3"/>
          <c:tx>
            <c:strRef>
              <c:f>'Table 12.4'!$S$12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12.4'!$U$12:$Y$12</c:f>
              <c:numCache>
                <c:formatCode>#,##0</c:formatCode>
                <c:ptCount val="5"/>
                <c:pt idx="1">
                  <c:v>1849</c:v>
                </c:pt>
                <c:pt idx="2">
                  <c:v>1851</c:v>
                </c:pt>
                <c:pt idx="3">
                  <c:v>1930</c:v>
                </c:pt>
                <c:pt idx="4">
                  <c:v>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E5-455E-ACC4-B9B53C5AC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12.4'!$AB$15:$AB$33</c:f>
              <c:numCache>
                <c:formatCode>0.0%</c:formatCode>
                <c:ptCount val="19"/>
                <c:pt idx="0">
                  <c:v>8.0175727622185611E-2</c:v>
                </c:pt>
                <c:pt idx="1">
                  <c:v>1.8182927573372382E-2</c:v>
                </c:pt>
                <c:pt idx="2">
                  <c:v>8.6338397705778266E-2</c:v>
                </c:pt>
                <c:pt idx="3">
                  <c:v>7.3219842577338457E-3</c:v>
                </c:pt>
                <c:pt idx="4">
                  <c:v>7.5172371712734151E-2</c:v>
                </c:pt>
                <c:pt idx="5">
                  <c:v>2.8982854353529805E-2</c:v>
                </c:pt>
                <c:pt idx="6">
                  <c:v>8.2189273293062415E-2</c:v>
                </c:pt>
                <c:pt idx="7">
                  <c:v>5.9125022881200806E-2</c:v>
                </c:pt>
                <c:pt idx="8">
                  <c:v>4.4786137043138691E-2</c:v>
                </c:pt>
                <c:pt idx="9">
                  <c:v>3.8440417353102691E-3</c:v>
                </c:pt>
                <c:pt idx="10">
                  <c:v>2.4589663798889497E-2</c:v>
                </c:pt>
                <c:pt idx="11">
                  <c:v>1.1043992922081884E-2</c:v>
                </c:pt>
                <c:pt idx="12">
                  <c:v>3.606077246933919E-2</c:v>
                </c:pt>
                <c:pt idx="13">
                  <c:v>7.7552016596497644E-2</c:v>
                </c:pt>
                <c:pt idx="14">
                  <c:v>4.277259137226188E-2</c:v>
                </c:pt>
                <c:pt idx="15">
                  <c:v>8.0968942583440118E-2</c:v>
                </c:pt>
                <c:pt idx="16">
                  <c:v>0.13875160168405637</c:v>
                </c:pt>
                <c:pt idx="17">
                  <c:v>1.2081274025260845E-2</c:v>
                </c:pt>
                <c:pt idx="18">
                  <c:v>3.6548904753188116E-2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E-49EC-B460-C0D7000D099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E-49EC-B460-C0D7000D0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12.4'!$Y$44:$Y$60</c:f>
              <c:numCache>
                <c:formatCode>#,##0</c:formatCode>
                <c:ptCount val="17"/>
                <c:pt idx="0">
                  <c:v>10</c:v>
                </c:pt>
                <c:pt idx="1">
                  <c:v>186</c:v>
                </c:pt>
                <c:pt idx="2">
                  <c:v>486</c:v>
                </c:pt>
                <c:pt idx="3">
                  <c:v>667</c:v>
                </c:pt>
                <c:pt idx="4">
                  <c:v>945</c:v>
                </c:pt>
                <c:pt idx="5">
                  <c:v>738</c:v>
                </c:pt>
                <c:pt idx="6">
                  <c:v>672</c:v>
                </c:pt>
                <c:pt idx="7">
                  <c:v>680</c:v>
                </c:pt>
                <c:pt idx="8">
                  <c:v>783</c:v>
                </c:pt>
                <c:pt idx="9">
                  <c:v>810</c:v>
                </c:pt>
                <c:pt idx="10">
                  <c:v>904</c:v>
                </c:pt>
                <c:pt idx="11">
                  <c:v>710</c:v>
                </c:pt>
                <c:pt idx="12">
                  <c:v>382</c:v>
                </c:pt>
                <c:pt idx="13">
                  <c:v>156</c:v>
                </c:pt>
                <c:pt idx="14">
                  <c:v>52</c:v>
                </c:pt>
                <c:pt idx="15">
                  <c:v>29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F-4E4D-A2C6-6BCFAA24C19E}"/>
            </c:ext>
          </c:extLst>
        </c:ser>
        <c:ser>
          <c:idx val="1"/>
          <c:order val="1"/>
          <c:tx>
            <c:strRef>
              <c:f>'Table 12.4'!$S$62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12.4'!$Y$63:$Y$79</c:f>
              <c:numCache>
                <c:formatCode>#,##0</c:formatCode>
                <c:ptCount val="17"/>
                <c:pt idx="0">
                  <c:v>16</c:v>
                </c:pt>
                <c:pt idx="1">
                  <c:v>231</c:v>
                </c:pt>
                <c:pt idx="2">
                  <c:v>514</c:v>
                </c:pt>
                <c:pt idx="3">
                  <c:v>672</c:v>
                </c:pt>
                <c:pt idx="4">
                  <c:v>788</c:v>
                </c:pt>
                <c:pt idx="5">
                  <c:v>692</c:v>
                </c:pt>
                <c:pt idx="6">
                  <c:v>611</c:v>
                </c:pt>
                <c:pt idx="7">
                  <c:v>753</c:v>
                </c:pt>
                <c:pt idx="8">
                  <c:v>867</c:v>
                </c:pt>
                <c:pt idx="9">
                  <c:v>955</c:v>
                </c:pt>
                <c:pt idx="10">
                  <c:v>904</c:v>
                </c:pt>
                <c:pt idx="11">
                  <c:v>595</c:v>
                </c:pt>
                <c:pt idx="12">
                  <c:v>238</c:v>
                </c:pt>
                <c:pt idx="13">
                  <c:v>94</c:v>
                </c:pt>
                <c:pt idx="14">
                  <c:v>44</c:v>
                </c:pt>
                <c:pt idx="15">
                  <c:v>16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F-4E4D-A2C6-6BCFAA24C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12.4'!$Y$83:$Y$90</c:f>
              <c:numCache>
                <c:formatCode>#,##0</c:formatCode>
                <c:ptCount val="8"/>
                <c:pt idx="0">
                  <c:v>529</c:v>
                </c:pt>
                <c:pt idx="1">
                  <c:v>603</c:v>
                </c:pt>
                <c:pt idx="2">
                  <c:v>1340</c:v>
                </c:pt>
                <c:pt idx="3">
                  <c:v>288</c:v>
                </c:pt>
                <c:pt idx="4">
                  <c:v>205</c:v>
                </c:pt>
                <c:pt idx="5">
                  <c:v>249</c:v>
                </c:pt>
                <c:pt idx="6">
                  <c:v>739</c:v>
                </c:pt>
                <c:pt idx="7">
                  <c:v>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D-4416-8463-0383F9E48DEA}"/>
            </c:ext>
          </c:extLst>
        </c:ser>
        <c:ser>
          <c:idx val="1"/>
          <c:order val="1"/>
          <c:tx>
            <c:strRef>
              <c:f>'Table 12.4'!$S$92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12.4'!$Y$93:$Y$100</c:f>
              <c:numCache>
                <c:formatCode>#,##0</c:formatCode>
                <c:ptCount val="8"/>
                <c:pt idx="0">
                  <c:v>343</c:v>
                </c:pt>
                <c:pt idx="1">
                  <c:v>1049</c:v>
                </c:pt>
                <c:pt idx="2">
                  <c:v>211</c:v>
                </c:pt>
                <c:pt idx="3">
                  <c:v>985</c:v>
                </c:pt>
                <c:pt idx="4">
                  <c:v>835</c:v>
                </c:pt>
                <c:pt idx="5">
                  <c:v>646</c:v>
                </c:pt>
                <c:pt idx="6">
                  <c:v>63</c:v>
                </c:pt>
                <c:pt idx="7">
                  <c:v>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D-4416-8463-0383F9E48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12.4'!$U$8:$Y$8</c:f>
              <c:numCache>
                <c:formatCode>#,##0</c:formatCode>
                <c:ptCount val="5"/>
                <c:pt idx="1">
                  <c:v>36649.5</c:v>
                </c:pt>
                <c:pt idx="2">
                  <c:v>36912.35</c:v>
                </c:pt>
                <c:pt idx="3">
                  <c:v>40110.94</c:v>
                </c:pt>
                <c:pt idx="4">
                  <c:v>40402.5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3-425D-8FC4-87FDAB8C66F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3-425D-8FC4-87FDAB8C6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12.4'!$V$4:$Z$4</c:f>
              <c:numCache>
                <c:formatCode>#,##0</c:formatCode>
                <c:ptCount val="5"/>
                <c:pt idx="0">
                  <c:v>14984</c:v>
                </c:pt>
                <c:pt idx="1">
                  <c:v>15583</c:v>
                </c:pt>
                <c:pt idx="2">
                  <c:v>15824</c:v>
                </c:pt>
                <c:pt idx="3">
                  <c:v>16242</c:v>
                </c:pt>
                <c:pt idx="4">
                  <c:v>16388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6-4CE6-A7DB-8FA4904FA1B0}"/>
            </c:ext>
          </c:extLst>
        </c:ser>
        <c:ser>
          <c:idx val="1"/>
          <c:order val="1"/>
          <c:tx>
            <c:strRef>
              <c:f>'Table 12.4'!$S$7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12.4'!$V$7:$Z$7</c:f>
              <c:numCache>
                <c:formatCode>#,##0</c:formatCode>
                <c:ptCount val="5"/>
                <c:pt idx="0">
                  <c:v>10920</c:v>
                </c:pt>
                <c:pt idx="1">
                  <c:v>11167</c:v>
                </c:pt>
                <c:pt idx="2">
                  <c:v>11389</c:v>
                </c:pt>
                <c:pt idx="3">
                  <c:v>11560</c:v>
                </c:pt>
                <c:pt idx="4">
                  <c:v>11813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6-4CE6-A7DB-8FA4904FA1B0}"/>
            </c:ext>
          </c:extLst>
        </c:ser>
        <c:ser>
          <c:idx val="2"/>
          <c:order val="2"/>
          <c:tx>
            <c:strRef>
              <c:f>'Table 12.4'!$S$11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12.4'!$V$11:$Z$11</c:f>
              <c:numCache>
                <c:formatCode>#,##0</c:formatCode>
                <c:ptCount val="5"/>
                <c:pt idx="0">
                  <c:v>13133</c:v>
                </c:pt>
                <c:pt idx="1">
                  <c:v>13732</c:v>
                </c:pt>
                <c:pt idx="2">
                  <c:v>13897</c:v>
                </c:pt>
                <c:pt idx="3">
                  <c:v>14377</c:v>
                </c:pt>
                <c:pt idx="4">
                  <c:v>14457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86-4CE6-A7DB-8FA4904FA1B0}"/>
            </c:ext>
          </c:extLst>
        </c:ser>
        <c:ser>
          <c:idx val="3"/>
          <c:order val="3"/>
          <c:tx>
            <c:strRef>
              <c:f>'Table 12.4'!$S$12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12.4'!$V$12:$Z$12</c:f>
              <c:numCache>
                <c:formatCode>#,##0</c:formatCode>
                <c:ptCount val="5"/>
                <c:pt idx="0">
                  <c:v>1849</c:v>
                </c:pt>
                <c:pt idx="1">
                  <c:v>1851</c:v>
                </c:pt>
                <c:pt idx="2">
                  <c:v>1930</c:v>
                </c:pt>
                <c:pt idx="3">
                  <c:v>1865</c:v>
                </c:pt>
                <c:pt idx="4">
                  <c:v>1936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86-4CE6-A7DB-8FA4904FA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12.4'!$AB$15:$AB$33</c:f>
              <c:numCache>
                <c:formatCode>0.0%</c:formatCode>
                <c:ptCount val="19"/>
                <c:pt idx="0">
                  <c:v>8.0175727622185611E-2</c:v>
                </c:pt>
                <c:pt idx="1">
                  <c:v>1.8182927573372382E-2</c:v>
                </c:pt>
                <c:pt idx="2">
                  <c:v>8.6338397705778266E-2</c:v>
                </c:pt>
                <c:pt idx="3">
                  <c:v>7.3219842577338457E-3</c:v>
                </c:pt>
                <c:pt idx="4">
                  <c:v>7.5172371712734151E-2</c:v>
                </c:pt>
                <c:pt idx="5">
                  <c:v>2.8982854353529805E-2</c:v>
                </c:pt>
                <c:pt idx="6">
                  <c:v>8.2189273293062415E-2</c:v>
                </c:pt>
                <c:pt idx="7">
                  <c:v>5.9125022881200806E-2</c:v>
                </c:pt>
                <c:pt idx="8">
                  <c:v>4.4786137043138691E-2</c:v>
                </c:pt>
                <c:pt idx="9">
                  <c:v>3.8440417353102691E-3</c:v>
                </c:pt>
                <c:pt idx="10">
                  <c:v>2.4589663798889497E-2</c:v>
                </c:pt>
                <c:pt idx="11">
                  <c:v>1.1043992922081884E-2</c:v>
                </c:pt>
                <c:pt idx="12">
                  <c:v>3.606077246933919E-2</c:v>
                </c:pt>
                <c:pt idx="13">
                  <c:v>7.7552016596497644E-2</c:v>
                </c:pt>
                <c:pt idx="14">
                  <c:v>4.277259137226188E-2</c:v>
                </c:pt>
                <c:pt idx="15">
                  <c:v>8.0968942583440118E-2</c:v>
                </c:pt>
                <c:pt idx="16">
                  <c:v>0.13875160168405637</c:v>
                </c:pt>
                <c:pt idx="17">
                  <c:v>1.2081274025260845E-2</c:v>
                </c:pt>
                <c:pt idx="18">
                  <c:v>3.6548904753188116E-2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4-4F7A-BB3F-400591D2E87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94-4F7A-BB3F-400591D2E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12.4'!$Z$44:$Z$60</c:f>
              <c:numCache>
                <c:formatCode>#,##0</c:formatCode>
                <c:ptCount val="17"/>
                <c:pt idx="0">
                  <c:v>13</c:v>
                </c:pt>
                <c:pt idx="1">
                  <c:v>216</c:v>
                </c:pt>
                <c:pt idx="2">
                  <c:v>424</c:v>
                </c:pt>
                <c:pt idx="3">
                  <c:v>671</c:v>
                </c:pt>
                <c:pt idx="4">
                  <c:v>984</c:v>
                </c:pt>
                <c:pt idx="5">
                  <c:v>793</c:v>
                </c:pt>
                <c:pt idx="6">
                  <c:v>700</c:v>
                </c:pt>
                <c:pt idx="7">
                  <c:v>657</c:v>
                </c:pt>
                <c:pt idx="8">
                  <c:v>750</c:v>
                </c:pt>
                <c:pt idx="9">
                  <c:v>786</c:v>
                </c:pt>
                <c:pt idx="10">
                  <c:v>907</c:v>
                </c:pt>
                <c:pt idx="11">
                  <c:v>744</c:v>
                </c:pt>
                <c:pt idx="12">
                  <c:v>409</c:v>
                </c:pt>
                <c:pt idx="13">
                  <c:v>171</c:v>
                </c:pt>
                <c:pt idx="14">
                  <c:v>63</c:v>
                </c:pt>
                <c:pt idx="15">
                  <c:v>27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1-4FF3-B8A3-0DC9D73F1560}"/>
            </c:ext>
          </c:extLst>
        </c:ser>
        <c:ser>
          <c:idx val="1"/>
          <c:order val="1"/>
          <c:tx>
            <c:strRef>
              <c:f>'Table 12.4'!$S$62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12.4'!$Z$63:$Z$79</c:f>
              <c:numCache>
                <c:formatCode>#,##0</c:formatCode>
                <c:ptCount val="17"/>
                <c:pt idx="0">
                  <c:v>10</c:v>
                </c:pt>
                <c:pt idx="1">
                  <c:v>256</c:v>
                </c:pt>
                <c:pt idx="2">
                  <c:v>481</c:v>
                </c:pt>
                <c:pt idx="3">
                  <c:v>701</c:v>
                </c:pt>
                <c:pt idx="4">
                  <c:v>801</c:v>
                </c:pt>
                <c:pt idx="5">
                  <c:v>710</c:v>
                </c:pt>
                <c:pt idx="6">
                  <c:v>640</c:v>
                </c:pt>
                <c:pt idx="7">
                  <c:v>713</c:v>
                </c:pt>
                <c:pt idx="8">
                  <c:v>824</c:v>
                </c:pt>
                <c:pt idx="9">
                  <c:v>942</c:v>
                </c:pt>
                <c:pt idx="10">
                  <c:v>875</c:v>
                </c:pt>
                <c:pt idx="11">
                  <c:v>633</c:v>
                </c:pt>
                <c:pt idx="12">
                  <c:v>272</c:v>
                </c:pt>
                <c:pt idx="13">
                  <c:v>109</c:v>
                </c:pt>
                <c:pt idx="14">
                  <c:v>40</c:v>
                </c:pt>
                <c:pt idx="15">
                  <c:v>24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A1-4FF3-B8A3-0DC9D73F1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12.4'!$Z$83:$Z$90</c:f>
              <c:numCache>
                <c:formatCode>#,##0</c:formatCode>
                <c:ptCount val="8"/>
                <c:pt idx="0">
                  <c:v>557</c:v>
                </c:pt>
                <c:pt idx="1">
                  <c:v>599</c:v>
                </c:pt>
                <c:pt idx="2">
                  <c:v>1345</c:v>
                </c:pt>
                <c:pt idx="3">
                  <c:v>305</c:v>
                </c:pt>
                <c:pt idx="4">
                  <c:v>200</c:v>
                </c:pt>
                <c:pt idx="5">
                  <c:v>259</c:v>
                </c:pt>
                <c:pt idx="6">
                  <c:v>761</c:v>
                </c:pt>
                <c:pt idx="7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F-4578-88D4-F9573FC4946E}"/>
            </c:ext>
          </c:extLst>
        </c:ser>
        <c:ser>
          <c:idx val="1"/>
          <c:order val="1"/>
          <c:tx>
            <c:strRef>
              <c:f>'Table 12.4'!$S$92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12.4'!$Z$93:$Z$100</c:f>
              <c:numCache>
                <c:formatCode>#,##0</c:formatCode>
                <c:ptCount val="8"/>
                <c:pt idx="0">
                  <c:v>338</c:v>
                </c:pt>
                <c:pt idx="1">
                  <c:v>1063</c:v>
                </c:pt>
                <c:pt idx="2">
                  <c:v>221</c:v>
                </c:pt>
                <c:pt idx="3">
                  <c:v>1045</c:v>
                </c:pt>
                <c:pt idx="4">
                  <c:v>820</c:v>
                </c:pt>
                <c:pt idx="5">
                  <c:v>680</c:v>
                </c:pt>
                <c:pt idx="6">
                  <c:v>65</c:v>
                </c:pt>
                <c:pt idx="7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9F-4578-88D4-F9573FC49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12.1'!$Y$83:$Y$90</c:f>
              <c:numCache>
                <c:formatCode>#,##0</c:formatCode>
                <c:ptCount val="8"/>
                <c:pt idx="0">
                  <c:v>143</c:v>
                </c:pt>
                <c:pt idx="1">
                  <c:v>96</c:v>
                </c:pt>
                <c:pt idx="2">
                  <c:v>187</c:v>
                </c:pt>
                <c:pt idx="3">
                  <c:v>67</c:v>
                </c:pt>
                <c:pt idx="4">
                  <c:v>27</c:v>
                </c:pt>
                <c:pt idx="5">
                  <c:v>52</c:v>
                </c:pt>
                <c:pt idx="6">
                  <c:v>153</c:v>
                </c:pt>
                <c:pt idx="7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3-4E61-9E8B-EAE92E85B948}"/>
            </c:ext>
          </c:extLst>
        </c:ser>
        <c:ser>
          <c:idx val="1"/>
          <c:order val="1"/>
          <c:tx>
            <c:strRef>
              <c:f>'Table 12.1'!$S$92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12.1'!$Y$93:$Y$100</c:f>
              <c:numCache>
                <c:formatCode>#,##0</c:formatCode>
                <c:ptCount val="8"/>
                <c:pt idx="0">
                  <c:v>103</c:v>
                </c:pt>
                <c:pt idx="1">
                  <c:v>179</c:v>
                </c:pt>
                <c:pt idx="2">
                  <c:v>40</c:v>
                </c:pt>
                <c:pt idx="3">
                  <c:v>257</c:v>
                </c:pt>
                <c:pt idx="4">
                  <c:v>143</c:v>
                </c:pt>
                <c:pt idx="5">
                  <c:v>147</c:v>
                </c:pt>
                <c:pt idx="6">
                  <c:v>15</c:v>
                </c:pt>
                <c:pt idx="7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C3-4E61-9E8B-EAE92E85B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12.4'!$V$8:$Z$8</c:f>
              <c:numCache>
                <c:formatCode>#,##0</c:formatCode>
                <c:ptCount val="5"/>
                <c:pt idx="0">
                  <c:v>36649.5</c:v>
                </c:pt>
                <c:pt idx="1">
                  <c:v>36912.35</c:v>
                </c:pt>
                <c:pt idx="2">
                  <c:v>40110.94</c:v>
                </c:pt>
                <c:pt idx="3">
                  <c:v>40402.5</c:v>
                </c:pt>
                <c:pt idx="4">
                  <c:v>41853.33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7-440B-9445-EE743740AD3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7-440B-9445-EE743740A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12.5'!$U$4:$Y$4</c:f>
              <c:numCache>
                <c:formatCode>#,##0</c:formatCode>
                <c:ptCount val="5"/>
                <c:pt idx="1">
                  <c:v>1541</c:v>
                </c:pt>
                <c:pt idx="2">
                  <c:v>1615</c:v>
                </c:pt>
                <c:pt idx="3">
                  <c:v>1851</c:v>
                </c:pt>
                <c:pt idx="4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2-4599-808B-752490CFF6F7}"/>
            </c:ext>
          </c:extLst>
        </c:ser>
        <c:ser>
          <c:idx val="1"/>
          <c:order val="1"/>
          <c:tx>
            <c:strRef>
              <c:f>'Table 12.5'!$S$7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12.5'!$U$7:$Y$7</c:f>
              <c:numCache>
                <c:formatCode>#,##0</c:formatCode>
                <c:ptCount val="5"/>
                <c:pt idx="1">
                  <c:v>989</c:v>
                </c:pt>
                <c:pt idx="2">
                  <c:v>1044</c:v>
                </c:pt>
                <c:pt idx="3">
                  <c:v>1161</c:v>
                </c:pt>
                <c:pt idx="4">
                  <c:v>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2-4599-808B-752490CFF6F7}"/>
            </c:ext>
          </c:extLst>
        </c:ser>
        <c:ser>
          <c:idx val="2"/>
          <c:order val="2"/>
          <c:tx>
            <c:strRef>
              <c:f>'Table 12.5'!$S$11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12.5'!$U$11:$Y$11</c:f>
              <c:numCache>
                <c:formatCode>#,##0</c:formatCode>
                <c:ptCount val="5"/>
                <c:pt idx="1">
                  <c:v>1316</c:v>
                </c:pt>
                <c:pt idx="2">
                  <c:v>1379</c:v>
                </c:pt>
                <c:pt idx="3">
                  <c:v>1556</c:v>
                </c:pt>
                <c:pt idx="4">
                  <c:v>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02-4599-808B-752490CFF6F7}"/>
            </c:ext>
          </c:extLst>
        </c:ser>
        <c:ser>
          <c:idx val="3"/>
          <c:order val="3"/>
          <c:tx>
            <c:strRef>
              <c:f>'Table 12.5'!$S$12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12.5'!$U$12:$Y$12</c:f>
              <c:numCache>
                <c:formatCode>#,##0</c:formatCode>
                <c:ptCount val="5"/>
                <c:pt idx="1">
                  <c:v>223</c:v>
                </c:pt>
                <c:pt idx="2">
                  <c:v>236</c:v>
                </c:pt>
                <c:pt idx="3">
                  <c:v>298</c:v>
                </c:pt>
                <c:pt idx="4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02-4599-808B-752490CFF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12.5'!$AB$15:$AB$33</c:f>
              <c:numCache>
                <c:formatCode>0.0%</c:formatCode>
                <c:ptCount val="19"/>
                <c:pt idx="0">
                  <c:v>0.30790190735694822</c:v>
                </c:pt>
                <c:pt idx="1">
                  <c:v>5.4495912806539508E-3</c:v>
                </c:pt>
                <c:pt idx="2">
                  <c:v>3.5422343324250684E-2</c:v>
                </c:pt>
                <c:pt idx="3">
                  <c:v>1.0899182561307902E-2</c:v>
                </c:pt>
                <c:pt idx="4">
                  <c:v>4.8501362397820165E-2</c:v>
                </c:pt>
                <c:pt idx="5">
                  <c:v>1.3079019073569483E-2</c:v>
                </c:pt>
                <c:pt idx="6">
                  <c:v>4.2506811989100821E-2</c:v>
                </c:pt>
                <c:pt idx="7">
                  <c:v>8.3378746594005446E-2</c:v>
                </c:pt>
                <c:pt idx="8">
                  <c:v>3.7602179836512262E-2</c:v>
                </c:pt>
                <c:pt idx="9">
                  <c:v>3.2697547683923707E-3</c:v>
                </c:pt>
                <c:pt idx="10">
                  <c:v>1.5258855585831062E-2</c:v>
                </c:pt>
                <c:pt idx="11">
                  <c:v>1.0354223433242507E-2</c:v>
                </c:pt>
                <c:pt idx="12">
                  <c:v>3.923705722070845E-2</c:v>
                </c:pt>
                <c:pt idx="13">
                  <c:v>5.3950953678474113E-2</c:v>
                </c:pt>
                <c:pt idx="14">
                  <c:v>5.0136239782016347E-2</c:v>
                </c:pt>
                <c:pt idx="15">
                  <c:v>4.1961852861035424E-2</c:v>
                </c:pt>
                <c:pt idx="16">
                  <c:v>6.5395095367847406E-2</c:v>
                </c:pt>
                <c:pt idx="17">
                  <c:v>7.6294277929155312E-3</c:v>
                </c:pt>
                <c:pt idx="18">
                  <c:v>1.9073569482288829E-2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7-4312-A18D-F21C58B46F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7-4312-A18D-F21C58B46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12.5'!$Y$44:$Y$60</c:f>
              <c:numCache>
                <c:formatCode>#,##0</c:formatCode>
                <c:ptCount val="17"/>
                <c:pt idx="0">
                  <c:v>0</c:v>
                </c:pt>
                <c:pt idx="1">
                  <c:v>12</c:v>
                </c:pt>
                <c:pt idx="2">
                  <c:v>60</c:v>
                </c:pt>
                <c:pt idx="3">
                  <c:v>79</c:v>
                </c:pt>
                <c:pt idx="4">
                  <c:v>108</c:v>
                </c:pt>
                <c:pt idx="5">
                  <c:v>109</c:v>
                </c:pt>
                <c:pt idx="6">
                  <c:v>66</c:v>
                </c:pt>
                <c:pt idx="7">
                  <c:v>92</c:v>
                </c:pt>
                <c:pt idx="8">
                  <c:v>121</c:v>
                </c:pt>
                <c:pt idx="9">
                  <c:v>112</c:v>
                </c:pt>
                <c:pt idx="10">
                  <c:v>145</c:v>
                </c:pt>
                <c:pt idx="11">
                  <c:v>70</c:v>
                </c:pt>
                <c:pt idx="12">
                  <c:v>59</c:v>
                </c:pt>
                <c:pt idx="13">
                  <c:v>20</c:v>
                </c:pt>
                <c:pt idx="14">
                  <c:v>14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0-4197-8EFE-F1111D368358}"/>
            </c:ext>
          </c:extLst>
        </c:ser>
        <c:ser>
          <c:idx val="1"/>
          <c:order val="1"/>
          <c:tx>
            <c:strRef>
              <c:f>'Table 12.5'!$S$62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12.5'!$Y$63:$Y$79</c:f>
              <c:numCache>
                <c:formatCode>#,##0</c:formatCode>
                <c:ptCount val="17"/>
                <c:pt idx="0">
                  <c:v>0</c:v>
                </c:pt>
                <c:pt idx="1">
                  <c:v>14</c:v>
                </c:pt>
                <c:pt idx="2">
                  <c:v>41</c:v>
                </c:pt>
                <c:pt idx="3">
                  <c:v>76</c:v>
                </c:pt>
                <c:pt idx="4">
                  <c:v>112</c:v>
                </c:pt>
                <c:pt idx="5">
                  <c:v>86</c:v>
                </c:pt>
                <c:pt idx="6">
                  <c:v>90</c:v>
                </c:pt>
                <c:pt idx="7">
                  <c:v>51</c:v>
                </c:pt>
                <c:pt idx="8">
                  <c:v>57</c:v>
                </c:pt>
                <c:pt idx="9">
                  <c:v>88</c:v>
                </c:pt>
                <c:pt idx="10">
                  <c:v>54</c:v>
                </c:pt>
                <c:pt idx="11">
                  <c:v>70</c:v>
                </c:pt>
                <c:pt idx="12">
                  <c:v>36</c:v>
                </c:pt>
                <c:pt idx="13">
                  <c:v>22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0-4197-8EFE-F1111D368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12.5'!$Y$83:$Y$90</c:f>
              <c:numCache>
                <c:formatCode>#,##0</c:formatCode>
                <c:ptCount val="8"/>
                <c:pt idx="0">
                  <c:v>77</c:v>
                </c:pt>
                <c:pt idx="1">
                  <c:v>25</c:v>
                </c:pt>
                <c:pt idx="2">
                  <c:v>110</c:v>
                </c:pt>
                <c:pt idx="3">
                  <c:v>22</c:v>
                </c:pt>
                <c:pt idx="4">
                  <c:v>15</c:v>
                </c:pt>
                <c:pt idx="5">
                  <c:v>11</c:v>
                </c:pt>
                <c:pt idx="6">
                  <c:v>84</c:v>
                </c:pt>
                <c:pt idx="7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5-4B24-B08C-5C3C01DB1F44}"/>
            </c:ext>
          </c:extLst>
        </c:ser>
        <c:ser>
          <c:idx val="1"/>
          <c:order val="1"/>
          <c:tx>
            <c:strRef>
              <c:f>'Table 12.5'!$S$92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12.5'!$Y$93:$Y$100</c:f>
              <c:numCache>
                <c:formatCode>#,##0</c:formatCode>
                <c:ptCount val="8"/>
                <c:pt idx="0">
                  <c:v>40</c:v>
                </c:pt>
                <c:pt idx="1">
                  <c:v>49</c:v>
                </c:pt>
                <c:pt idx="2">
                  <c:v>27</c:v>
                </c:pt>
                <c:pt idx="3">
                  <c:v>73</c:v>
                </c:pt>
                <c:pt idx="4">
                  <c:v>61</c:v>
                </c:pt>
                <c:pt idx="5">
                  <c:v>32</c:v>
                </c:pt>
                <c:pt idx="6">
                  <c:v>11</c:v>
                </c:pt>
                <c:pt idx="7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5-4B24-B08C-5C3C01DB1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12.5'!$U$8:$Y$8</c:f>
              <c:numCache>
                <c:formatCode>#,##0</c:formatCode>
                <c:ptCount val="5"/>
                <c:pt idx="1">
                  <c:v>27166</c:v>
                </c:pt>
                <c:pt idx="2">
                  <c:v>25726</c:v>
                </c:pt>
                <c:pt idx="3">
                  <c:v>26731.27</c:v>
                </c:pt>
                <c:pt idx="4">
                  <c:v>28323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3-49EF-A984-077D594978A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3-49EF-A984-077D59497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12.5'!$V$4:$Z$4</c:f>
              <c:numCache>
                <c:formatCode>#,##0</c:formatCode>
                <c:ptCount val="5"/>
                <c:pt idx="0">
                  <c:v>1541</c:v>
                </c:pt>
                <c:pt idx="1">
                  <c:v>1615</c:v>
                </c:pt>
                <c:pt idx="2">
                  <c:v>1851</c:v>
                </c:pt>
                <c:pt idx="3">
                  <c:v>1882</c:v>
                </c:pt>
                <c:pt idx="4">
                  <c:v>1834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E-40D0-8726-6363DFB2FAC0}"/>
            </c:ext>
          </c:extLst>
        </c:ser>
        <c:ser>
          <c:idx val="1"/>
          <c:order val="1"/>
          <c:tx>
            <c:strRef>
              <c:f>'Table 12.5'!$S$7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12.5'!$V$7:$Z$7</c:f>
              <c:numCache>
                <c:formatCode>#,##0</c:formatCode>
                <c:ptCount val="5"/>
                <c:pt idx="0">
                  <c:v>989</c:v>
                </c:pt>
                <c:pt idx="1">
                  <c:v>1044</c:v>
                </c:pt>
                <c:pt idx="2">
                  <c:v>1161</c:v>
                </c:pt>
                <c:pt idx="3">
                  <c:v>1192</c:v>
                </c:pt>
                <c:pt idx="4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E-40D0-8726-6363DFB2FAC0}"/>
            </c:ext>
          </c:extLst>
        </c:ser>
        <c:ser>
          <c:idx val="2"/>
          <c:order val="2"/>
          <c:tx>
            <c:strRef>
              <c:f>'Table 12.5'!$S$11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12.5'!$V$11:$Z$11</c:f>
              <c:numCache>
                <c:formatCode>#,##0</c:formatCode>
                <c:ptCount val="5"/>
                <c:pt idx="0">
                  <c:v>1316</c:v>
                </c:pt>
                <c:pt idx="1">
                  <c:v>1379</c:v>
                </c:pt>
                <c:pt idx="2">
                  <c:v>1556</c:v>
                </c:pt>
                <c:pt idx="3">
                  <c:v>1619</c:v>
                </c:pt>
                <c:pt idx="4">
                  <c:v>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E-40D0-8726-6363DFB2FAC0}"/>
            </c:ext>
          </c:extLst>
        </c:ser>
        <c:ser>
          <c:idx val="3"/>
          <c:order val="3"/>
          <c:tx>
            <c:strRef>
              <c:f>'Table 12.5'!$S$12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12.5'!$V$12:$Z$12</c:f>
              <c:numCache>
                <c:formatCode>#,##0</c:formatCode>
                <c:ptCount val="5"/>
                <c:pt idx="0">
                  <c:v>223</c:v>
                </c:pt>
                <c:pt idx="1">
                  <c:v>236</c:v>
                </c:pt>
                <c:pt idx="2">
                  <c:v>298</c:v>
                </c:pt>
                <c:pt idx="3">
                  <c:v>265</c:v>
                </c:pt>
                <c:pt idx="4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AE-40D0-8726-6363DFB2F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12.5'!$AB$15:$AB$33</c:f>
              <c:numCache>
                <c:formatCode>0.0%</c:formatCode>
                <c:ptCount val="19"/>
                <c:pt idx="0">
                  <c:v>0.30790190735694822</c:v>
                </c:pt>
                <c:pt idx="1">
                  <c:v>5.4495912806539508E-3</c:v>
                </c:pt>
                <c:pt idx="2">
                  <c:v>3.5422343324250684E-2</c:v>
                </c:pt>
                <c:pt idx="3">
                  <c:v>1.0899182561307902E-2</c:v>
                </c:pt>
                <c:pt idx="4">
                  <c:v>4.8501362397820165E-2</c:v>
                </c:pt>
                <c:pt idx="5">
                  <c:v>1.3079019073569483E-2</c:v>
                </c:pt>
                <c:pt idx="6">
                  <c:v>4.2506811989100821E-2</c:v>
                </c:pt>
                <c:pt idx="7">
                  <c:v>8.3378746594005446E-2</c:v>
                </c:pt>
                <c:pt idx="8">
                  <c:v>3.7602179836512262E-2</c:v>
                </c:pt>
                <c:pt idx="9">
                  <c:v>3.2697547683923707E-3</c:v>
                </c:pt>
                <c:pt idx="10">
                  <c:v>1.5258855585831062E-2</c:v>
                </c:pt>
                <c:pt idx="11">
                  <c:v>1.0354223433242507E-2</c:v>
                </c:pt>
                <c:pt idx="12">
                  <c:v>3.923705722070845E-2</c:v>
                </c:pt>
                <c:pt idx="13">
                  <c:v>5.3950953678474113E-2</c:v>
                </c:pt>
                <c:pt idx="14">
                  <c:v>5.0136239782016347E-2</c:v>
                </c:pt>
                <c:pt idx="15">
                  <c:v>4.1961852861035424E-2</c:v>
                </c:pt>
                <c:pt idx="16">
                  <c:v>6.5395095367847406E-2</c:v>
                </c:pt>
                <c:pt idx="17">
                  <c:v>7.6294277929155312E-3</c:v>
                </c:pt>
                <c:pt idx="18">
                  <c:v>1.9073569482288829E-2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4-4316-8DE2-74A18DF9FC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4-4316-8DE2-74A18DF9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12.5'!$Z$44:$Z$60</c:f>
              <c:numCache>
                <c:formatCode>#,##0</c:formatCode>
                <c:ptCount val="17"/>
                <c:pt idx="0">
                  <c:v>0</c:v>
                </c:pt>
                <c:pt idx="1">
                  <c:v>18</c:v>
                </c:pt>
                <c:pt idx="2">
                  <c:v>39</c:v>
                </c:pt>
                <c:pt idx="3">
                  <c:v>78</c:v>
                </c:pt>
                <c:pt idx="4">
                  <c:v>122</c:v>
                </c:pt>
                <c:pt idx="5">
                  <c:v>82</c:v>
                </c:pt>
                <c:pt idx="6">
                  <c:v>71</c:v>
                </c:pt>
                <c:pt idx="7">
                  <c:v>92</c:v>
                </c:pt>
                <c:pt idx="8">
                  <c:v>110</c:v>
                </c:pt>
                <c:pt idx="9">
                  <c:v>112</c:v>
                </c:pt>
                <c:pt idx="10">
                  <c:v>141</c:v>
                </c:pt>
                <c:pt idx="11">
                  <c:v>85</c:v>
                </c:pt>
                <c:pt idx="12">
                  <c:v>63</c:v>
                </c:pt>
                <c:pt idx="13">
                  <c:v>28</c:v>
                </c:pt>
                <c:pt idx="14">
                  <c:v>13</c:v>
                </c:pt>
                <c:pt idx="15">
                  <c:v>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D-4089-9119-844697431E5A}"/>
            </c:ext>
          </c:extLst>
        </c:ser>
        <c:ser>
          <c:idx val="1"/>
          <c:order val="1"/>
          <c:tx>
            <c:strRef>
              <c:f>'Table 12.5'!$S$62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12.5'!$Z$63:$Z$79</c:f>
              <c:numCache>
                <c:formatCode>#,##0</c:formatCode>
                <c:ptCount val="17"/>
                <c:pt idx="0">
                  <c:v>0</c:v>
                </c:pt>
                <c:pt idx="1">
                  <c:v>16</c:v>
                </c:pt>
                <c:pt idx="2">
                  <c:v>37</c:v>
                </c:pt>
                <c:pt idx="3">
                  <c:v>62</c:v>
                </c:pt>
                <c:pt idx="4">
                  <c:v>84</c:v>
                </c:pt>
                <c:pt idx="5">
                  <c:v>80</c:v>
                </c:pt>
                <c:pt idx="6">
                  <c:v>88</c:v>
                </c:pt>
                <c:pt idx="7">
                  <c:v>53</c:v>
                </c:pt>
                <c:pt idx="8">
                  <c:v>62</c:v>
                </c:pt>
                <c:pt idx="9">
                  <c:v>73</c:v>
                </c:pt>
                <c:pt idx="10">
                  <c:v>59</c:v>
                </c:pt>
                <c:pt idx="11">
                  <c:v>69</c:v>
                </c:pt>
                <c:pt idx="12">
                  <c:v>34</c:v>
                </c:pt>
                <c:pt idx="13">
                  <c:v>18</c:v>
                </c:pt>
                <c:pt idx="14">
                  <c:v>11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D-4089-9119-844697431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12.5'!$Z$83:$Z$90</c:f>
              <c:numCache>
                <c:formatCode>#,##0</c:formatCode>
                <c:ptCount val="8"/>
                <c:pt idx="0">
                  <c:v>79</c:v>
                </c:pt>
                <c:pt idx="1">
                  <c:v>29</c:v>
                </c:pt>
                <c:pt idx="2">
                  <c:v>118</c:v>
                </c:pt>
                <c:pt idx="3">
                  <c:v>22</c:v>
                </c:pt>
                <c:pt idx="4">
                  <c:v>17</c:v>
                </c:pt>
                <c:pt idx="5">
                  <c:v>10</c:v>
                </c:pt>
                <c:pt idx="6">
                  <c:v>89</c:v>
                </c:pt>
                <c:pt idx="7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B-4087-A14D-AE7E98A0290E}"/>
            </c:ext>
          </c:extLst>
        </c:ser>
        <c:ser>
          <c:idx val="1"/>
          <c:order val="1"/>
          <c:tx>
            <c:strRef>
              <c:f>'Table 12.5'!$S$92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12.5'!$Z$93:$Z$100</c:f>
              <c:numCache>
                <c:formatCode>#,##0</c:formatCode>
                <c:ptCount val="8"/>
                <c:pt idx="0">
                  <c:v>40</c:v>
                </c:pt>
                <c:pt idx="1">
                  <c:v>46</c:v>
                </c:pt>
                <c:pt idx="2">
                  <c:v>23</c:v>
                </c:pt>
                <c:pt idx="3">
                  <c:v>64</c:v>
                </c:pt>
                <c:pt idx="4">
                  <c:v>61</c:v>
                </c:pt>
                <c:pt idx="5">
                  <c:v>35</c:v>
                </c:pt>
                <c:pt idx="6">
                  <c:v>9</c:v>
                </c:pt>
                <c:pt idx="7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B-4087-A14D-AE7E98A02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12.1'!$U$8:$Y$8</c:f>
              <c:numCache>
                <c:formatCode>#,##0</c:formatCode>
                <c:ptCount val="5"/>
                <c:pt idx="1">
                  <c:v>28587.7</c:v>
                </c:pt>
                <c:pt idx="2">
                  <c:v>28122.53</c:v>
                </c:pt>
                <c:pt idx="3">
                  <c:v>29820.21</c:v>
                </c:pt>
                <c:pt idx="4">
                  <c:v>30845.65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F-4260-87B2-174154794A7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F-4260-87B2-17415479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12.5'!$V$8:$Z$8</c:f>
              <c:numCache>
                <c:formatCode>#,##0</c:formatCode>
                <c:ptCount val="5"/>
                <c:pt idx="0">
                  <c:v>27166</c:v>
                </c:pt>
                <c:pt idx="1">
                  <c:v>25726</c:v>
                </c:pt>
                <c:pt idx="2">
                  <c:v>26731.27</c:v>
                </c:pt>
                <c:pt idx="3">
                  <c:v>28323</c:v>
                </c:pt>
                <c:pt idx="4">
                  <c:v>30954.19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1-442F-B187-65EC99C5433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1-442F-B187-65EC99C54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12.6'!$U$4:$Y$4</c:f>
              <c:numCache>
                <c:formatCode>#,##0</c:formatCode>
                <c:ptCount val="5"/>
                <c:pt idx="1">
                  <c:v>6265</c:v>
                </c:pt>
                <c:pt idx="2">
                  <c:v>6288</c:v>
                </c:pt>
                <c:pt idx="3">
                  <c:v>6546</c:v>
                </c:pt>
                <c:pt idx="4">
                  <c:v>6681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9-4971-9C31-F97D70E95AD3}"/>
            </c:ext>
          </c:extLst>
        </c:ser>
        <c:ser>
          <c:idx val="1"/>
          <c:order val="1"/>
          <c:tx>
            <c:strRef>
              <c:f>'Table 12.6'!$S$7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12.6'!$U$7:$Y$7</c:f>
              <c:numCache>
                <c:formatCode>#,##0</c:formatCode>
                <c:ptCount val="5"/>
                <c:pt idx="1">
                  <c:v>4393</c:v>
                </c:pt>
                <c:pt idx="2">
                  <c:v>4416</c:v>
                </c:pt>
                <c:pt idx="3">
                  <c:v>4514</c:v>
                </c:pt>
                <c:pt idx="4">
                  <c:v>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9-4971-9C31-F97D70E95AD3}"/>
            </c:ext>
          </c:extLst>
        </c:ser>
        <c:ser>
          <c:idx val="2"/>
          <c:order val="2"/>
          <c:tx>
            <c:strRef>
              <c:f>'Table 12.6'!$S$11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12.6'!$U$11:$Y$11</c:f>
              <c:numCache>
                <c:formatCode>#,##0</c:formatCode>
                <c:ptCount val="5"/>
                <c:pt idx="1">
                  <c:v>5172</c:v>
                </c:pt>
                <c:pt idx="2">
                  <c:v>5169</c:v>
                </c:pt>
                <c:pt idx="3">
                  <c:v>5430</c:v>
                </c:pt>
                <c:pt idx="4">
                  <c:v>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9-4971-9C31-F97D70E95AD3}"/>
            </c:ext>
          </c:extLst>
        </c:ser>
        <c:ser>
          <c:idx val="3"/>
          <c:order val="3"/>
          <c:tx>
            <c:strRef>
              <c:f>'Table 12.6'!$S$12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12.6'!$U$12:$Y$12</c:f>
              <c:numCache>
                <c:formatCode>#,##0</c:formatCode>
                <c:ptCount val="5"/>
                <c:pt idx="1">
                  <c:v>1096</c:v>
                </c:pt>
                <c:pt idx="2">
                  <c:v>1119</c:v>
                </c:pt>
                <c:pt idx="3">
                  <c:v>1115</c:v>
                </c:pt>
                <c:pt idx="4">
                  <c:v>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69-4971-9C31-F97D70E95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12.6'!$AB$15:$AB$33</c:f>
              <c:numCache>
                <c:formatCode>0.0%</c:formatCode>
                <c:ptCount val="19"/>
                <c:pt idx="0">
                  <c:v>0.24711453092630956</c:v>
                </c:pt>
                <c:pt idx="1">
                  <c:v>1.4649304527966854E-2</c:v>
                </c:pt>
                <c:pt idx="2">
                  <c:v>0.11305119857946137</c:v>
                </c:pt>
                <c:pt idx="3">
                  <c:v>4.5871559633027525E-3</c:v>
                </c:pt>
                <c:pt idx="4">
                  <c:v>4.0692512577685705E-2</c:v>
                </c:pt>
                <c:pt idx="5">
                  <c:v>2.175199763243563E-2</c:v>
                </c:pt>
                <c:pt idx="6">
                  <c:v>6.4368156259248299E-2</c:v>
                </c:pt>
                <c:pt idx="7">
                  <c:v>5.6969517608759991E-2</c:v>
                </c:pt>
                <c:pt idx="8">
                  <c:v>3.9064812074578278E-2</c:v>
                </c:pt>
                <c:pt idx="9">
                  <c:v>4.439183190292986E-4</c:v>
                </c:pt>
                <c:pt idx="10">
                  <c:v>1.3761467889908258E-2</c:v>
                </c:pt>
                <c:pt idx="11">
                  <c:v>1.3169576797869191E-2</c:v>
                </c:pt>
                <c:pt idx="12">
                  <c:v>2.3083752589523526E-2</c:v>
                </c:pt>
                <c:pt idx="13">
                  <c:v>7.0139094406629174E-2</c:v>
                </c:pt>
                <c:pt idx="14">
                  <c:v>2.9446581828943476E-2</c:v>
                </c:pt>
                <c:pt idx="15">
                  <c:v>5.2826279964486536E-2</c:v>
                </c:pt>
                <c:pt idx="16">
                  <c:v>6.4960047351287367E-2</c:v>
                </c:pt>
                <c:pt idx="17">
                  <c:v>8.1385025155371413E-3</c:v>
                </c:pt>
                <c:pt idx="18">
                  <c:v>3.8916839301568508E-2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B-44E8-81E9-68B04BA3C1E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B-44E8-81E9-68B04BA3C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12.6'!$Y$44:$Y$60</c:f>
              <c:numCache>
                <c:formatCode>#,##0</c:formatCode>
                <c:ptCount val="17"/>
                <c:pt idx="0">
                  <c:v>14</c:v>
                </c:pt>
                <c:pt idx="1">
                  <c:v>89</c:v>
                </c:pt>
                <c:pt idx="2">
                  <c:v>256</c:v>
                </c:pt>
                <c:pt idx="3">
                  <c:v>373</c:v>
                </c:pt>
                <c:pt idx="4">
                  <c:v>460</c:v>
                </c:pt>
                <c:pt idx="5">
                  <c:v>326</c:v>
                </c:pt>
                <c:pt idx="6">
                  <c:v>332</c:v>
                </c:pt>
                <c:pt idx="7">
                  <c:v>268</c:v>
                </c:pt>
                <c:pt idx="8">
                  <c:v>300</c:v>
                </c:pt>
                <c:pt idx="9">
                  <c:v>275</c:v>
                </c:pt>
                <c:pt idx="10">
                  <c:v>345</c:v>
                </c:pt>
                <c:pt idx="11">
                  <c:v>250</c:v>
                </c:pt>
                <c:pt idx="12">
                  <c:v>162</c:v>
                </c:pt>
                <c:pt idx="13">
                  <c:v>61</c:v>
                </c:pt>
                <c:pt idx="14">
                  <c:v>27</c:v>
                </c:pt>
                <c:pt idx="15">
                  <c:v>16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3-4CAD-83EA-2E6C598B44DB}"/>
            </c:ext>
          </c:extLst>
        </c:ser>
        <c:ser>
          <c:idx val="1"/>
          <c:order val="1"/>
          <c:tx>
            <c:strRef>
              <c:f>'Table 12.6'!$S$62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12.6'!$Y$63:$Y$79</c:f>
              <c:numCache>
                <c:formatCode>#,##0</c:formatCode>
                <c:ptCount val="17"/>
                <c:pt idx="0">
                  <c:v>7</c:v>
                </c:pt>
                <c:pt idx="1">
                  <c:v>85</c:v>
                </c:pt>
                <c:pt idx="2">
                  <c:v>234</c:v>
                </c:pt>
                <c:pt idx="3">
                  <c:v>302</c:v>
                </c:pt>
                <c:pt idx="4">
                  <c:v>318</c:v>
                </c:pt>
                <c:pt idx="5">
                  <c:v>297</c:v>
                </c:pt>
                <c:pt idx="6">
                  <c:v>275</c:v>
                </c:pt>
                <c:pt idx="7">
                  <c:v>260</c:v>
                </c:pt>
                <c:pt idx="8">
                  <c:v>309</c:v>
                </c:pt>
                <c:pt idx="9">
                  <c:v>311</c:v>
                </c:pt>
                <c:pt idx="10">
                  <c:v>352</c:v>
                </c:pt>
                <c:pt idx="11">
                  <c:v>201</c:v>
                </c:pt>
                <c:pt idx="12">
                  <c:v>92</c:v>
                </c:pt>
                <c:pt idx="13">
                  <c:v>38</c:v>
                </c:pt>
                <c:pt idx="14">
                  <c:v>22</c:v>
                </c:pt>
                <c:pt idx="15">
                  <c:v>17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3-4CAD-83EA-2E6C598B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12.6'!$Y$83:$Y$90</c:f>
              <c:numCache>
                <c:formatCode>#,##0</c:formatCode>
                <c:ptCount val="8"/>
                <c:pt idx="0">
                  <c:v>266</c:v>
                </c:pt>
                <c:pt idx="1">
                  <c:v>115</c:v>
                </c:pt>
                <c:pt idx="2">
                  <c:v>333</c:v>
                </c:pt>
                <c:pt idx="3">
                  <c:v>62</c:v>
                </c:pt>
                <c:pt idx="4">
                  <c:v>36</c:v>
                </c:pt>
                <c:pt idx="5">
                  <c:v>55</c:v>
                </c:pt>
                <c:pt idx="6">
                  <c:v>299</c:v>
                </c:pt>
                <c:pt idx="7">
                  <c:v>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3-4447-8F9F-9D6B0AC3077F}"/>
            </c:ext>
          </c:extLst>
        </c:ser>
        <c:ser>
          <c:idx val="1"/>
          <c:order val="1"/>
          <c:tx>
            <c:strRef>
              <c:f>'Table 12.6'!$S$92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12.6'!$Y$93:$Y$100</c:f>
              <c:numCache>
                <c:formatCode>#,##0</c:formatCode>
                <c:ptCount val="8"/>
                <c:pt idx="0">
                  <c:v>141</c:v>
                </c:pt>
                <c:pt idx="1">
                  <c:v>195</c:v>
                </c:pt>
                <c:pt idx="2">
                  <c:v>76</c:v>
                </c:pt>
                <c:pt idx="3">
                  <c:v>331</c:v>
                </c:pt>
                <c:pt idx="4">
                  <c:v>252</c:v>
                </c:pt>
                <c:pt idx="5">
                  <c:v>202</c:v>
                </c:pt>
                <c:pt idx="6">
                  <c:v>42</c:v>
                </c:pt>
                <c:pt idx="7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73-4447-8F9F-9D6B0AC30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12.6'!$U$8:$Y$8</c:f>
              <c:numCache>
                <c:formatCode>#,##0</c:formatCode>
                <c:ptCount val="5"/>
                <c:pt idx="1">
                  <c:v>35121.21</c:v>
                </c:pt>
                <c:pt idx="2">
                  <c:v>33656.11</c:v>
                </c:pt>
                <c:pt idx="3">
                  <c:v>35592</c:v>
                </c:pt>
                <c:pt idx="4">
                  <c:v>36690.5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4-4370-B306-F3A29CEBAC8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4-4370-B306-F3A29CEBA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12.6'!$V$4:$Z$4</c:f>
              <c:numCache>
                <c:formatCode>#,##0</c:formatCode>
                <c:ptCount val="5"/>
                <c:pt idx="0">
                  <c:v>6265</c:v>
                </c:pt>
                <c:pt idx="1">
                  <c:v>6288</c:v>
                </c:pt>
                <c:pt idx="2">
                  <c:v>6546</c:v>
                </c:pt>
                <c:pt idx="3">
                  <c:v>6681</c:v>
                </c:pt>
                <c:pt idx="4">
                  <c:v>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E-42F0-87EE-FFC373444B96}"/>
            </c:ext>
          </c:extLst>
        </c:ser>
        <c:ser>
          <c:idx val="1"/>
          <c:order val="1"/>
          <c:tx>
            <c:strRef>
              <c:f>'Table 12.6'!$S$7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12.6'!$V$7:$Z$7</c:f>
              <c:numCache>
                <c:formatCode>#,##0</c:formatCode>
                <c:ptCount val="5"/>
                <c:pt idx="0">
                  <c:v>4393</c:v>
                </c:pt>
                <c:pt idx="1">
                  <c:v>4416</c:v>
                </c:pt>
                <c:pt idx="2">
                  <c:v>4514</c:v>
                </c:pt>
                <c:pt idx="3">
                  <c:v>4563</c:v>
                </c:pt>
                <c:pt idx="4">
                  <c:v>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E-42F0-87EE-FFC373444B96}"/>
            </c:ext>
          </c:extLst>
        </c:ser>
        <c:ser>
          <c:idx val="2"/>
          <c:order val="2"/>
          <c:tx>
            <c:strRef>
              <c:f>'Table 12.6'!$S$11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12.6'!$V$11:$Z$11</c:f>
              <c:numCache>
                <c:formatCode>#,##0</c:formatCode>
                <c:ptCount val="5"/>
                <c:pt idx="0">
                  <c:v>5172</c:v>
                </c:pt>
                <c:pt idx="1">
                  <c:v>5169</c:v>
                </c:pt>
                <c:pt idx="2">
                  <c:v>5430</c:v>
                </c:pt>
                <c:pt idx="3">
                  <c:v>5618</c:v>
                </c:pt>
                <c:pt idx="4">
                  <c:v>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E-42F0-87EE-FFC373444B96}"/>
            </c:ext>
          </c:extLst>
        </c:ser>
        <c:ser>
          <c:idx val="3"/>
          <c:order val="3"/>
          <c:tx>
            <c:strRef>
              <c:f>'Table 12.6'!$S$12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12.6'!$V$12:$Z$12</c:f>
              <c:numCache>
                <c:formatCode>#,##0</c:formatCode>
                <c:ptCount val="5"/>
                <c:pt idx="0">
                  <c:v>1096</c:v>
                </c:pt>
                <c:pt idx="1">
                  <c:v>1119</c:v>
                </c:pt>
                <c:pt idx="2">
                  <c:v>1115</c:v>
                </c:pt>
                <c:pt idx="3">
                  <c:v>1061</c:v>
                </c:pt>
                <c:pt idx="4">
                  <c:v>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BE-42F0-87EE-FFC373444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12.6'!$AB$15:$AB$33</c:f>
              <c:numCache>
                <c:formatCode>0.0%</c:formatCode>
                <c:ptCount val="19"/>
                <c:pt idx="0">
                  <c:v>0.24711453092630956</c:v>
                </c:pt>
                <c:pt idx="1">
                  <c:v>1.4649304527966854E-2</c:v>
                </c:pt>
                <c:pt idx="2">
                  <c:v>0.11305119857946137</c:v>
                </c:pt>
                <c:pt idx="3">
                  <c:v>4.5871559633027525E-3</c:v>
                </c:pt>
                <c:pt idx="4">
                  <c:v>4.0692512577685705E-2</c:v>
                </c:pt>
                <c:pt idx="5">
                  <c:v>2.175199763243563E-2</c:v>
                </c:pt>
                <c:pt idx="6">
                  <c:v>6.4368156259248299E-2</c:v>
                </c:pt>
                <c:pt idx="7">
                  <c:v>5.6969517608759991E-2</c:v>
                </c:pt>
                <c:pt idx="8">
                  <c:v>3.9064812074578278E-2</c:v>
                </c:pt>
                <c:pt idx="9">
                  <c:v>4.439183190292986E-4</c:v>
                </c:pt>
                <c:pt idx="10">
                  <c:v>1.3761467889908258E-2</c:v>
                </c:pt>
                <c:pt idx="11">
                  <c:v>1.3169576797869191E-2</c:v>
                </c:pt>
                <c:pt idx="12">
                  <c:v>2.3083752589523526E-2</c:v>
                </c:pt>
                <c:pt idx="13">
                  <c:v>7.0139094406629174E-2</c:v>
                </c:pt>
                <c:pt idx="14">
                  <c:v>2.9446581828943476E-2</c:v>
                </c:pt>
                <c:pt idx="15">
                  <c:v>5.2826279964486536E-2</c:v>
                </c:pt>
                <c:pt idx="16">
                  <c:v>6.4960047351287367E-2</c:v>
                </c:pt>
                <c:pt idx="17">
                  <c:v>8.1385025155371413E-3</c:v>
                </c:pt>
                <c:pt idx="18">
                  <c:v>3.8916839301568508E-2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B-43B8-9A4D-0E0B377DD94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B-43B8-9A4D-0E0B377DD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12.6'!$Z$44:$Z$60</c:f>
              <c:numCache>
                <c:formatCode>#,##0</c:formatCode>
                <c:ptCount val="17"/>
                <c:pt idx="0">
                  <c:v>19</c:v>
                </c:pt>
                <c:pt idx="1">
                  <c:v>102</c:v>
                </c:pt>
                <c:pt idx="2">
                  <c:v>235</c:v>
                </c:pt>
                <c:pt idx="3">
                  <c:v>362</c:v>
                </c:pt>
                <c:pt idx="4">
                  <c:v>512</c:v>
                </c:pt>
                <c:pt idx="5">
                  <c:v>382</c:v>
                </c:pt>
                <c:pt idx="6">
                  <c:v>323</c:v>
                </c:pt>
                <c:pt idx="7">
                  <c:v>283</c:v>
                </c:pt>
                <c:pt idx="8">
                  <c:v>296</c:v>
                </c:pt>
                <c:pt idx="9">
                  <c:v>276</c:v>
                </c:pt>
                <c:pt idx="10">
                  <c:v>327</c:v>
                </c:pt>
                <c:pt idx="11">
                  <c:v>265</c:v>
                </c:pt>
                <c:pt idx="12">
                  <c:v>150</c:v>
                </c:pt>
                <c:pt idx="13">
                  <c:v>64</c:v>
                </c:pt>
                <c:pt idx="14">
                  <c:v>35</c:v>
                </c:pt>
                <c:pt idx="15">
                  <c:v>13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E-47E4-A47B-E398A5D7EDF1}"/>
            </c:ext>
          </c:extLst>
        </c:ser>
        <c:ser>
          <c:idx val="1"/>
          <c:order val="1"/>
          <c:tx>
            <c:strRef>
              <c:f>'Table 12.6'!$S$62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12.6'!$Z$63:$Z$79</c:f>
              <c:numCache>
                <c:formatCode>#,##0</c:formatCode>
                <c:ptCount val="17"/>
                <c:pt idx="0">
                  <c:v>17</c:v>
                </c:pt>
                <c:pt idx="1">
                  <c:v>87</c:v>
                </c:pt>
                <c:pt idx="2">
                  <c:v>200</c:v>
                </c:pt>
                <c:pt idx="3">
                  <c:v>276</c:v>
                </c:pt>
                <c:pt idx="4">
                  <c:v>362</c:v>
                </c:pt>
                <c:pt idx="5">
                  <c:v>278</c:v>
                </c:pt>
                <c:pt idx="6">
                  <c:v>282</c:v>
                </c:pt>
                <c:pt idx="7">
                  <c:v>277</c:v>
                </c:pt>
                <c:pt idx="8">
                  <c:v>285</c:v>
                </c:pt>
                <c:pt idx="9">
                  <c:v>318</c:v>
                </c:pt>
                <c:pt idx="10">
                  <c:v>336</c:v>
                </c:pt>
                <c:pt idx="11">
                  <c:v>215</c:v>
                </c:pt>
                <c:pt idx="12">
                  <c:v>102</c:v>
                </c:pt>
                <c:pt idx="13">
                  <c:v>32</c:v>
                </c:pt>
                <c:pt idx="14">
                  <c:v>27</c:v>
                </c:pt>
                <c:pt idx="15">
                  <c:v>16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E-47E4-A47B-E398A5D7E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12.6'!$Z$83:$Z$90</c:f>
              <c:numCache>
                <c:formatCode>#,##0</c:formatCode>
                <c:ptCount val="8"/>
                <c:pt idx="0">
                  <c:v>280</c:v>
                </c:pt>
                <c:pt idx="1">
                  <c:v>107</c:v>
                </c:pt>
                <c:pt idx="2">
                  <c:v>344</c:v>
                </c:pt>
                <c:pt idx="3">
                  <c:v>75</c:v>
                </c:pt>
                <c:pt idx="4">
                  <c:v>37</c:v>
                </c:pt>
                <c:pt idx="5">
                  <c:v>53</c:v>
                </c:pt>
                <c:pt idx="6">
                  <c:v>310</c:v>
                </c:pt>
                <c:pt idx="7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6-46E4-B071-843E3FF97D14}"/>
            </c:ext>
          </c:extLst>
        </c:ser>
        <c:ser>
          <c:idx val="1"/>
          <c:order val="1"/>
          <c:tx>
            <c:strRef>
              <c:f>'Table 12.6'!$S$92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12.6'!$Z$93:$Z$100</c:f>
              <c:numCache>
                <c:formatCode>#,##0</c:formatCode>
                <c:ptCount val="8"/>
                <c:pt idx="0">
                  <c:v>136</c:v>
                </c:pt>
                <c:pt idx="1">
                  <c:v>214</c:v>
                </c:pt>
                <c:pt idx="2">
                  <c:v>77</c:v>
                </c:pt>
                <c:pt idx="3">
                  <c:v>331</c:v>
                </c:pt>
                <c:pt idx="4">
                  <c:v>242</c:v>
                </c:pt>
                <c:pt idx="5">
                  <c:v>206</c:v>
                </c:pt>
                <c:pt idx="6">
                  <c:v>38</c:v>
                </c:pt>
                <c:pt idx="7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6-46E4-B071-843E3FF97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12.1'!$V$4:$Z$4</c:f>
              <c:numCache>
                <c:formatCode>#,##0</c:formatCode>
                <c:ptCount val="5"/>
                <c:pt idx="0">
                  <c:v>3543</c:v>
                </c:pt>
                <c:pt idx="1">
                  <c:v>3452</c:v>
                </c:pt>
                <c:pt idx="2">
                  <c:v>3616</c:v>
                </c:pt>
                <c:pt idx="3">
                  <c:v>3666</c:v>
                </c:pt>
                <c:pt idx="4">
                  <c:v>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E-4C5C-8EE0-1EB77E9CC0DB}"/>
            </c:ext>
          </c:extLst>
        </c:ser>
        <c:ser>
          <c:idx val="1"/>
          <c:order val="1"/>
          <c:tx>
            <c:strRef>
              <c:f>'Table 12.1'!$S$7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12.1'!$V$7:$Z$7</c:f>
              <c:numCache>
                <c:formatCode>#,##0</c:formatCode>
                <c:ptCount val="5"/>
                <c:pt idx="0">
                  <c:v>2572</c:v>
                </c:pt>
                <c:pt idx="1">
                  <c:v>2516</c:v>
                </c:pt>
                <c:pt idx="2">
                  <c:v>2679</c:v>
                </c:pt>
                <c:pt idx="3">
                  <c:v>2679</c:v>
                </c:pt>
                <c:pt idx="4">
                  <c:v>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E-4C5C-8EE0-1EB77E9CC0DB}"/>
            </c:ext>
          </c:extLst>
        </c:ser>
        <c:ser>
          <c:idx val="2"/>
          <c:order val="2"/>
          <c:tx>
            <c:strRef>
              <c:f>'Table 12.1'!$S$11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12.1'!$V$11:$Z$11</c:f>
              <c:numCache>
                <c:formatCode>#,##0</c:formatCode>
                <c:ptCount val="5"/>
                <c:pt idx="0">
                  <c:v>2895</c:v>
                </c:pt>
                <c:pt idx="1">
                  <c:v>2790</c:v>
                </c:pt>
                <c:pt idx="2">
                  <c:v>2892</c:v>
                </c:pt>
                <c:pt idx="3">
                  <c:v>2947</c:v>
                </c:pt>
                <c:pt idx="4">
                  <c:v>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BE-4C5C-8EE0-1EB77E9CC0DB}"/>
            </c:ext>
          </c:extLst>
        </c:ser>
        <c:ser>
          <c:idx val="3"/>
          <c:order val="3"/>
          <c:tx>
            <c:strRef>
              <c:f>'Table 12.1'!$S$12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12.1'!$V$12:$Z$12</c:f>
              <c:numCache>
                <c:formatCode>#,##0</c:formatCode>
                <c:ptCount val="5"/>
                <c:pt idx="0">
                  <c:v>652</c:v>
                </c:pt>
                <c:pt idx="1">
                  <c:v>662</c:v>
                </c:pt>
                <c:pt idx="2">
                  <c:v>731</c:v>
                </c:pt>
                <c:pt idx="3">
                  <c:v>715</c:v>
                </c:pt>
                <c:pt idx="4">
                  <c:v>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BE-4C5C-8EE0-1EB77E9CC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12.6'!$V$8:$Z$8</c:f>
              <c:numCache>
                <c:formatCode>#,##0</c:formatCode>
                <c:ptCount val="5"/>
                <c:pt idx="0">
                  <c:v>35121.21</c:v>
                </c:pt>
                <c:pt idx="1">
                  <c:v>33656.11</c:v>
                </c:pt>
                <c:pt idx="2">
                  <c:v>35592</c:v>
                </c:pt>
                <c:pt idx="3">
                  <c:v>36690.5</c:v>
                </c:pt>
                <c:pt idx="4">
                  <c:v>38363.89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4-48A7-A56A-7B98FF540B1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4-48A7-A56A-7B98FF540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12.7'!$U$4:$Y$4</c:f>
              <c:numCache>
                <c:formatCode>#,##0</c:formatCode>
                <c:ptCount val="5"/>
                <c:pt idx="1">
                  <c:v>39657</c:v>
                </c:pt>
                <c:pt idx="2">
                  <c:v>41445</c:v>
                </c:pt>
                <c:pt idx="3">
                  <c:v>42256</c:v>
                </c:pt>
                <c:pt idx="4">
                  <c:v>43886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4-407B-A43C-31BAC7036C6B}"/>
            </c:ext>
          </c:extLst>
        </c:ser>
        <c:ser>
          <c:idx val="1"/>
          <c:order val="1"/>
          <c:tx>
            <c:strRef>
              <c:f>'Table 12.7'!$S$7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12.7'!$U$7:$Y$7</c:f>
              <c:numCache>
                <c:formatCode>#,##0</c:formatCode>
                <c:ptCount val="5"/>
                <c:pt idx="1">
                  <c:v>29060</c:v>
                </c:pt>
                <c:pt idx="2">
                  <c:v>30039</c:v>
                </c:pt>
                <c:pt idx="3">
                  <c:v>30760</c:v>
                </c:pt>
                <c:pt idx="4">
                  <c:v>31863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4-407B-A43C-31BAC7036C6B}"/>
            </c:ext>
          </c:extLst>
        </c:ser>
        <c:ser>
          <c:idx val="2"/>
          <c:order val="2"/>
          <c:tx>
            <c:strRef>
              <c:f>'Table 12.7'!$S$11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12.7'!$U$11:$Y$11</c:f>
              <c:numCache>
                <c:formatCode>#,##0</c:formatCode>
                <c:ptCount val="5"/>
                <c:pt idx="1">
                  <c:v>35590</c:v>
                </c:pt>
                <c:pt idx="2">
                  <c:v>37335</c:v>
                </c:pt>
                <c:pt idx="3">
                  <c:v>37977</c:v>
                </c:pt>
                <c:pt idx="4">
                  <c:v>39469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04-407B-A43C-31BAC7036C6B}"/>
            </c:ext>
          </c:extLst>
        </c:ser>
        <c:ser>
          <c:idx val="3"/>
          <c:order val="3"/>
          <c:tx>
            <c:strRef>
              <c:f>'Table 12.7'!$S$12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12.7'!$U$12:$Y$12</c:f>
              <c:numCache>
                <c:formatCode>#,##0</c:formatCode>
                <c:ptCount val="5"/>
                <c:pt idx="1">
                  <c:v>4068</c:v>
                </c:pt>
                <c:pt idx="2">
                  <c:v>4110</c:v>
                </c:pt>
                <c:pt idx="3">
                  <c:v>4277</c:v>
                </c:pt>
                <c:pt idx="4">
                  <c:v>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04-407B-A43C-31BAC7036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12.7'!$AB$15:$AB$33</c:f>
              <c:numCache>
                <c:formatCode>0.0%</c:formatCode>
                <c:ptCount val="19"/>
                <c:pt idx="0">
                  <c:v>2.4606188624974719E-2</c:v>
                </c:pt>
                <c:pt idx="1">
                  <c:v>2.0448978674636525E-3</c:v>
                </c:pt>
                <c:pt idx="2">
                  <c:v>4.4425967955776274E-2</c:v>
                </c:pt>
                <c:pt idx="3">
                  <c:v>1.1640187860946945E-2</c:v>
                </c:pt>
                <c:pt idx="4">
                  <c:v>7.5076964562594092E-2</c:v>
                </c:pt>
                <c:pt idx="5">
                  <c:v>2.6336486820520887E-2</c:v>
                </c:pt>
                <c:pt idx="6">
                  <c:v>8.8559807644772032E-2</c:v>
                </c:pt>
                <c:pt idx="7">
                  <c:v>7.2447810161569398E-2</c:v>
                </c:pt>
                <c:pt idx="8">
                  <c:v>3.2201523561268285E-2</c:v>
                </c:pt>
                <c:pt idx="9">
                  <c:v>1.1932316127727468E-2</c:v>
                </c:pt>
                <c:pt idx="10">
                  <c:v>3.6785690209208785E-2</c:v>
                </c:pt>
                <c:pt idx="11">
                  <c:v>1.5977169052380846E-2</c:v>
                </c:pt>
                <c:pt idx="12">
                  <c:v>5.9189681130761104E-2</c:v>
                </c:pt>
                <c:pt idx="13">
                  <c:v>6.7077144333835201E-2</c:v>
                </c:pt>
                <c:pt idx="14">
                  <c:v>8.6559852587582295E-2</c:v>
                </c:pt>
                <c:pt idx="15">
                  <c:v>0.10532347587694658</c:v>
                </c:pt>
                <c:pt idx="16">
                  <c:v>0.14019909664951349</c:v>
                </c:pt>
                <c:pt idx="17">
                  <c:v>2.5167973753398801E-2</c:v>
                </c:pt>
                <c:pt idx="18">
                  <c:v>3.9392373205096518E-2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C-4889-B0DA-BEABE209453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C-4889-B0DA-BEABE2094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12.7'!$Y$44:$Y$60</c:f>
              <c:numCache>
                <c:formatCode>#,##0</c:formatCode>
                <c:ptCount val="17"/>
                <c:pt idx="0">
                  <c:v>21</c:v>
                </c:pt>
                <c:pt idx="1">
                  <c:v>387</c:v>
                </c:pt>
                <c:pt idx="2">
                  <c:v>1151</c:v>
                </c:pt>
                <c:pt idx="3">
                  <c:v>1884</c:v>
                </c:pt>
                <c:pt idx="4">
                  <c:v>2677</c:v>
                </c:pt>
                <c:pt idx="5">
                  <c:v>2629</c:v>
                </c:pt>
                <c:pt idx="6">
                  <c:v>2274</c:v>
                </c:pt>
                <c:pt idx="7">
                  <c:v>1942</c:v>
                </c:pt>
                <c:pt idx="8">
                  <c:v>2053</c:v>
                </c:pt>
                <c:pt idx="9">
                  <c:v>1845</c:v>
                </c:pt>
                <c:pt idx="10">
                  <c:v>1950</c:v>
                </c:pt>
                <c:pt idx="11">
                  <c:v>1554</c:v>
                </c:pt>
                <c:pt idx="12">
                  <c:v>791</c:v>
                </c:pt>
                <c:pt idx="13">
                  <c:v>346</c:v>
                </c:pt>
                <c:pt idx="14">
                  <c:v>123</c:v>
                </c:pt>
                <c:pt idx="15">
                  <c:v>40</c:v>
                </c:pt>
                <c:pt idx="16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C-4AD4-8263-EFE47A8C24AB}"/>
            </c:ext>
          </c:extLst>
        </c:ser>
        <c:ser>
          <c:idx val="1"/>
          <c:order val="1"/>
          <c:tx>
            <c:strRef>
              <c:f>'Table 12.7'!$S$62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12.7'!$Y$63:$Y$79</c:f>
              <c:numCache>
                <c:formatCode>#,##0</c:formatCode>
                <c:ptCount val="17"/>
                <c:pt idx="0">
                  <c:v>20</c:v>
                </c:pt>
                <c:pt idx="1">
                  <c:v>486</c:v>
                </c:pt>
                <c:pt idx="2">
                  <c:v>1297</c:v>
                </c:pt>
                <c:pt idx="3">
                  <c:v>1971</c:v>
                </c:pt>
                <c:pt idx="4">
                  <c:v>2305</c:v>
                </c:pt>
                <c:pt idx="5">
                  <c:v>2525</c:v>
                </c:pt>
                <c:pt idx="6">
                  <c:v>2223</c:v>
                </c:pt>
                <c:pt idx="7">
                  <c:v>2138</c:v>
                </c:pt>
                <c:pt idx="8">
                  <c:v>2275</c:v>
                </c:pt>
                <c:pt idx="9">
                  <c:v>2030</c:v>
                </c:pt>
                <c:pt idx="10">
                  <c:v>2183</c:v>
                </c:pt>
                <c:pt idx="11">
                  <c:v>1552</c:v>
                </c:pt>
                <c:pt idx="12">
                  <c:v>694</c:v>
                </c:pt>
                <c:pt idx="13">
                  <c:v>243</c:v>
                </c:pt>
                <c:pt idx="14">
                  <c:v>99</c:v>
                </c:pt>
                <c:pt idx="15">
                  <c:v>59</c:v>
                </c:pt>
                <c:pt idx="16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DC-4AD4-8263-EFE47A8C2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12.7'!$Y$83:$Y$90</c:f>
              <c:numCache>
                <c:formatCode>#,##0</c:formatCode>
                <c:ptCount val="8"/>
                <c:pt idx="0">
                  <c:v>2089</c:v>
                </c:pt>
                <c:pt idx="1">
                  <c:v>2511</c:v>
                </c:pt>
                <c:pt idx="2">
                  <c:v>2961</c:v>
                </c:pt>
                <c:pt idx="3">
                  <c:v>1265</c:v>
                </c:pt>
                <c:pt idx="4">
                  <c:v>983</c:v>
                </c:pt>
                <c:pt idx="5">
                  <c:v>939</c:v>
                </c:pt>
                <c:pt idx="6">
                  <c:v>860</c:v>
                </c:pt>
                <c:pt idx="7">
                  <c:v>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A-4908-838C-E4536D097D59}"/>
            </c:ext>
          </c:extLst>
        </c:ser>
        <c:ser>
          <c:idx val="1"/>
          <c:order val="1"/>
          <c:tx>
            <c:strRef>
              <c:f>'Table 12.7'!$S$92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12.7'!$Y$93:$Y$100</c:f>
              <c:numCache>
                <c:formatCode>#,##0</c:formatCode>
                <c:ptCount val="8"/>
                <c:pt idx="0">
                  <c:v>1461</c:v>
                </c:pt>
                <c:pt idx="1">
                  <c:v>3703</c:v>
                </c:pt>
                <c:pt idx="2">
                  <c:v>496</c:v>
                </c:pt>
                <c:pt idx="3">
                  <c:v>2471</c:v>
                </c:pt>
                <c:pt idx="4">
                  <c:v>3294</c:v>
                </c:pt>
                <c:pt idx="5">
                  <c:v>1519</c:v>
                </c:pt>
                <c:pt idx="6">
                  <c:v>84</c:v>
                </c:pt>
                <c:pt idx="7">
                  <c:v>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A-4908-838C-E4536D097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12.7'!$U$8:$Y$8</c:f>
              <c:numCache>
                <c:formatCode>#,##0</c:formatCode>
                <c:ptCount val="5"/>
                <c:pt idx="1">
                  <c:v>42057.45</c:v>
                </c:pt>
                <c:pt idx="2">
                  <c:v>42477.97</c:v>
                </c:pt>
                <c:pt idx="3">
                  <c:v>43516.99</c:v>
                </c:pt>
                <c:pt idx="4">
                  <c:v>45243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1-40F6-AF15-4A19491284E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1-40F6-AF15-4A1949128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12.7'!$V$4:$Z$4</c:f>
              <c:numCache>
                <c:formatCode>#,##0</c:formatCode>
                <c:ptCount val="5"/>
                <c:pt idx="0">
                  <c:v>39657</c:v>
                </c:pt>
                <c:pt idx="1">
                  <c:v>41445</c:v>
                </c:pt>
                <c:pt idx="2">
                  <c:v>42256</c:v>
                </c:pt>
                <c:pt idx="3">
                  <c:v>43886</c:v>
                </c:pt>
                <c:pt idx="4">
                  <c:v>44501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4-492B-B661-7CE9893E5EF0}"/>
            </c:ext>
          </c:extLst>
        </c:ser>
        <c:ser>
          <c:idx val="1"/>
          <c:order val="1"/>
          <c:tx>
            <c:strRef>
              <c:f>'Table 12.7'!$S$7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12.7'!$V$7:$Z$7</c:f>
              <c:numCache>
                <c:formatCode>#,##0</c:formatCode>
                <c:ptCount val="5"/>
                <c:pt idx="0">
                  <c:v>29060</c:v>
                </c:pt>
                <c:pt idx="1">
                  <c:v>30039</c:v>
                </c:pt>
                <c:pt idx="2">
                  <c:v>30760</c:v>
                </c:pt>
                <c:pt idx="3">
                  <c:v>31863</c:v>
                </c:pt>
                <c:pt idx="4">
                  <c:v>32572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4-492B-B661-7CE9893E5EF0}"/>
            </c:ext>
          </c:extLst>
        </c:ser>
        <c:ser>
          <c:idx val="2"/>
          <c:order val="2"/>
          <c:tx>
            <c:strRef>
              <c:f>'Table 12.7'!$S$11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12.7'!$V$11:$Z$11</c:f>
              <c:numCache>
                <c:formatCode>#,##0</c:formatCode>
                <c:ptCount val="5"/>
                <c:pt idx="0">
                  <c:v>35590</c:v>
                </c:pt>
                <c:pt idx="1">
                  <c:v>37335</c:v>
                </c:pt>
                <c:pt idx="2">
                  <c:v>37977</c:v>
                </c:pt>
                <c:pt idx="3">
                  <c:v>39469</c:v>
                </c:pt>
                <c:pt idx="4">
                  <c:v>39936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E4-492B-B661-7CE9893E5EF0}"/>
            </c:ext>
          </c:extLst>
        </c:ser>
        <c:ser>
          <c:idx val="3"/>
          <c:order val="3"/>
          <c:tx>
            <c:strRef>
              <c:f>'Table 12.7'!$S$12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12.7'!$V$12:$Z$12</c:f>
              <c:numCache>
                <c:formatCode>#,##0</c:formatCode>
                <c:ptCount val="5"/>
                <c:pt idx="0">
                  <c:v>4068</c:v>
                </c:pt>
                <c:pt idx="1">
                  <c:v>4110</c:v>
                </c:pt>
                <c:pt idx="2">
                  <c:v>4277</c:v>
                </c:pt>
                <c:pt idx="3">
                  <c:v>4416</c:v>
                </c:pt>
                <c:pt idx="4">
                  <c:v>4566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E4-492B-B661-7CE9893E5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12.7'!$AB$15:$AB$33</c:f>
              <c:numCache>
                <c:formatCode>0.0%</c:formatCode>
                <c:ptCount val="19"/>
                <c:pt idx="0">
                  <c:v>2.4606188624974719E-2</c:v>
                </c:pt>
                <c:pt idx="1">
                  <c:v>2.0448978674636525E-3</c:v>
                </c:pt>
                <c:pt idx="2">
                  <c:v>4.4425967955776274E-2</c:v>
                </c:pt>
                <c:pt idx="3">
                  <c:v>1.1640187860946945E-2</c:v>
                </c:pt>
                <c:pt idx="4">
                  <c:v>7.5076964562594092E-2</c:v>
                </c:pt>
                <c:pt idx="5">
                  <c:v>2.6336486820520887E-2</c:v>
                </c:pt>
                <c:pt idx="6">
                  <c:v>8.8559807644772032E-2</c:v>
                </c:pt>
                <c:pt idx="7">
                  <c:v>7.2447810161569398E-2</c:v>
                </c:pt>
                <c:pt idx="8">
                  <c:v>3.2201523561268285E-2</c:v>
                </c:pt>
                <c:pt idx="9">
                  <c:v>1.1932316127727468E-2</c:v>
                </c:pt>
                <c:pt idx="10">
                  <c:v>3.6785690209208785E-2</c:v>
                </c:pt>
                <c:pt idx="11">
                  <c:v>1.5977169052380846E-2</c:v>
                </c:pt>
                <c:pt idx="12">
                  <c:v>5.9189681130761104E-2</c:v>
                </c:pt>
                <c:pt idx="13">
                  <c:v>6.7077144333835201E-2</c:v>
                </c:pt>
                <c:pt idx="14">
                  <c:v>8.6559852587582295E-2</c:v>
                </c:pt>
                <c:pt idx="15">
                  <c:v>0.10532347587694658</c:v>
                </c:pt>
                <c:pt idx="16">
                  <c:v>0.14019909664951349</c:v>
                </c:pt>
                <c:pt idx="17">
                  <c:v>2.5167973753398801E-2</c:v>
                </c:pt>
                <c:pt idx="18">
                  <c:v>3.9392373205096518E-2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9-4D93-AC00-B9B7C669BD8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9-4D93-AC00-B9B7C669B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12.7'!$Z$44:$Z$60</c:f>
              <c:numCache>
                <c:formatCode>#,##0</c:formatCode>
                <c:ptCount val="17"/>
                <c:pt idx="0">
                  <c:v>14</c:v>
                </c:pt>
                <c:pt idx="1">
                  <c:v>403</c:v>
                </c:pt>
                <c:pt idx="2">
                  <c:v>1048</c:v>
                </c:pt>
                <c:pt idx="3">
                  <c:v>1668</c:v>
                </c:pt>
                <c:pt idx="4">
                  <c:v>3018</c:v>
                </c:pt>
                <c:pt idx="5">
                  <c:v>2802</c:v>
                </c:pt>
                <c:pt idx="6">
                  <c:v>2346</c:v>
                </c:pt>
                <c:pt idx="7">
                  <c:v>2030</c:v>
                </c:pt>
                <c:pt idx="8">
                  <c:v>2050</c:v>
                </c:pt>
                <c:pt idx="9">
                  <c:v>1859</c:v>
                </c:pt>
                <c:pt idx="10">
                  <c:v>1877</c:v>
                </c:pt>
                <c:pt idx="11">
                  <c:v>1549</c:v>
                </c:pt>
                <c:pt idx="12">
                  <c:v>806</c:v>
                </c:pt>
                <c:pt idx="13">
                  <c:v>365</c:v>
                </c:pt>
                <c:pt idx="14">
                  <c:v>123</c:v>
                </c:pt>
                <c:pt idx="15">
                  <c:v>43</c:v>
                </c:pt>
                <c:pt idx="1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0-4B31-8B77-53DA7E95BACA}"/>
            </c:ext>
          </c:extLst>
        </c:ser>
        <c:ser>
          <c:idx val="1"/>
          <c:order val="1"/>
          <c:tx>
            <c:strRef>
              <c:f>'Table 12.7'!$S$62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12.7'!$Z$63:$Z$79</c:f>
              <c:numCache>
                <c:formatCode>#,##0</c:formatCode>
                <c:ptCount val="17"/>
                <c:pt idx="0">
                  <c:v>19</c:v>
                </c:pt>
                <c:pt idx="1">
                  <c:v>484</c:v>
                </c:pt>
                <c:pt idx="2">
                  <c:v>1228</c:v>
                </c:pt>
                <c:pt idx="3">
                  <c:v>1845</c:v>
                </c:pt>
                <c:pt idx="4">
                  <c:v>2622</c:v>
                </c:pt>
                <c:pt idx="5">
                  <c:v>2661</c:v>
                </c:pt>
                <c:pt idx="6">
                  <c:v>2385</c:v>
                </c:pt>
                <c:pt idx="7">
                  <c:v>2127</c:v>
                </c:pt>
                <c:pt idx="8">
                  <c:v>2219</c:v>
                </c:pt>
                <c:pt idx="9">
                  <c:v>1974</c:v>
                </c:pt>
                <c:pt idx="10">
                  <c:v>2150</c:v>
                </c:pt>
                <c:pt idx="11">
                  <c:v>1601</c:v>
                </c:pt>
                <c:pt idx="12">
                  <c:v>654</c:v>
                </c:pt>
                <c:pt idx="13">
                  <c:v>262</c:v>
                </c:pt>
                <c:pt idx="14">
                  <c:v>90</c:v>
                </c:pt>
                <c:pt idx="15">
                  <c:v>67</c:v>
                </c:pt>
                <c:pt idx="1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0-4B31-8B77-53DA7E95B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12.7'!$Z$83:$Z$90</c:f>
              <c:numCache>
                <c:formatCode>#,##0</c:formatCode>
                <c:ptCount val="8"/>
                <c:pt idx="0">
                  <c:v>2165</c:v>
                </c:pt>
                <c:pt idx="1">
                  <c:v>2599</c:v>
                </c:pt>
                <c:pt idx="2">
                  <c:v>3012</c:v>
                </c:pt>
                <c:pt idx="3">
                  <c:v>1347</c:v>
                </c:pt>
                <c:pt idx="4">
                  <c:v>996</c:v>
                </c:pt>
                <c:pt idx="5">
                  <c:v>972</c:v>
                </c:pt>
                <c:pt idx="6">
                  <c:v>885</c:v>
                </c:pt>
                <c:pt idx="7">
                  <c:v>1607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4-4C3D-B800-3F110E4DFBB8}"/>
            </c:ext>
          </c:extLst>
        </c:ser>
        <c:ser>
          <c:idx val="1"/>
          <c:order val="1"/>
          <c:tx>
            <c:strRef>
              <c:f>'Table 12.7'!$S$92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12.7'!$Z$93:$Z$100</c:f>
              <c:numCache>
                <c:formatCode>#,##0</c:formatCode>
                <c:ptCount val="8"/>
                <c:pt idx="0">
                  <c:v>1558</c:v>
                </c:pt>
                <c:pt idx="1">
                  <c:v>3871</c:v>
                </c:pt>
                <c:pt idx="2">
                  <c:v>538</c:v>
                </c:pt>
                <c:pt idx="3">
                  <c:v>2590</c:v>
                </c:pt>
                <c:pt idx="4">
                  <c:v>3291</c:v>
                </c:pt>
                <c:pt idx="5">
                  <c:v>1530</c:v>
                </c:pt>
                <c:pt idx="6">
                  <c:v>90</c:v>
                </c:pt>
                <c:pt idx="7">
                  <c:v>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4-4C3D-B800-3F110E4DF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12.1'!$AB$15:$AB$33</c:f>
              <c:numCache>
                <c:formatCode>0.0%</c:formatCode>
                <c:ptCount val="19"/>
                <c:pt idx="0">
                  <c:v>9.1399229781771507E-2</c:v>
                </c:pt>
                <c:pt idx="1">
                  <c:v>1.0012836970474968E-2</c:v>
                </c:pt>
                <c:pt idx="2">
                  <c:v>4.595635430038511E-2</c:v>
                </c:pt>
                <c:pt idx="3">
                  <c:v>6.1617458279845955E-3</c:v>
                </c:pt>
                <c:pt idx="4">
                  <c:v>6.8806161745827987E-2</c:v>
                </c:pt>
                <c:pt idx="5">
                  <c:v>1.386392811296534E-2</c:v>
                </c:pt>
                <c:pt idx="6">
                  <c:v>0.10680359435173299</c:v>
                </c:pt>
                <c:pt idx="7">
                  <c:v>0.13170731707317074</c:v>
                </c:pt>
                <c:pt idx="8">
                  <c:v>3.4659820282413351E-2</c:v>
                </c:pt>
                <c:pt idx="9">
                  <c:v>4.8780487804878049E-3</c:v>
                </c:pt>
                <c:pt idx="10">
                  <c:v>2.3106546854942234E-2</c:v>
                </c:pt>
                <c:pt idx="11">
                  <c:v>1.1553273427471117E-2</c:v>
                </c:pt>
                <c:pt idx="12">
                  <c:v>4.4672657252888319E-2</c:v>
                </c:pt>
                <c:pt idx="13">
                  <c:v>4.7240051347881902E-2</c:v>
                </c:pt>
                <c:pt idx="14">
                  <c:v>4.3388960205391527E-2</c:v>
                </c:pt>
                <c:pt idx="15">
                  <c:v>7.0089858793324772E-2</c:v>
                </c:pt>
                <c:pt idx="16">
                  <c:v>0.11861360718870347</c:v>
                </c:pt>
                <c:pt idx="17">
                  <c:v>1.4377406931964057E-2</c:v>
                </c:pt>
                <c:pt idx="18">
                  <c:v>3.0295250320924262E-2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F-4EA6-9489-355C09EB01A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F-4EA6-9489-355C09EB0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12.7'!$V$8:$Z$8</c:f>
              <c:numCache>
                <c:formatCode>#,##0</c:formatCode>
                <c:ptCount val="5"/>
                <c:pt idx="0">
                  <c:v>42057.45</c:v>
                </c:pt>
                <c:pt idx="1">
                  <c:v>42477.97</c:v>
                </c:pt>
                <c:pt idx="2">
                  <c:v>43516.99</c:v>
                </c:pt>
                <c:pt idx="3">
                  <c:v>45243</c:v>
                </c:pt>
                <c:pt idx="4">
                  <c:v>45173.74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5-491E-8E58-2BBCEA7D789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5-491E-8E58-2BBCEA7D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12.8'!$U$4:$Y$4</c:f>
              <c:numCache>
                <c:formatCode>#,##0</c:formatCode>
                <c:ptCount val="5"/>
                <c:pt idx="1">
                  <c:v>6436</c:v>
                </c:pt>
                <c:pt idx="2">
                  <c:v>6694</c:v>
                </c:pt>
                <c:pt idx="3">
                  <c:v>7022</c:v>
                </c:pt>
                <c:pt idx="4">
                  <c:v>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5-4B4A-B133-0CA7395B5DB2}"/>
            </c:ext>
          </c:extLst>
        </c:ser>
        <c:ser>
          <c:idx val="1"/>
          <c:order val="1"/>
          <c:tx>
            <c:strRef>
              <c:f>'Table 12.8'!$S$7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12.8'!$U$7:$Y$7</c:f>
              <c:numCache>
                <c:formatCode>#,##0</c:formatCode>
                <c:ptCount val="5"/>
                <c:pt idx="1">
                  <c:v>4832</c:v>
                </c:pt>
                <c:pt idx="2">
                  <c:v>4955</c:v>
                </c:pt>
                <c:pt idx="3">
                  <c:v>5193</c:v>
                </c:pt>
                <c:pt idx="4">
                  <c:v>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5-4B4A-B133-0CA7395B5DB2}"/>
            </c:ext>
          </c:extLst>
        </c:ser>
        <c:ser>
          <c:idx val="2"/>
          <c:order val="2"/>
          <c:tx>
            <c:strRef>
              <c:f>'Table 12.8'!$S$11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12.8'!$U$11:$Y$11</c:f>
              <c:numCache>
                <c:formatCode>#,##0</c:formatCode>
                <c:ptCount val="5"/>
                <c:pt idx="1">
                  <c:v>5749</c:v>
                </c:pt>
                <c:pt idx="2">
                  <c:v>6005</c:v>
                </c:pt>
                <c:pt idx="3">
                  <c:v>6323</c:v>
                </c:pt>
                <c:pt idx="4">
                  <c:v>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5-4B4A-B133-0CA7395B5DB2}"/>
            </c:ext>
          </c:extLst>
        </c:ser>
        <c:ser>
          <c:idx val="3"/>
          <c:order val="3"/>
          <c:tx>
            <c:strRef>
              <c:f>'Table 12.8'!$S$12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12.8'!$U$12:$Y$12</c:f>
              <c:numCache>
                <c:formatCode>#,##0</c:formatCode>
                <c:ptCount val="5"/>
                <c:pt idx="1">
                  <c:v>688</c:v>
                </c:pt>
                <c:pt idx="2">
                  <c:v>689</c:v>
                </c:pt>
                <c:pt idx="3">
                  <c:v>706</c:v>
                </c:pt>
                <c:pt idx="4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65-4B4A-B133-0CA7395B5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12.8'!$AB$15:$AB$33</c:f>
              <c:numCache>
                <c:formatCode>0.0%</c:formatCode>
                <c:ptCount val="19"/>
                <c:pt idx="0">
                  <c:v>8.3000688231245692E-2</c:v>
                </c:pt>
                <c:pt idx="1">
                  <c:v>3.7164487267721956E-3</c:v>
                </c:pt>
                <c:pt idx="2">
                  <c:v>7.8596008258774955E-2</c:v>
                </c:pt>
                <c:pt idx="3">
                  <c:v>1.4452856159669649E-2</c:v>
                </c:pt>
                <c:pt idx="4">
                  <c:v>9.1810048176187195E-2</c:v>
                </c:pt>
                <c:pt idx="5">
                  <c:v>2.5326909841706814E-2</c:v>
                </c:pt>
                <c:pt idx="6">
                  <c:v>9.2635925671025465E-2</c:v>
                </c:pt>
                <c:pt idx="7">
                  <c:v>6.7171369580178941E-2</c:v>
                </c:pt>
                <c:pt idx="8">
                  <c:v>3.7577426015141087E-2</c:v>
                </c:pt>
                <c:pt idx="9">
                  <c:v>7.1576049552649693E-3</c:v>
                </c:pt>
                <c:pt idx="10">
                  <c:v>2.3537508602890573E-2</c:v>
                </c:pt>
                <c:pt idx="11">
                  <c:v>1.5829318651066758E-2</c:v>
                </c:pt>
                <c:pt idx="12">
                  <c:v>3.0695113558155539E-2</c:v>
                </c:pt>
                <c:pt idx="13">
                  <c:v>7.6256022023399858E-2</c:v>
                </c:pt>
                <c:pt idx="14">
                  <c:v>5.4094975911906401E-2</c:v>
                </c:pt>
                <c:pt idx="15">
                  <c:v>6.1114934618031656E-2</c:v>
                </c:pt>
                <c:pt idx="16">
                  <c:v>0.13241569167240191</c:v>
                </c:pt>
                <c:pt idx="17">
                  <c:v>1.7894012388162423E-2</c:v>
                </c:pt>
                <c:pt idx="18">
                  <c:v>4.4322092222986921E-2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9-45D7-9BE0-731B5CC552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9-45D7-9BE0-731B5CC55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12.8'!$Y$44:$Y$60</c:f>
              <c:numCache>
                <c:formatCode>#,##0</c:formatCode>
                <c:ptCount val="17"/>
                <c:pt idx="0">
                  <c:v>5</c:v>
                </c:pt>
                <c:pt idx="1">
                  <c:v>84</c:v>
                </c:pt>
                <c:pt idx="2">
                  <c:v>207</c:v>
                </c:pt>
                <c:pt idx="3">
                  <c:v>330</c:v>
                </c:pt>
                <c:pt idx="4">
                  <c:v>420</c:v>
                </c:pt>
                <c:pt idx="5">
                  <c:v>401</c:v>
                </c:pt>
                <c:pt idx="6">
                  <c:v>361</c:v>
                </c:pt>
                <c:pt idx="7">
                  <c:v>367</c:v>
                </c:pt>
                <c:pt idx="8">
                  <c:v>382</c:v>
                </c:pt>
                <c:pt idx="9">
                  <c:v>323</c:v>
                </c:pt>
                <c:pt idx="10">
                  <c:v>417</c:v>
                </c:pt>
                <c:pt idx="11">
                  <c:v>276</c:v>
                </c:pt>
                <c:pt idx="12">
                  <c:v>118</c:v>
                </c:pt>
                <c:pt idx="13">
                  <c:v>63</c:v>
                </c:pt>
                <c:pt idx="14">
                  <c:v>22</c:v>
                </c:pt>
                <c:pt idx="15">
                  <c:v>10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9-4C49-9A9B-AC23B0D7847D}"/>
            </c:ext>
          </c:extLst>
        </c:ser>
        <c:ser>
          <c:idx val="1"/>
          <c:order val="1"/>
          <c:tx>
            <c:strRef>
              <c:f>'Table 12.8'!$S$62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12.8'!$Y$63:$Y$79</c:f>
              <c:numCache>
                <c:formatCode>#,##0</c:formatCode>
                <c:ptCount val="17"/>
                <c:pt idx="0">
                  <c:v>4</c:v>
                </c:pt>
                <c:pt idx="1">
                  <c:v>80</c:v>
                </c:pt>
                <c:pt idx="2">
                  <c:v>219</c:v>
                </c:pt>
                <c:pt idx="3">
                  <c:v>313</c:v>
                </c:pt>
                <c:pt idx="4">
                  <c:v>357</c:v>
                </c:pt>
                <c:pt idx="5">
                  <c:v>325</c:v>
                </c:pt>
                <c:pt idx="6">
                  <c:v>374</c:v>
                </c:pt>
                <c:pt idx="7">
                  <c:v>336</c:v>
                </c:pt>
                <c:pt idx="8">
                  <c:v>365</c:v>
                </c:pt>
                <c:pt idx="9">
                  <c:v>353</c:v>
                </c:pt>
                <c:pt idx="10">
                  <c:v>344</c:v>
                </c:pt>
                <c:pt idx="11">
                  <c:v>211</c:v>
                </c:pt>
                <c:pt idx="12">
                  <c:v>90</c:v>
                </c:pt>
                <c:pt idx="13">
                  <c:v>35</c:v>
                </c:pt>
                <c:pt idx="14">
                  <c:v>11</c:v>
                </c:pt>
                <c:pt idx="15">
                  <c:v>7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A9-4C49-9A9B-AC23B0D78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12.8'!$Y$83:$Y$90</c:f>
              <c:numCache>
                <c:formatCode>#,##0</c:formatCode>
                <c:ptCount val="8"/>
                <c:pt idx="0">
                  <c:v>214</c:v>
                </c:pt>
                <c:pt idx="1">
                  <c:v>149</c:v>
                </c:pt>
                <c:pt idx="2">
                  <c:v>630</c:v>
                </c:pt>
                <c:pt idx="3">
                  <c:v>193</c:v>
                </c:pt>
                <c:pt idx="4">
                  <c:v>94</c:v>
                </c:pt>
                <c:pt idx="5">
                  <c:v>109</c:v>
                </c:pt>
                <c:pt idx="6">
                  <c:v>426</c:v>
                </c:pt>
                <c:pt idx="7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C-4399-8BA9-4D7CC21AFFDB}"/>
            </c:ext>
          </c:extLst>
        </c:ser>
        <c:ser>
          <c:idx val="1"/>
          <c:order val="1"/>
          <c:tx>
            <c:strRef>
              <c:f>'Table 12.8'!$S$92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12.8'!$Y$93:$Y$100</c:f>
              <c:numCache>
                <c:formatCode>#,##0</c:formatCode>
                <c:ptCount val="8"/>
                <c:pt idx="0">
                  <c:v>169</c:v>
                </c:pt>
                <c:pt idx="1">
                  <c:v>290</c:v>
                </c:pt>
                <c:pt idx="2">
                  <c:v>100</c:v>
                </c:pt>
                <c:pt idx="3">
                  <c:v>597</c:v>
                </c:pt>
                <c:pt idx="4">
                  <c:v>416</c:v>
                </c:pt>
                <c:pt idx="5">
                  <c:v>310</c:v>
                </c:pt>
                <c:pt idx="6">
                  <c:v>19</c:v>
                </c:pt>
                <c:pt idx="7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8C-4399-8BA9-4D7CC21AF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12.8'!$U$8:$Y$8</c:f>
              <c:numCache>
                <c:formatCode>#,##0</c:formatCode>
                <c:ptCount val="5"/>
                <c:pt idx="1">
                  <c:v>38440</c:v>
                </c:pt>
                <c:pt idx="2">
                  <c:v>39211</c:v>
                </c:pt>
                <c:pt idx="3">
                  <c:v>40895.47</c:v>
                </c:pt>
                <c:pt idx="4">
                  <c:v>42104.14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1-4426-BA26-69E20A518B6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1-4426-BA26-69E20A518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12.8'!$V$4:$Z$4</c:f>
              <c:numCache>
                <c:formatCode>#,##0</c:formatCode>
                <c:ptCount val="5"/>
                <c:pt idx="0">
                  <c:v>6436</c:v>
                </c:pt>
                <c:pt idx="1">
                  <c:v>6694</c:v>
                </c:pt>
                <c:pt idx="2">
                  <c:v>7022</c:v>
                </c:pt>
                <c:pt idx="3">
                  <c:v>7217</c:v>
                </c:pt>
                <c:pt idx="4">
                  <c:v>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6-4E21-9220-D6A5F58BA58C}"/>
            </c:ext>
          </c:extLst>
        </c:ser>
        <c:ser>
          <c:idx val="1"/>
          <c:order val="1"/>
          <c:tx>
            <c:strRef>
              <c:f>'Table 12.8'!$S$7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12.8'!$V$7:$Z$7</c:f>
              <c:numCache>
                <c:formatCode>#,##0</c:formatCode>
                <c:ptCount val="5"/>
                <c:pt idx="0">
                  <c:v>4832</c:v>
                </c:pt>
                <c:pt idx="1">
                  <c:v>4955</c:v>
                </c:pt>
                <c:pt idx="2">
                  <c:v>5193</c:v>
                </c:pt>
                <c:pt idx="3">
                  <c:v>5298</c:v>
                </c:pt>
                <c:pt idx="4">
                  <c:v>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6-4E21-9220-D6A5F58BA58C}"/>
            </c:ext>
          </c:extLst>
        </c:ser>
        <c:ser>
          <c:idx val="2"/>
          <c:order val="2"/>
          <c:tx>
            <c:strRef>
              <c:f>'Table 12.8'!$S$11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12.8'!$V$11:$Z$11</c:f>
              <c:numCache>
                <c:formatCode>#,##0</c:formatCode>
                <c:ptCount val="5"/>
                <c:pt idx="0">
                  <c:v>5749</c:v>
                </c:pt>
                <c:pt idx="1">
                  <c:v>6005</c:v>
                </c:pt>
                <c:pt idx="2">
                  <c:v>6323</c:v>
                </c:pt>
                <c:pt idx="3">
                  <c:v>6563</c:v>
                </c:pt>
                <c:pt idx="4">
                  <c:v>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96-4E21-9220-D6A5F58BA58C}"/>
            </c:ext>
          </c:extLst>
        </c:ser>
        <c:ser>
          <c:idx val="3"/>
          <c:order val="3"/>
          <c:tx>
            <c:strRef>
              <c:f>'Table 12.8'!$S$12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12.8'!$V$12:$Z$12</c:f>
              <c:numCache>
                <c:formatCode>#,##0</c:formatCode>
                <c:ptCount val="5"/>
                <c:pt idx="0">
                  <c:v>688</c:v>
                </c:pt>
                <c:pt idx="1">
                  <c:v>689</c:v>
                </c:pt>
                <c:pt idx="2">
                  <c:v>706</c:v>
                </c:pt>
                <c:pt idx="3">
                  <c:v>657</c:v>
                </c:pt>
                <c:pt idx="4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96-4E21-9220-D6A5F58BA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12.8'!$AB$15:$AB$33</c:f>
              <c:numCache>
                <c:formatCode>0.0%</c:formatCode>
                <c:ptCount val="19"/>
                <c:pt idx="0">
                  <c:v>8.3000688231245692E-2</c:v>
                </c:pt>
                <c:pt idx="1">
                  <c:v>3.7164487267721956E-3</c:v>
                </c:pt>
                <c:pt idx="2">
                  <c:v>7.8596008258774955E-2</c:v>
                </c:pt>
                <c:pt idx="3">
                  <c:v>1.4452856159669649E-2</c:v>
                </c:pt>
                <c:pt idx="4">
                  <c:v>9.1810048176187195E-2</c:v>
                </c:pt>
                <c:pt idx="5">
                  <c:v>2.5326909841706814E-2</c:v>
                </c:pt>
                <c:pt idx="6">
                  <c:v>9.2635925671025465E-2</c:v>
                </c:pt>
                <c:pt idx="7">
                  <c:v>6.7171369580178941E-2</c:v>
                </c:pt>
                <c:pt idx="8">
                  <c:v>3.7577426015141087E-2</c:v>
                </c:pt>
                <c:pt idx="9">
                  <c:v>7.1576049552649693E-3</c:v>
                </c:pt>
                <c:pt idx="10">
                  <c:v>2.3537508602890573E-2</c:v>
                </c:pt>
                <c:pt idx="11">
                  <c:v>1.5829318651066758E-2</c:v>
                </c:pt>
                <c:pt idx="12">
                  <c:v>3.0695113558155539E-2</c:v>
                </c:pt>
                <c:pt idx="13">
                  <c:v>7.6256022023399858E-2</c:v>
                </c:pt>
                <c:pt idx="14">
                  <c:v>5.4094975911906401E-2</c:v>
                </c:pt>
                <c:pt idx="15">
                  <c:v>6.1114934618031656E-2</c:v>
                </c:pt>
                <c:pt idx="16">
                  <c:v>0.13241569167240191</c:v>
                </c:pt>
                <c:pt idx="17">
                  <c:v>1.7894012388162423E-2</c:v>
                </c:pt>
                <c:pt idx="18">
                  <c:v>4.4322092222986921E-2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1-4E3C-9B9E-FB29C4BC0B0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1-4E3C-9B9E-FB29C4BC0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12.8'!$Z$44:$Z$60</c:f>
              <c:numCache>
                <c:formatCode>#,##0</c:formatCode>
                <c:ptCount val="17"/>
                <c:pt idx="0">
                  <c:v>0</c:v>
                </c:pt>
                <c:pt idx="1">
                  <c:v>101</c:v>
                </c:pt>
                <c:pt idx="2">
                  <c:v>180</c:v>
                </c:pt>
                <c:pt idx="3">
                  <c:v>341</c:v>
                </c:pt>
                <c:pt idx="4">
                  <c:v>412</c:v>
                </c:pt>
                <c:pt idx="5">
                  <c:v>401</c:v>
                </c:pt>
                <c:pt idx="6">
                  <c:v>384</c:v>
                </c:pt>
                <c:pt idx="7">
                  <c:v>375</c:v>
                </c:pt>
                <c:pt idx="8">
                  <c:v>376</c:v>
                </c:pt>
                <c:pt idx="9">
                  <c:v>322</c:v>
                </c:pt>
                <c:pt idx="10">
                  <c:v>417</c:v>
                </c:pt>
                <c:pt idx="11">
                  <c:v>282</c:v>
                </c:pt>
                <c:pt idx="12">
                  <c:v>145</c:v>
                </c:pt>
                <c:pt idx="13">
                  <c:v>82</c:v>
                </c:pt>
                <c:pt idx="14">
                  <c:v>21</c:v>
                </c:pt>
                <c:pt idx="15">
                  <c:v>3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E-40D9-A87F-07472FC60837}"/>
            </c:ext>
          </c:extLst>
        </c:ser>
        <c:ser>
          <c:idx val="1"/>
          <c:order val="1"/>
          <c:tx>
            <c:strRef>
              <c:f>'Table 12.8'!$S$62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12.8'!$Z$63:$Z$79</c:f>
              <c:numCache>
                <c:formatCode>#,##0</c:formatCode>
                <c:ptCount val="17"/>
                <c:pt idx="0">
                  <c:v>5</c:v>
                </c:pt>
                <c:pt idx="1">
                  <c:v>74</c:v>
                </c:pt>
                <c:pt idx="2">
                  <c:v>220</c:v>
                </c:pt>
                <c:pt idx="3">
                  <c:v>303</c:v>
                </c:pt>
                <c:pt idx="4">
                  <c:v>352</c:v>
                </c:pt>
                <c:pt idx="5">
                  <c:v>349</c:v>
                </c:pt>
                <c:pt idx="6">
                  <c:v>361</c:v>
                </c:pt>
                <c:pt idx="7">
                  <c:v>351</c:v>
                </c:pt>
                <c:pt idx="8">
                  <c:v>335</c:v>
                </c:pt>
                <c:pt idx="9">
                  <c:v>357</c:v>
                </c:pt>
                <c:pt idx="10">
                  <c:v>344</c:v>
                </c:pt>
                <c:pt idx="11">
                  <c:v>211</c:v>
                </c:pt>
                <c:pt idx="12">
                  <c:v>109</c:v>
                </c:pt>
                <c:pt idx="13">
                  <c:v>31</c:v>
                </c:pt>
                <c:pt idx="14">
                  <c:v>21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DE-40D9-A87F-07472FC60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12.8'!$Z$83:$Z$90</c:f>
              <c:numCache>
                <c:formatCode>#,##0</c:formatCode>
                <c:ptCount val="8"/>
                <c:pt idx="0">
                  <c:v>227</c:v>
                </c:pt>
                <c:pt idx="1">
                  <c:v>148</c:v>
                </c:pt>
                <c:pt idx="2">
                  <c:v>639</c:v>
                </c:pt>
                <c:pt idx="3">
                  <c:v>204</c:v>
                </c:pt>
                <c:pt idx="4">
                  <c:v>107</c:v>
                </c:pt>
                <c:pt idx="5">
                  <c:v>119</c:v>
                </c:pt>
                <c:pt idx="6">
                  <c:v>443</c:v>
                </c:pt>
                <c:pt idx="7">
                  <c:v>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9-4E08-8000-74878F928668}"/>
            </c:ext>
          </c:extLst>
        </c:ser>
        <c:ser>
          <c:idx val="1"/>
          <c:order val="1"/>
          <c:tx>
            <c:strRef>
              <c:f>'Table 12.8'!$S$92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12.8'!$Z$93:$Z$100</c:f>
              <c:numCache>
                <c:formatCode>#,##0</c:formatCode>
                <c:ptCount val="8"/>
                <c:pt idx="0">
                  <c:v>181</c:v>
                </c:pt>
                <c:pt idx="1">
                  <c:v>273</c:v>
                </c:pt>
                <c:pt idx="2">
                  <c:v>111</c:v>
                </c:pt>
                <c:pt idx="3">
                  <c:v>609</c:v>
                </c:pt>
                <c:pt idx="4">
                  <c:v>437</c:v>
                </c:pt>
                <c:pt idx="5">
                  <c:v>323</c:v>
                </c:pt>
                <c:pt idx="6">
                  <c:v>33</c:v>
                </c:pt>
                <c:pt idx="7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9-4E08-8000-74878F928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12.1'!$Z$44:$Z$60</c:f>
              <c:numCache>
                <c:formatCode>#,##0</c:formatCode>
                <c:ptCount val="17"/>
                <c:pt idx="0">
                  <c:v>9</c:v>
                </c:pt>
                <c:pt idx="1">
                  <c:v>43</c:v>
                </c:pt>
                <c:pt idx="2">
                  <c:v>61</c:v>
                </c:pt>
                <c:pt idx="3">
                  <c:v>118</c:v>
                </c:pt>
                <c:pt idx="4">
                  <c:v>173</c:v>
                </c:pt>
                <c:pt idx="5">
                  <c:v>146</c:v>
                </c:pt>
                <c:pt idx="6">
                  <c:v>149</c:v>
                </c:pt>
                <c:pt idx="7">
                  <c:v>169</c:v>
                </c:pt>
                <c:pt idx="8">
                  <c:v>177</c:v>
                </c:pt>
                <c:pt idx="9">
                  <c:v>181</c:v>
                </c:pt>
                <c:pt idx="10">
                  <c:v>236</c:v>
                </c:pt>
                <c:pt idx="11">
                  <c:v>219</c:v>
                </c:pt>
                <c:pt idx="12">
                  <c:v>123</c:v>
                </c:pt>
                <c:pt idx="13">
                  <c:v>46</c:v>
                </c:pt>
                <c:pt idx="14">
                  <c:v>14</c:v>
                </c:pt>
                <c:pt idx="15">
                  <c:v>9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F-471A-861F-7DB262D3FB87}"/>
            </c:ext>
          </c:extLst>
        </c:ser>
        <c:ser>
          <c:idx val="1"/>
          <c:order val="1"/>
          <c:tx>
            <c:strRef>
              <c:f>'Table 12.1'!$S$62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12.1'!$Z$63:$Z$79</c:f>
              <c:numCache>
                <c:formatCode>#,##0</c:formatCode>
                <c:ptCount val="17"/>
                <c:pt idx="0">
                  <c:v>5</c:v>
                </c:pt>
                <c:pt idx="1">
                  <c:v>53</c:v>
                </c:pt>
                <c:pt idx="2">
                  <c:v>90</c:v>
                </c:pt>
                <c:pt idx="3">
                  <c:v>123</c:v>
                </c:pt>
                <c:pt idx="4">
                  <c:v>157</c:v>
                </c:pt>
                <c:pt idx="5">
                  <c:v>150</c:v>
                </c:pt>
                <c:pt idx="6">
                  <c:v>173</c:v>
                </c:pt>
                <c:pt idx="7">
                  <c:v>177</c:v>
                </c:pt>
                <c:pt idx="8">
                  <c:v>223</c:v>
                </c:pt>
                <c:pt idx="9">
                  <c:v>229</c:v>
                </c:pt>
                <c:pt idx="10">
                  <c:v>254</c:v>
                </c:pt>
                <c:pt idx="11">
                  <c:v>215</c:v>
                </c:pt>
                <c:pt idx="12">
                  <c:v>98</c:v>
                </c:pt>
                <c:pt idx="13">
                  <c:v>38</c:v>
                </c:pt>
                <c:pt idx="14">
                  <c:v>20</c:v>
                </c:pt>
                <c:pt idx="15">
                  <c:v>4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F-471A-861F-7DB262D3F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12.8'!$V$8:$Z$8</c:f>
              <c:numCache>
                <c:formatCode>#,##0</c:formatCode>
                <c:ptCount val="5"/>
                <c:pt idx="0">
                  <c:v>38440</c:v>
                </c:pt>
                <c:pt idx="1">
                  <c:v>39211</c:v>
                </c:pt>
                <c:pt idx="2">
                  <c:v>40895.47</c:v>
                </c:pt>
                <c:pt idx="3">
                  <c:v>42104.14</c:v>
                </c:pt>
                <c:pt idx="4">
                  <c:v>42387.37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6-43DF-BB23-50AFA30908D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6-43DF-BB23-50AFA3090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12.9'!$U$4:$Y$4</c:f>
              <c:numCache>
                <c:formatCode>#,##0</c:formatCode>
                <c:ptCount val="5"/>
                <c:pt idx="1">
                  <c:v>17313</c:v>
                </c:pt>
                <c:pt idx="2">
                  <c:v>17954</c:v>
                </c:pt>
                <c:pt idx="3">
                  <c:v>19245</c:v>
                </c:pt>
                <c:pt idx="4">
                  <c:v>19104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6-4867-AC52-0CBDE0BA40BE}"/>
            </c:ext>
          </c:extLst>
        </c:ser>
        <c:ser>
          <c:idx val="1"/>
          <c:order val="1"/>
          <c:tx>
            <c:strRef>
              <c:f>'Table 12.9'!$S$7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12.9'!$U$7:$Y$7</c:f>
              <c:numCache>
                <c:formatCode>#,##0</c:formatCode>
                <c:ptCount val="5"/>
                <c:pt idx="1">
                  <c:v>12368</c:v>
                </c:pt>
                <c:pt idx="2">
                  <c:v>12641</c:v>
                </c:pt>
                <c:pt idx="3">
                  <c:v>13197</c:v>
                </c:pt>
                <c:pt idx="4">
                  <c:v>13365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6-4867-AC52-0CBDE0BA40BE}"/>
            </c:ext>
          </c:extLst>
        </c:ser>
        <c:ser>
          <c:idx val="2"/>
          <c:order val="2"/>
          <c:tx>
            <c:strRef>
              <c:f>'Table 12.9'!$S$11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12.9'!$U$11:$Y$11</c:f>
              <c:numCache>
                <c:formatCode>#,##0</c:formatCode>
                <c:ptCount val="5"/>
                <c:pt idx="1">
                  <c:v>15693</c:v>
                </c:pt>
                <c:pt idx="2">
                  <c:v>16332</c:v>
                </c:pt>
                <c:pt idx="3">
                  <c:v>17545</c:v>
                </c:pt>
                <c:pt idx="4">
                  <c:v>17539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26-4867-AC52-0CBDE0BA40BE}"/>
            </c:ext>
          </c:extLst>
        </c:ser>
        <c:ser>
          <c:idx val="3"/>
          <c:order val="3"/>
          <c:tx>
            <c:strRef>
              <c:f>'Table 12.9'!$S$12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12.9'!$U$12:$Y$12</c:f>
              <c:numCache>
                <c:formatCode>#,##0</c:formatCode>
                <c:ptCount val="5"/>
                <c:pt idx="1">
                  <c:v>1620</c:v>
                </c:pt>
                <c:pt idx="2">
                  <c:v>1622</c:v>
                </c:pt>
                <c:pt idx="3">
                  <c:v>1703</c:v>
                </c:pt>
                <c:pt idx="4">
                  <c:v>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26-4867-AC52-0CBDE0BA4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12.9'!$AB$15:$AB$33</c:f>
              <c:numCache>
                <c:formatCode>0.0%</c:formatCode>
                <c:ptCount val="19"/>
                <c:pt idx="0">
                  <c:v>9.0923037586295066E-2</c:v>
                </c:pt>
                <c:pt idx="1">
                  <c:v>1.1045768345691639E-2</c:v>
                </c:pt>
                <c:pt idx="2">
                  <c:v>7.1592942981334701E-2</c:v>
                </c:pt>
                <c:pt idx="3">
                  <c:v>7.7218102787010995E-3</c:v>
                </c:pt>
                <c:pt idx="4">
                  <c:v>6.514957811301457E-2</c:v>
                </c:pt>
                <c:pt idx="5">
                  <c:v>2.8892866274610074E-2</c:v>
                </c:pt>
                <c:pt idx="6">
                  <c:v>9.700843773970852E-2</c:v>
                </c:pt>
                <c:pt idx="7">
                  <c:v>7.737151623625671E-2</c:v>
                </c:pt>
                <c:pt idx="8">
                  <c:v>5.4103809767322937E-2</c:v>
                </c:pt>
                <c:pt idx="9">
                  <c:v>4.3467143952953206E-3</c:v>
                </c:pt>
                <c:pt idx="10">
                  <c:v>2.3625671183840451E-2</c:v>
                </c:pt>
                <c:pt idx="11">
                  <c:v>1.1148043978522117E-2</c:v>
                </c:pt>
                <c:pt idx="12">
                  <c:v>3.5949884939913065E-2</c:v>
                </c:pt>
                <c:pt idx="13">
                  <c:v>0.10355407824085912</c:v>
                </c:pt>
                <c:pt idx="14">
                  <c:v>3.2830478138583481E-2</c:v>
                </c:pt>
                <c:pt idx="15">
                  <c:v>6.6376885706980318E-2</c:v>
                </c:pt>
                <c:pt idx="16">
                  <c:v>0.12022500639222705</c:v>
                </c:pt>
                <c:pt idx="17">
                  <c:v>1.6006136537969829E-2</c:v>
                </c:pt>
                <c:pt idx="18">
                  <c:v>3.7023779084633085E-2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4-4BBD-A4CD-6C66D80574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44-4BBD-A4CD-6C66D8057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12.9'!$Y$44:$Y$60</c:f>
              <c:numCache>
                <c:formatCode>#,##0</c:formatCode>
                <c:ptCount val="17"/>
                <c:pt idx="0">
                  <c:v>11</c:v>
                </c:pt>
                <c:pt idx="1">
                  <c:v>239</c:v>
                </c:pt>
                <c:pt idx="2">
                  <c:v>550</c:v>
                </c:pt>
                <c:pt idx="3">
                  <c:v>934</c:v>
                </c:pt>
                <c:pt idx="4">
                  <c:v>1490</c:v>
                </c:pt>
                <c:pt idx="5">
                  <c:v>1084</c:v>
                </c:pt>
                <c:pt idx="6">
                  <c:v>809</c:v>
                </c:pt>
                <c:pt idx="7">
                  <c:v>811</c:v>
                </c:pt>
                <c:pt idx="8">
                  <c:v>901</c:v>
                </c:pt>
                <c:pt idx="9">
                  <c:v>820</c:v>
                </c:pt>
                <c:pt idx="10">
                  <c:v>811</c:v>
                </c:pt>
                <c:pt idx="11">
                  <c:v>653</c:v>
                </c:pt>
                <c:pt idx="12">
                  <c:v>322</c:v>
                </c:pt>
                <c:pt idx="13">
                  <c:v>147</c:v>
                </c:pt>
                <c:pt idx="14">
                  <c:v>51</c:v>
                </c:pt>
                <c:pt idx="15">
                  <c:v>20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4-443C-9870-D374DD089A9B}"/>
            </c:ext>
          </c:extLst>
        </c:ser>
        <c:ser>
          <c:idx val="1"/>
          <c:order val="1"/>
          <c:tx>
            <c:strRef>
              <c:f>'Table 12.9'!$S$62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12.9'!$Y$63:$Y$79</c:f>
              <c:numCache>
                <c:formatCode>#,##0</c:formatCode>
                <c:ptCount val="17"/>
                <c:pt idx="0">
                  <c:v>13</c:v>
                </c:pt>
                <c:pt idx="1">
                  <c:v>253</c:v>
                </c:pt>
                <c:pt idx="2">
                  <c:v>648</c:v>
                </c:pt>
                <c:pt idx="3">
                  <c:v>930</c:v>
                </c:pt>
                <c:pt idx="4">
                  <c:v>1373</c:v>
                </c:pt>
                <c:pt idx="5">
                  <c:v>1020</c:v>
                </c:pt>
                <c:pt idx="6">
                  <c:v>800</c:v>
                </c:pt>
                <c:pt idx="7">
                  <c:v>775</c:v>
                </c:pt>
                <c:pt idx="8">
                  <c:v>942</c:v>
                </c:pt>
                <c:pt idx="9">
                  <c:v>841</c:v>
                </c:pt>
                <c:pt idx="10">
                  <c:v>824</c:v>
                </c:pt>
                <c:pt idx="11">
                  <c:v>583</c:v>
                </c:pt>
                <c:pt idx="12">
                  <c:v>271</c:v>
                </c:pt>
                <c:pt idx="13">
                  <c:v>91</c:v>
                </c:pt>
                <c:pt idx="14">
                  <c:v>40</c:v>
                </c:pt>
                <c:pt idx="15">
                  <c:v>30</c:v>
                </c:pt>
                <c:pt idx="1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94-443C-9870-D374DD089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12.9'!$Y$83:$Y$90</c:f>
              <c:numCache>
                <c:formatCode>#,##0</c:formatCode>
                <c:ptCount val="8"/>
                <c:pt idx="0">
                  <c:v>614</c:v>
                </c:pt>
                <c:pt idx="1">
                  <c:v>576</c:v>
                </c:pt>
                <c:pt idx="2">
                  <c:v>1355</c:v>
                </c:pt>
                <c:pt idx="3">
                  <c:v>393</c:v>
                </c:pt>
                <c:pt idx="4">
                  <c:v>251</c:v>
                </c:pt>
                <c:pt idx="5">
                  <c:v>401</c:v>
                </c:pt>
                <c:pt idx="6">
                  <c:v>790</c:v>
                </c:pt>
                <c:pt idx="7">
                  <c:v>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4-4FFA-950A-0199E0C56E96}"/>
            </c:ext>
          </c:extLst>
        </c:ser>
        <c:ser>
          <c:idx val="1"/>
          <c:order val="1"/>
          <c:tx>
            <c:strRef>
              <c:f>'Table 12.9'!$S$92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12.9'!$Y$93:$Y$100</c:f>
              <c:numCache>
                <c:formatCode>#,##0</c:formatCode>
                <c:ptCount val="8"/>
                <c:pt idx="0">
                  <c:v>421</c:v>
                </c:pt>
                <c:pt idx="1">
                  <c:v>938</c:v>
                </c:pt>
                <c:pt idx="2">
                  <c:v>224</c:v>
                </c:pt>
                <c:pt idx="3">
                  <c:v>1189</c:v>
                </c:pt>
                <c:pt idx="4">
                  <c:v>976</c:v>
                </c:pt>
                <c:pt idx="5">
                  <c:v>790</c:v>
                </c:pt>
                <c:pt idx="6">
                  <c:v>64</c:v>
                </c:pt>
                <c:pt idx="7">
                  <c:v>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E4-4FFA-950A-0199E0C56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12.9'!$U$8:$Y$8</c:f>
              <c:numCache>
                <c:formatCode>#,##0</c:formatCode>
                <c:ptCount val="5"/>
                <c:pt idx="1">
                  <c:v>34824</c:v>
                </c:pt>
                <c:pt idx="2">
                  <c:v>34288</c:v>
                </c:pt>
                <c:pt idx="3">
                  <c:v>34522.32</c:v>
                </c:pt>
                <c:pt idx="4">
                  <c:v>37335.17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A-466F-B781-C72BF6DE9A5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A-466F-B781-C72BF6DE9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12.9'!$V$4:$Z$4</c:f>
              <c:numCache>
                <c:formatCode>#,##0</c:formatCode>
                <c:ptCount val="5"/>
                <c:pt idx="0">
                  <c:v>17313</c:v>
                </c:pt>
                <c:pt idx="1">
                  <c:v>17954</c:v>
                </c:pt>
                <c:pt idx="2">
                  <c:v>19245</c:v>
                </c:pt>
                <c:pt idx="3">
                  <c:v>19104</c:v>
                </c:pt>
                <c:pt idx="4">
                  <c:v>19560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B-46CC-B95B-5352151E9EAF}"/>
            </c:ext>
          </c:extLst>
        </c:ser>
        <c:ser>
          <c:idx val="1"/>
          <c:order val="1"/>
          <c:tx>
            <c:strRef>
              <c:f>'Table 12.9'!$S$7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12.9'!$V$7:$Z$7</c:f>
              <c:numCache>
                <c:formatCode>#,##0</c:formatCode>
                <c:ptCount val="5"/>
                <c:pt idx="0">
                  <c:v>12368</c:v>
                </c:pt>
                <c:pt idx="1">
                  <c:v>12641</c:v>
                </c:pt>
                <c:pt idx="2">
                  <c:v>13197</c:v>
                </c:pt>
                <c:pt idx="3">
                  <c:v>13365</c:v>
                </c:pt>
                <c:pt idx="4">
                  <c:v>13685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B-46CC-B95B-5352151E9EAF}"/>
            </c:ext>
          </c:extLst>
        </c:ser>
        <c:ser>
          <c:idx val="2"/>
          <c:order val="2"/>
          <c:tx>
            <c:strRef>
              <c:f>'Table 12.9'!$S$11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12.9'!$V$11:$Z$11</c:f>
              <c:numCache>
                <c:formatCode>#,##0</c:formatCode>
                <c:ptCount val="5"/>
                <c:pt idx="0">
                  <c:v>15693</c:v>
                </c:pt>
                <c:pt idx="1">
                  <c:v>16332</c:v>
                </c:pt>
                <c:pt idx="2">
                  <c:v>17545</c:v>
                </c:pt>
                <c:pt idx="3">
                  <c:v>17539</c:v>
                </c:pt>
                <c:pt idx="4">
                  <c:v>17907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9B-46CC-B95B-5352151E9EAF}"/>
            </c:ext>
          </c:extLst>
        </c:ser>
        <c:ser>
          <c:idx val="3"/>
          <c:order val="3"/>
          <c:tx>
            <c:strRef>
              <c:f>'Table 12.9'!$S$12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12.9'!$V$12:$Z$12</c:f>
              <c:numCache>
                <c:formatCode>#,##0</c:formatCode>
                <c:ptCount val="5"/>
                <c:pt idx="0">
                  <c:v>1620</c:v>
                </c:pt>
                <c:pt idx="1">
                  <c:v>1622</c:v>
                </c:pt>
                <c:pt idx="2">
                  <c:v>1703</c:v>
                </c:pt>
                <c:pt idx="3">
                  <c:v>1564</c:v>
                </c:pt>
                <c:pt idx="4">
                  <c:v>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9B-46CC-B95B-5352151E9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12.9'!$AB$15:$AB$33</c:f>
              <c:numCache>
                <c:formatCode>0.0%</c:formatCode>
                <c:ptCount val="19"/>
                <c:pt idx="0">
                  <c:v>9.0923037586295066E-2</c:v>
                </c:pt>
                <c:pt idx="1">
                  <c:v>1.1045768345691639E-2</c:v>
                </c:pt>
                <c:pt idx="2">
                  <c:v>7.1592942981334701E-2</c:v>
                </c:pt>
                <c:pt idx="3">
                  <c:v>7.7218102787010995E-3</c:v>
                </c:pt>
                <c:pt idx="4">
                  <c:v>6.514957811301457E-2</c:v>
                </c:pt>
                <c:pt idx="5">
                  <c:v>2.8892866274610074E-2</c:v>
                </c:pt>
                <c:pt idx="6">
                  <c:v>9.700843773970852E-2</c:v>
                </c:pt>
                <c:pt idx="7">
                  <c:v>7.737151623625671E-2</c:v>
                </c:pt>
                <c:pt idx="8">
                  <c:v>5.4103809767322937E-2</c:v>
                </c:pt>
                <c:pt idx="9">
                  <c:v>4.3467143952953206E-3</c:v>
                </c:pt>
                <c:pt idx="10">
                  <c:v>2.3625671183840451E-2</c:v>
                </c:pt>
                <c:pt idx="11">
                  <c:v>1.1148043978522117E-2</c:v>
                </c:pt>
                <c:pt idx="12">
                  <c:v>3.5949884939913065E-2</c:v>
                </c:pt>
                <c:pt idx="13">
                  <c:v>0.10355407824085912</c:v>
                </c:pt>
                <c:pt idx="14">
                  <c:v>3.2830478138583481E-2</c:v>
                </c:pt>
                <c:pt idx="15">
                  <c:v>6.6376885706980318E-2</c:v>
                </c:pt>
                <c:pt idx="16">
                  <c:v>0.12022500639222705</c:v>
                </c:pt>
                <c:pt idx="17">
                  <c:v>1.6006136537969829E-2</c:v>
                </c:pt>
                <c:pt idx="18">
                  <c:v>3.7023779084633085E-2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1-490E-9B90-DFE739DF023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31-490E-9B90-DFE739DF0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12.9'!$Z$44:$Z$60</c:f>
              <c:numCache>
                <c:formatCode>#,##0</c:formatCode>
                <c:ptCount val="17"/>
                <c:pt idx="0">
                  <c:v>17</c:v>
                </c:pt>
                <c:pt idx="1">
                  <c:v>254</c:v>
                </c:pt>
                <c:pt idx="2">
                  <c:v>564</c:v>
                </c:pt>
                <c:pt idx="3">
                  <c:v>942</c:v>
                </c:pt>
                <c:pt idx="4">
                  <c:v>1544</c:v>
                </c:pt>
                <c:pt idx="5">
                  <c:v>1179</c:v>
                </c:pt>
                <c:pt idx="6">
                  <c:v>778</c:v>
                </c:pt>
                <c:pt idx="7">
                  <c:v>809</c:v>
                </c:pt>
                <c:pt idx="8">
                  <c:v>862</c:v>
                </c:pt>
                <c:pt idx="9">
                  <c:v>825</c:v>
                </c:pt>
                <c:pt idx="10">
                  <c:v>845</c:v>
                </c:pt>
                <c:pt idx="11">
                  <c:v>644</c:v>
                </c:pt>
                <c:pt idx="12">
                  <c:v>332</c:v>
                </c:pt>
                <c:pt idx="13">
                  <c:v>156</c:v>
                </c:pt>
                <c:pt idx="14">
                  <c:v>56</c:v>
                </c:pt>
                <c:pt idx="15">
                  <c:v>25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A-46D5-B099-EA9A642F44DA}"/>
            </c:ext>
          </c:extLst>
        </c:ser>
        <c:ser>
          <c:idx val="1"/>
          <c:order val="1"/>
          <c:tx>
            <c:strRef>
              <c:f>'Table 12.9'!$S$62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12.9'!$Z$63:$Z$79</c:f>
              <c:numCache>
                <c:formatCode>#,##0</c:formatCode>
                <c:ptCount val="17"/>
                <c:pt idx="0">
                  <c:v>19</c:v>
                </c:pt>
                <c:pt idx="1">
                  <c:v>262</c:v>
                </c:pt>
                <c:pt idx="2">
                  <c:v>606</c:v>
                </c:pt>
                <c:pt idx="3">
                  <c:v>1001</c:v>
                </c:pt>
                <c:pt idx="4">
                  <c:v>1476</c:v>
                </c:pt>
                <c:pt idx="5">
                  <c:v>1067</c:v>
                </c:pt>
                <c:pt idx="6">
                  <c:v>828</c:v>
                </c:pt>
                <c:pt idx="7">
                  <c:v>758</c:v>
                </c:pt>
                <c:pt idx="8">
                  <c:v>947</c:v>
                </c:pt>
                <c:pt idx="9">
                  <c:v>855</c:v>
                </c:pt>
                <c:pt idx="10">
                  <c:v>857</c:v>
                </c:pt>
                <c:pt idx="11">
                  <c:v>584</c:v>
                </c:pt>
                <c:pt idx="12">
                  <c:v>267</c:v>
                </c:pt>
                <c:pt idx="13">
                  <c:v>105</c:v>
                </c:pt>
                <c:pt idx="14">
                  <c:v>41</c:v>
                </c:pt>
                <c:pt idx="15">
                  <c:v>28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A-46D5-B099-EA9A642F4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12.9'!$Z$83:$Z$90</c:f>
              <c:numCache>
                <c:formatCode>#,##0</c:formatCode>
                <c:ptCount val="8"/>
                <c:pt idx="0">
                  <c:v>664</c:v>
                </c:pt>
                <c:pt idx="1">
                  <c:v>566</c:v>
                </c:pt>
                <c:pt idx="2">
                  <c:v>1410</c:v>
                </c:pt>
                <c:pt idx="3">
                  <c:v>419</c:v>
                </c:pt>
                <c:pt idx="4">
                  <c:v>235</c:v>
                </c:pt>
                <c:pt idx="5">
                  <c:v>383</c:v>
                </c:pt>
                <c:pt idx="6">
                  <c:v>834</c:v>
                </c:pt>
                <c:pt idx="7">
                  <c:v>1194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B-4553-9D4C-515409F72DEE}"/>
            </c:ext>
          </c:extLst>
        </c:ser>
        <c:ser>
          <c:idx val="1"/>
          <c:order val="1"/>
          <c:tx>
            <c:strRef>
              <c:f>'Table 12.9'!$S$92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12.9'!$Z$93:$Z$100</c:f>
              <c:numCache>
                <c:formatCode>#,##0</c:formatCode>
                <c:ptCount val="8"/>
                <c:pt idx="0">
                  <c:v>444</c:v>
                </c:pt>
                <c:pt idx="1">
                  <c:v>966</c:v>
                </c:pt>
                <c:pt idx="2">
                  <c:v>233</c:v>
                </c:pt>
                <c:pt idx="3">
                  <c:v>1253</c:v>
                </c:pt>
                <c:pt idx="4">
                  <c:v>967</c:v>
                </c:pt>
                <c:pt idx="5">
                  <c:v>771</c:v>
                </c:pt>
                <c:pt idx="6">
                  <c:v>81</c:v>
                </c:pt>
                <c:pt idx="7">
                  <c:v>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B-4553-9D4C-515409F72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12.1'!$Z$83:$Z$90</c:f>
              <c:numCache>
                <c:formatCode>#,##0</c:formatCode>
                <c:ptCount val="8"/>
                <c:pt idx="0">
                  <c:v>142</c:v>
                </c:pt>
                <c:pt idx="1">
                  <c:v>101</c:v>
                </c:pt>
                <c:pt idx="2">
                  <c:v>197</c:v>
                </c:pt>
                <c:pt idx="3">
                  <c:v>68</c:v>
                </c:pt>
                <c:pt idx="4">
                  <c:v>32</c:v>
                </c:pt>
                <c:pt idx="5">
                  <c:v>60</c:v>
                </c:pt>
                <c:pt idx="6">
                  <c:v>160</c:v>
                </c:pt>
                <c:pt idx="7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A-47D1-ADDC-41A3EB6CB9BE}"/>
            </c:ext>
          </c:extLst>
        </c:ser>
        <c:ser>
          <c:idx val="1"/>
          <c:order val="1"/>
          <c:tx>
            <c:strRef>
              <c:f>'Table 12.1'!$S$92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12.1'!$Z$93:$Z$100</c:f>
              <c:numCache>
                <c:formatCode>#,##0</c:formatCode>
                <c:ptCount val="8"/>
                <c:pt idx="0">
                  <c:v>103</c:v>
                </c:pt>
                <c:pt idx="1">
                  <c:v>182</c:v>
                </c:pt>
                <c:pt idx="2">
                  <c:v>53</c:v>
                </c:pt>
                <c:pt idx="3">
                  <c:v>247</c:v>
                </c:pt>
                <c:pt idx="4">
                  <c:v>160</c:v>
                </c:pt>
                <c:pt idx="5">
                  <c:v>161</c:v>
                </c:pt>
                <c:pt idx="6">
                  <c:v>11</c:v>
                </c:pt>
                <c:pt idx="7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8A-47D1-ADDC-41A3EB6CB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12.9'!$V$8:$Z$8</c:f>
              <c:numCache>
                <c:formatCode>#,##0</c:formatCode>
                <c:ptCount val="5"/>
                <c:pt idx="0">
                  <c:v>34824</c:v>
                </c:pt>
                <c:pt idx="1">
                  <c:v>34288</c:v>
                </c:pt>
                <c:pt idx="2">
                  <c:v>34522.32</c:v>
                </c:pt>
                <c:pt idx="3">
                  <c:v>37335.17</c:v>
                </c:pt>
                <c:pt idx="4">
                  <c:v>37241.97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5-406C-9CB2-C24E6C11ADC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37410.43</c:v>
                </c:pt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5-406C-9CB2-C24E6C11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12.10'!$U$4:$Y$4</c:f>
              <c:numCache>
                <c:formatCode>#,##0</c:formatCode>
                <c:ptCount val="5"/>
                <c:pt idx="1">
                  <c:v>4768</c:v>
                </c:pt>
                <c:pt idx="2">
                  <c:v>4946</c:v>
                </c:pt>
                <c:pt idx="3">
                  <c:v>4939</c:v>
                </c:pt>
                <c:pt idx="4">
                  <c:v>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3-4943-948D-5B85900F8584}"/>
            </c:ext>
          </c:extLst>
        </c:ser>
        <c:ser>
          <c:idx val="1"/>
          <c:order val="1"/>
          <c:tx>
            <c:strRef>
              <c:f>'Table 12.10'!$S$7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12.10'!$U$7:$Y$7</c:f>
              <c:numCache>
                <c:formatCode>#,##0</c:formatCode>
                <c:ptCount val="5"/>
                <c:pt idx="1">
                  <c:v>3304</c:v>
                </c:pt>
                <c:pt idx="2">
                  <c:v>3366</c:v>
                </c:pt>
                <c:pt idx="3">
                  <c:v>3469</c:v>
                </c:pt>
                <c:pt idx="4">
                  <c:v>3466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3-4943-948D-5B85900F8584}"/>
            </c:ext>
          </c:extLst>
        </c:ser>
        <c:ser>
          <c:idx val="2"/>
          <c:order val="2"/>
          <c:tx>
            <c:strRef>
              <c:f>'Table 12.10'!$S$11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12.10'!$U$11:$Y$11</c:f>
              <c:numCache>
                <c:formatCode>#,##0</c:formatCode>
                <c:ptCount val="5"/>
                <c:pt idx="1">
                  <c:v>3950</c:v>
                </c:pt>
                <c:pt idx="2">
                  <c:v>4123</c:v>
                </c:pt>
                <c:pt idx="3">
                  <c:v>4098</c:v>
                </c:pt>
                <c:pt idx="4">
                  <c:v>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23-4943-948D-5B85900F8584}"/>
            </c:ext>
          </c:extLst>
        </c:ser>
        <c:ser>
          <c:idx val="3"/>
          <c:order val="3"/>
          <c:tx>
            <c:strRef>
              <c:f>'Table 12.10'!$S$12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12.10'!$U$12:$Y$12</c:f>
              <c:numCache>
                <c:formatCode>#,##0</c:formatCode>
                <c:ptCount val="5"/>
                <c:pt idx="1">
                  <c:v>821</c:v>
                </c:pt>
                <c:pt idx="2">
                  <c:v>823</c:v>
                </c:pt>
                <c:pt idx="3">
                  <c:v>843</c:v>
                </c:pt>
                <c:pt idx="4">
                  <c:v>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23-4943-948D-5B85900F8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12.10'!$AB$15:$AB$33</c:f>
              <c:numCache>
                <c:formatCode>0.0%</c:formatCode>
                <c:ptCount val="19"/>
                <c:pt idx="0">
                  <c:v>0.24201091192517538</c:v>
                </c:pt>
                <c:pt idx="1">
                  <c:v>8.5736554949337497E-3</c:v>
                </c:pt>
                <c:pt idx="2">
                  <c:v>6.780982073265783E-2</c:v>
                </c:pt>
                <c:pt idx="3">
                  <c:v>8.3787996882307095E-3</c:v>
                </c:pt>
                <c:pt idx="4">
                  <c:v>6.3717848791894002E-2</c:v>
                </c:pt>
                <c:pt idx="5">
                  <c:v>2.9423226812159003E-2</c:v>
                </c:pt>
                <c:pt idx="6">
                  <c:v>6.5861262665627432E-2</c:v>
                </c:pt>
                <c:pt idx="7">
                  <c:v>4.8908807482462978E-2</c:v>
                </c:pt>
                <c:pt idx="8">
                  <c:v>4.1699142634450508E-2</c:v>
                </c:pt>
                <c:pt idx="9">
                  <c:v>3.3125487139516758E-3</c:v>
                </c:pt>
                <c:pt idx="10">
                  <c:v>1.2860483242400623E-2</c:v>
                </c:pt>
                <c:pt idx="11">
                  <c:v>1.2081060015588464E-2</c:v>
                </c:pt>
                <c:pt idx="12">
                  <c:v>2.7084957131722525E-2</c:v>
                </c:pt>
                <c:pt idx="13">
                  <c:v>4.9298519095869055E-2</c:v>
                </c:pt>
                <c:pt idx="14">
                  <c:v>2.981293842556508E-2</c:v>
                </c:pt>
                <c:pt idx="15">
                  <c:v>5.8067030397505846E-2</c:v>
                </c:pt>
                <c:pt idx="16">
                  <c:v>8.0280592361652373E-2</c:v>
                </c:pt>
                <c:pt idx="17">
                  <c:v>3.5074045206547153E-2</c:v>
                </c:pt>
                <c:pt idx="18">
                  <c:v>2.6110678098207326E-2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7-4ADF-8CD5-B10BAFD0FF9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7-4ADF-8CD5-B10BAFD0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12.10'!$Y$44:$Y$60</c:f>
              <c:numCache>
                <c:formatCode>#,##0</c:formatCode>
                <c:ptCount val="17"/>
                <c:pt idx="0">
                  <c:v>11</c:v>
                </c:pt>
                <c:pt idx="1">
                  <c:v>71</c:v>
                </c:pt>
                <c:pt idx="2">
                  <c:v>174</c:v>
                </c:pt>
                <c:pt idx="3">
                  <c:v>231</c:v>
                </c:pt>
                <c:pt idx="4">
                  <c:v>242</c:v>
                </c:pt>
                <c:pt idx="5">
                  <c:v>248</c:v>
                </c:pt>
                <c:pt idx="6">
                  <c:v>202</c:v>
                </c:pt>
                <c:pt idx="7">
                  <c:v>201</c:v>
                </c:pt>
                <c:pt idx="8">
                  <c:v>218</c:v>
                </c:pt>
                <c:pt idx="9">
                  <c:v>222</c:v>
                </c:pt>
                <c:pt idx="10">
                  <c:v>276</c:v>
                </c:pt>
                <c:pt idx="11">
                  <c:v>226</c:v>
                </c:pt>
                <c:pt idx="12">
                  <c:v>127</c:v>
                </c:pt>
                <c:pt idx="13">
                  <c:v>46</c:v>
                </c:pt>
                <c:pt idx="14">
                  <c:v>23</c:v>
                </c:pt>
                <c:pt idx="15">
                  <c:v>11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E-4EF2-BD52-19F6802217DE}"/>
            </c:ext>
          </c:extLst>
        </c:ser>
        <c:ser>
          <c:idx val="1"/>
          <c:order val="1"/>
          <c:tx>
            <c:strRef>
              <c:f>'Table 12.10'!$S$62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12.10'!$Y$63:$Y$79</c:f>
              <c:numCache>
                <c:formatCode>#,##0</c:formatCode>
                <c:ptCount val="17"/>
                <c:pt idx="0">
                  <c:v>6</c:v>
                </c:pt>
                <c:pt idx="1">
                  <c:v>66</c:v>
                </c:pt>
                <c:pt idx="2">
                  <c:v>147</c:v>
                </c:pt>
                <c:pt idx="3">
                  <c:v>217</c:v>
                </c:pt>
                <c:pt idx="4">
                  <c:v>190</c:v>
                </c:pt>
                <c:pt idx="5">
                  <c:v>191</c:v>
                </c:pt>
                <c:pt idx="6">
                  <c:v>193</c:v>
                </c:pt>
                <c:pt idx="7">
                  <c:v>183</c:v>
                </c:pt>
                <c:pt idx="8">
                  <c:v>227</c:v>
                </c:pt>
                <c:pt idx="9">
                  <c:v>261</c:v>
                </c:pt>
                <c:pt idx="10">
                  <c:v>279</c:v>
                </c:pt>
                <c:pt idx="11">
                  <c:v>248</c:v>
                </c:pt>
                <c:pt idx="12">
                  <c:v>68</c:v>
                </c:pt>
                <c:pt idx="13">
                  <c:v>39</c:v>
                </c:pt>
                <c:pt idx="14">
                  <c:v>13</c:v>
                </c:pt>
                <c:pt idx="15">
                  <c:v>17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5E-4EF2-BD52-19F680221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12.10'!$Y$83:$Y$90</c:f>
              <c:numCache>
                <c:formatCode>#,##0</c:formatCode>
                <c:ptCount val="8"/>
                <c:pt idx="0">
                  <c:v>212</c:v>
                </c:pt>
                <c:pt idx="1">
                  <c:v>74</c:v>
                </c:pt>
                <c:pt idx="2">
                  <c:v>271</c:v>
                </c:pt>
                <c:pt idx="3">
                  <c:v>63</c:v>
                </c:pt>
                <c:pt idx="4">
                  <c:v>41</c:v>
                </c:pt>
                <c:pt idx="5">
                  <c:v>54</c:v>
                </c:pt>
                <c:pt idx="6">
                  <c:v>280</c:v>
                </c:pt>
                <c:pt idx="7">
                  <c:v>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C-46B0-BDE4-DF515101A422}"/>
            </c:ext>
          </c:extLst>
        </c:ser>
        <c:ser>
          <c:idx val="1"/>
          <c:order val="1"/>
          <c:tx>
            <c:strRef>
              <c:f>'Table 12.10'!$S$92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12.10'!$Y$93:$Y$100</c:f>
              <c:numCache>
                <c:formatCode>#,##0</c:formatCode>
                <c:ptCount val="8"/>
                <c:pt idx="0">
                  <c:v>94</c:v>
                </c:pt>
                <c:pt idx="1">
                  <c:v>223</c:v>
                </c:pt>
                <c:pt idx="2">
                  <c:v>62</c:v>
                </c:pt>
                <c:pt idx="3">
                  <c:v>242</c:v>
                </c:pt>
                <c:pt idx="4">
                  <c:v>211</c:v>
                </c:pt>
                <c:pt idx="5">
                  <c:v>168</c:v>
                </c:pt>
                <c:pt idx="6">
                  <c:v>10</c:v>
                </c:pt>
                <c:pt idx="7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9C-46B0-BDE4-DF515101A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12.10'!$U$8:$Y$8</c:f>
              <c:numCache>
                <c:formatCode>#,##0</c:formatCode>
                <c:ptCount val="5"/>
                <c:pt idx="1">
                  <c:v>27513</c:v>
                </c:pt>
                <c:pt idx="2">
                  <c:v>28472.5</c:v>
                </c:pt>
                <c:pt idx="3">
                  <c:v>28213.51</c:v>
                </c:pt>
                <c:pt idx="4">
                  <c:v>32900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B-48A9-9338-C1CEEA910D0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B-48A9-9338-C1CEEA910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12.10'!$V$4:$Z$4</c:f>
              <c:numCache>
                <c:formatCode>#,##0</c:formatCode>
                <c:ptCount val="5"/>
                <c:pt idx="0">
                  <c:v>4768</c:v>
                </c:pt>
                <c:pt idx="1">
                  <c:v>4946</c:v>
                </c:pt>
                <c:pt idx="2">
                  <c:v>4939</c:v>
                </c:pt>
                <c:pt idx="3">
                  <c:v>4908</c:v>
                </c:pt>
                <c:pt idx="4">
                  <c:v>5138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3-44FD-9CF7-E016AB8032AE}"/>
            </c:ext>
          </c:extLst>
        </c:ser>
        <c:ser>
          <c:idx val="1"/>
          <c:order val="1"/>
          <c:tx>
            <c:strRef>
              <c:f>'Table 12.10'!$S$7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12.10'!$V$7:$Z$7</c:f>
              <c:numCache>
                <c:formatCode>#,##0</c:formatCode>
                <c:ptCount val="5"/>
                <c:pt idx="0">
                  <c:v>3304</c:v>
                </c:pt>
                <c:pt idx="1">
                  <c:v>3366</c:v>
                </c:pt>
                <c:pt idx="2">
                  <c:v>3469</c:v>
                </c:pt>
                <c:pt idx="3">
                  <c:v>3466</c:v>
                </c:pt>
                <c:pt idx="4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3-44FD-9CF7-E016AB8032AE}"/>
            </c:ext>
          </c:extLst>
        </c:ser>
        <c:ser>
          <c:idx val="2"/>
          <c:order val="2"/>
          <c:tx>
            <c:strRef>
              <c:f>'Table 12.10'!$S$11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12.10'!$V$11:$Z$11</c:f>
              <c:numCache>
                <c:formatCode>#,##0</c:formatCode>
                <c:ptCount val="5"/>
                <c:pt idx="0">
                  <c:v>3950</c:v>
                </c:pt>
                <c:pt idx="1">
                  <c:v>4123</c:v>
                </c:pt>
                <c:pt idx="2">
                  <c:v>4098</c:v>
                </c:pt>
                <c:pt idx="3">
                  <c:v>4111</c:v>
                </c:pt>
                <c:pt idx="4">
                  <c:v>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3-44FD-9CF7-E016AB8032AE}"/>
            </c:ext>
          </c:extLst>
        </c:ser>
        <c:ser>
          <c:idx val="3"/>
          <c:order val="3"/>
          <c:tx>
            <c:strRef>
              <c:f>'Table 12.10'!$S$12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12.10'!$V$12:$Z$12</c:f>
              <c:numCache>
                <c:formatCode>#,##0</c:formatCode>
                <c:ptCount val="5"/>
                <c:pt idx="0">
                  <c:v>821</c:v>
                </c:pt>
                <c:pt idx="1">
                  <c:v>823</c:v>
                </c:pt>
                <c:pt idx="2">
                  <c:v>843</c:v>
                </c:pt>
                <c:pt idx="3">
                  <c:v>801</c:v>
                </c:pt>
                <c:pt idx="4">
                  <c:v>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93-44FD-9CF7-E016AB803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12.10'!$AB$15:$AB$33</c:f>
              <c:numCache>
                <c:formatCode>0.0%</c:formatCode>
                <c:ptCount val="19"/>
                <c:pt idx="0">
                  <c:v>0.24201091192517538</c:v>
                </c:pt>
                <c:pt idx="1">
                  <c:v>8.5736554949337497E-3</c:v>
                </c:pt>
                <c:pt idx="2">
                  <c:v>6.780982073265783E-2</c:v>
                </c:pt>
                <c:pt idx="3">
                  <c:v>8.3787996882307095E-3</c:v>
                </c:pt>
                <c:pt idx="4">
                  <c:v>6.3717848791894002E-2</c:v>
                </c:pt>
                <c:pt idx="5">
                  <c:v>2.9423226812159003E-2</c:v>
                </c:pt>
                <c:pt idx="6">
                  <c:v>6.5861262665627432E-2</c:v>
                </c:pt>
                <c:pt idx="7">
                  <c:v>4.8908807482462978E-2</c:v>
                </c:pt>
                <c:pt idx="8">
                  <c:v>4.1699142634450508E-2</c:v>
                </c:pt>
                <c:pt idx="9">
                  <c:v>3.3125487139516758E-3</c:v>
                </c:pt>
                <c:pt idx="10">
                  <c:v>1.2860483242400623E-2</c:v>
                </c:pt>
                <c:pt idx="11">
                  <c:v>1.2081060015588464E-2</c:v>
                </c:pt>
                <c:pt idx="12">
                  <c:v>2.7084957131722525E-2</c:v>
                </c:pt>
                <c:pt idx="13">
                  <c:v>4.9298519095869055E-2</c:v>
                </c:pt>
                <c:pt idx="14">
                  <c:v>2.981293842556508E-2</c:v>
                </c:pt>
                <c:pt idx="15">
                  <c:v>5.8067030397505846E-2</c:v>
                </c:pt>
                <c:pt idx="16">
                  <c:v>8.0280592361652373E-2</c:v>
                </c:pt>
                <c:pt idx="17">
                  <c:v>3.5074045206547153E-2</c:v>
                </c:pt>
                <c:pt idx="18">
                  <c:v>2.6110678098207326E-2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0-4252-ADEF-CE3344384FF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6.8557976934807016E-2</c:v>
                </c:pt>
                <c:pt idx="1">
                  <c:v>8.6742968801138479E-3</c:v>
                </c:pt>
                <c:pt idx="2">
                  <c:v>6.0484916954153263E-2</c:v>
                </c:pt>
                <c:pt idx="3">
                  <c:v>9.1470436357377147E-3</c:v>
                </c:pt>
                <c:pt idx="4">
                  <c:v>6.4482657467095611E-2</c:v>
                </c:pt>
                <c:pt idx="5">
                  <c:v>2.5860459703793852E-2</c:v>
                </c:pt>
                <c:pt idx="6">
                  <c:v>8.9647330920304594E-2</c:v>
                </c:pt>
                <c:pt idx="7">
                  <c:v>8.0868787319719845E-2</c:v>
                </c:pt>
                <c:pt idx="8">
                  <c:v>3.7606398324294577E-2</c:v>
                </c:pt>
                <c:pt idx="9">
                  <c:v>9.0961324466705303E-3</c:v>
                </c:pt>
                <c:pt idx="10">
                  <c:v>2.8886038939786609E-2</c:v>
                </c:pt>
                <c:pt idx="11">
                  <c:v>1.44612020374173E-2</c:v>
                </c:pt>
                <c:pt idx="12">
                  <c:v>5.0690573914561325E-2</c:v>
                </c:pt>
                <c:pt idx="13">
                  <c:v>6.9341039509507055E-2</c:v>
                </c:pt>
                <c:pt idx="14">
                  <c:v>5.7195084403478445E-2</c:v>
                </c:pt>
                <c:pt idx="15">
                  <c:v>8.7058133304887722E-2</c:v>
                </c:pt>
                <c:pt idx="16">
                  <c:v>0.1353777004143201</c:v>
                </c:pt>
                <c:pt idx="17">
                  <c:v>2.1389972435227635E-2</c:v>
                </c:pt>
                <c:pt idx="18">
                  <c:v>3.6585750200614331E-2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0-4252-ADEF-CE3344384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12.10'!$Z$44:$Z$60</c:f>
              <c:numCache>
                <c:formatCode>#,##0</c:formatCode>
                <c:ptCount val="17"/>
                <c:pt idx="0">
                  <c:v>4</c:v>
                </c:pt>
                <c:pt idx="1">
                  <c:v>52</c:v>
                </c:pt>
                <c:pt idx="2">
                  <c:v>171</c:v>
                </c:pt>
                <c:pt idx="3">
                  <c:v>240</c:v>
                </c:pt>
                <c:pt idx="4">
                  <c:v>283</c:v>
                </c:pt>
                <c:pt idx="5">
                  <c:v>257</c:v>
                </c:pt>
                <c:pt idx="6">
                  <c:v>215</c:v>
                </c:pt>
                <c:pt idx="7">
                  <c:v>214</c:v>
                </c:pt>
                <c:pt idx="8">
                  <c:v>217</c:v>
                </c:pt>
                <c:pt idx="9">
                  <c:v>229</c:v>
                </c:pt>
                <c:pt idx="10">
                  <c:v>256</c:v>
                </c:pt>
                <c:pt idx="11">
                  <c:v>269</c:v>
                </c:pt>
                <c:pt idx="12">
                  <c:v>146</c:v>
                </c:pt>
                <c:pt idx="13">
                  <c:v>63</c:v>
                </c:pt>
                <c:pt idx="14">
                  <c:v>26</c:v>
                </c:pt>
                <c:pt idx="15">
                  <c:v>11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8-4688-95A2-40559CF6855A}"/>
            </c:ext>
          </c:extLst>
        </c:ser>
        <c:ser>
          <c:idx val="1"/>
          <c:order val="1"/>
          <c:tx>
            <c:strRef>
              <c:f>'Table 12.10'!$S$62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12.10'!$Z$63:$Z$79</c:f>
              <c:numCache>
                <c:formatCode>#,##0</c:formatCode>
                <c:ptCount val="17"/>
                <c:pt idx="0">
                  <c:v>5</c:v>
                </c:pt>
                <c:pt idx="1">
                  <c:v>75</c:v>
                </c:pt>
                <c:pt idx="2">
                  <c:v>179</c:v>
                </c:pt>
                <c:pt idx="3">
                  <c:v>212</c:v>
                </c:pt>
                <c:pt idx="4">
                  <c:v>244</c:v>
                </c:pt>
                <c:pt idx="5">
                  <c:v>210</c:v>
                </c:pt>
                <c:pt idx="6">
                  <c:v>201</c:v>
                </c:pt>
                <c:pt idx="7">
                  <c:v>166</c:v>
                </c:pt>
                <c:pt idx="8">
                  <c:v>224</c:v>
                </c:pt>
                <c:pt idx="9">
                  <c:v>261</c:v>
                </c:pt>
                <c:pt idx="10">
                  <c:v>292</c:v>
                </c:pt>
                <c:pt idx="11">
                  <c:v>250</c:v>
                </c:pt>
                <c:pt idx="12">
                  <c:v>78</c:v>
                </c:pt>
                <c:pt idx="13">
                  <c:v>42</c:v>
                </c:pt>
                <c:pt idx="14">
                  <c:v>12</c:v>
                </c:pt>
                <c:pt idx="15">
                  <c:v>14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8-4688-95A2-40559CF68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12.10'!$Z$83:$Z$90</c:f>
              <c:numCache>
                <c:formatCode>#,##0</c:formatCode>
                <c:ptCount val="8"/>
                <c:pt idx="0">
                  <c:v>223</c:v>
                </c:pt>
                <c:pt idx="1">
                  <c:v>77</c:v>
                </c:pt>
                <c:pt idx="2">
                  <c:v>280</c:v>
                </c:pt>
                <c:pt idx="3">
                  <c:v>66</c:v>
                </c:pt>
                <c:pt idx="4">
                  <c:v>29</c:v>
                </c:pt>
                <c:pt idx="5">
                  <c:v>62</c:v>
                </c:pt>
                <c:pt idx="6">
                  <c:v>279</c:v>
                </c:pt>
                <c:pt idx="7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A-4BD5-AB65-CCBBFE0E6BEA}"/>
            </c:ext>
          </c:extLst>
        </c:ser>
        <c:ser>
          <c:idx val="1"/>
          <c:order val="1"/>
          <c:tx>
            <c:strRef>
              <c:f>'Table 12.10'!$S$92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12.10'!$Z$93:$Z$100</c:f>
              <c:numCache>
                <c:formatCode>#,##0</c:formatCode>
                <c:ptCount val="8"/>
                <c:pt idx="0">
                  <c:v>108</c:v>
                </c:pt>
                <c:pt idx="1">
                  <c:v>217</c:v>
                </c:pt>
                <c:pt idx="2">
                  <c:v>62</c:v>
                </c:pt>
                <c:pt idx="3">
                  <c:v>264</c:v>
                </c:pt>
                <c:pt idx="4">
                  <c:v>202</c:v>
                </c:pt>
                <c:pt idx="5">
                  <c:v>172</c:v>
                </c:pt>
                <c:pt idx="6">
                  <c:v>19</c:v>
                </c:pt>
                <c:pt idx="7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CA-4BD5-AB65-CCBBFE0E6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3.xml"/><Relationship Id="rId7" Type="http://schemas.openxmlformats.org/officeDocument/2006/relationships/chart" Target="../charts/chart46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image" Target="../media/image1.png"/><Relationship Id="rId11" Type="http://schemas.openxmlformats.org/officeDocument/2006/relationships/chart" Target="../charts/chart50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3.xml"/><Relationship Id="rId7" Type="http://schemas.openxmlformats.org/officeDocument/2006/relationships/chart" Target="../charts/chart56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image" Target="../media/image1.png"/><Relationship Id="rId11" Type="http://schemas.openxmlformats.org/officeDocument/2006/relationships/chart" Target="../charts/chart60.xml"/><Relationship Id="rId5" Type="http://schemas.openxmlformats.org/officeDocument/2006/relationships/chart" Target="../charts/chart55.xml"/><Relationship Id="rId10" Type="http://schemas.openxmlformats.org/officeDocument/2006/relationships/chart" Target="../charts/chart59.xml"/><Relationship Id="rId4" Type="http://schemas.openxmlformats.org/officeDocument/2006/relationships/chart" Target="../charts/chart54.xml"/><Relationship Id="rId9" Type="http://schemas.openxmlformats.org/officeDocument/2006/relationships/chart" Target="../charts/chart5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3.xml"/><Relationship Id="rId7" Type="http://schemas.openxmlformats.org/officeDocument/2006/relationships/chart" Target="../charts/chart66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image" Target="../media/image1.png"/><Relationship Id="rId11" Type="http://schemas.openxmlformats.org/officeDocument/2006/relationships/chart" Target="../charts/chart70.xml"/><Relationship Id="rId5" Type="http://schemas.openxmlformats.org/officeDocument/2006/relationships/chart" Target="../charts/chart65.xml"/><Relationship Id="rId10" Type="http://schemas.openxmlformats.org/officeDocument/2006/relationships/chart" Target="../charts/chart69.xml"/><Relationship Id="rId4" Type="http://schemas.openxmlformats.org/officeDocument/2006/relationships/chart" Target="../charts/chart64.xml"/><Relationship Id="rId9" Type="http://schemas.openxmlformats.org/officeDocument/2006/relationships/chart" Target="../charts/chart6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3.xml"/><Relationship Id="rId7" Type="http://schemas.openxmlformats.org/officeDocument/2006/relationships/chart" Target="../charts/chart76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image" Target="../media/image1.png"/><Relationship Id="rId11" Type="http://schemas.openxmlformats.org/officeDocument/2006/relationships/chart" Target="../charts/chart80.xml"/><Relationship Id="rId5" Type="http://schemas.openxmlformats.org/officeDocument/2006/relationships/chart" Target="../charts/chart75.xml"/><Relationship Id="rId10" Type="http://schemas.openxmlformats.org/officeDocument/2006/relationships/chart" Target="../charts/chart79.xml"/><Relationship Id="rId4" Type="http://schemas.openxmlformats.org/officeDocument/2006/relationships/chart" Target="../charts/chart74.xml"/><Relationship Id="rId9" Type="http://schemas.openxmlformats.org/officeDocument/2006/relationships/chart" Target="../charts/chart7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3.xml"/><Relationship Id="rId7" Type="http://schemas.openxmlformats.org/officeDocument/2006/relationships/chart" Target="../charts/chart86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image" Target="../media/image1.png"/><Relationship Id="rId11" Type="http://schemas.openxmlformats.org/officeDocument/2006/relationships/chart" Target="../charts/chart90.xml"/><Relationship Id="rId5" Type="http://schemas.openxmlformats.org/officeDocument/2006/relationships/chart" Target="../charts/chart85.xml"/><Relationship Id="rId10" Type="http://schemas.openxmlformats.org/officeDocument/2006/relationships/chart" Target="../charts/chart89.xml"/><Relationship Id="rId4" Type="http://schemas.openxmlformats.org/officeDocument/2006/relationships/chart" Target="../charts/chart84.xml"/><Relationship Id="rId9" Type="http://schemas.openxmlformats.org/officeDocument/2006/relationships/chart" Target="../charts/chart8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3.xml"/><Relationship Id="rId7" Type="http://schemas.openxmlformats.org/officeDocument/2006/relationships/chart" Target="../charts/chart96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image" Target="../media/image1.png"/><Relationship Id="rId11" Type="http://schemas.openxmlformats.org/officeDocument/2006/relationships/chart" Target="../charts/chart100.xml"/><Relationship Id="rId5" Type="http://schemas.openxmlformats.org/officeDocument/2006/relationships/chart" Target="../charts/chart95.xml"/><Relationship Id="rId10" Type="http://schemas.openxmlformats.org/officeDocument/2006/relationships/chart" Target="../charts/chart99.xml"/><Relationship Id="rId4" Type="http://schemas.openxmlformats.org/officeDocument/2006/relationships/chart" Target="../charts/chart94.xml"/><Relationship Id="rId9" Type="http://schemas.openxmlformats.org/officeDocument/2006/relationships/chart" Target="../charts/chart98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3.xml"/><Relationship Id="rId7" Type="http://schemas.openxmlformats.org/officeDocument/2006/relationships/chart" Target="../charts/chart106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image" Target="../media/image1.png"/><Relationship Id="rId11" Type="http://schemas.openxmlformats.org/officeDocument/2006/relationships/chart" Target="../charts/chart110.xml"/><Relationship Id="rId5" Type="http://schemas.openxmlformats.org/officeDocument/2006/relationships/chart" Target="../charts/chart105.xml"/><Relationship Id="rId10" Type="http://schemas.openxmlformats.org/officeDocument/2006/relationships/chart" Target="../charts/chart109.xml"/><Relationship Id="rId4" Type="http://schemas.openxmlformats.org/officeDocument/2006/relationships/chart" Target="../charts/chart104.xml"/><Relationship Id="rId9" Type="http://schemas.openxmlformats.org/officeDocument/2006/relationships/chart" Target="../charts/chart10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7.xml"/><Relationship Id="rId3" Type="http://schemas.openxmlformats.org/officeDocument/2006/relationships/chart" Target="../charts/chart113.xml"/><Relationship Id="rId7" Type="http://schemas.openxmlformats.org/officeDocument/2006/relationships/chart" Target="../charts/chart116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image" Target="../media/image1.png"/><Relationship Id="rId11" Type="http://schemas.openxmlformats.org/officeDocument/2006/relationships/chart" Target="../charts/chart120.xml"/><Relationship Id="rId5" Type="http://schemas.openxmlformats.org/officeDocument/2006/relationships/chart" Target="../charts/chart115.xml"/><Relationship Id="rId10" Type="http://schemas.openxmlformats.org/officeDocument/2006/relationships/chart" Target="../charts/chart119.xml"/><Relationship Id="rId4" Type="http://schemas.openxmlformats.org/officeDocument/2006/relationships/chart" Target="../charts/chart114.xml"/><Relationship Id="rId9" Type="http://schemas.openxmlformats.org/officeDocument/2006/relationships/chart" Target="../charts/chart118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7.xml"/><Relationship Id="rId3" Type="http://schemas.openxmlformats.org/officeDocument/2006/relationships/chart" Target="../charts/chart123.xml"/><Relationship Id="rId7" Type="http://schemas.openxmlformats.org/officeDocument/2006/relationships/chart" Target="../charts/chart126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image" Target="../media/image1.png"/><Relationship Id="rId11" Type="http://schemas.openxmlformats.org/officeDocument/2006/relationships/chart" Target="../charts/chart130.xml"/><Relationship Id="rId5" Type="http://schemas.openxmlformats.org/officeDocument/2006/relationships/chart" Target="../charts/chart125.xml"/><Relationship Id="rId10" Type="http://schemas.openxmlformats.org/officeDocument/2006/relationships/chart" Target="../charts/chart129.xml"/><Relationship Id="rId4" Type="http://schemas.openxmlformats.org/officeDocument/2006/relationships/chart" Target="../charts/chart124.xml"/><Relationship Id="rId9" Type="http://schemas.openxmlformats.org/officeDocument/2006/relationships/chart" Target="../charts/chart128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7.xml"/><Relationship Id="rId3" Type="http://schemas.openxmlformats.org/officeDocument/2006/relationships/chart" Target="../charts/chart133.xml"/><Relationship Id="rId7" Type="http://schemas.openxmlformats.org/officeDocument/2006/relationships/chart" Target="../charts/chart136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image" Target="../media/image1.png"/><Relationship Id="rId11" Type="http://schemas.openxmlformats.org/officeDocument/2006/relationships/chart" Target="../charts/chart140.xml"/><Relationship Id="rId5" Type="http://schemas.openxmlformats.org/officeDocument/2006/relationships/chart" Target="../charts/chart135.xml"/><Relationship Id="rId10" Type="http://schemas.openxmlformats.org/officeDocument/2006/relationships/chart" Target="../charts/chart139.xml"/><Relationship Id="rId4" Type="http://schemas.openxmlformats.org/officeDocument/2006/relationships/chart" Target="../charts/chart134.xml"/><Relationship Id="rId9" Type="http://schemas.openxmlformats.org/officeDocument/2006/relationships/chart" Target="../charts/chart138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7.xml"/><Relationship Id="rId3" Type="http://schemas.openxmlformats.org/officeDocument/2006/relationships/chart" Target="../charts/chart143.xml"/><Relationship Id="rId7" Type="http://schemas.openxmlformats.org/officeDocument/2006/relationships/chart" Target="../charts/chart146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image" Target="../media/image1.png"/><Relationship Id="rId11" Type="http://schemas.openxmlformats.org/officeDocument/2006/relationships/chart" Target="../charts/chart150.xml"/><Relationship Id="rId5" Type="http://schemas.openxmlformats.org/officeDocument/2006/relationships/chart" Target="../charts/chart145.xml"/><Relationship Id="rId10" Type="http://schemas.openxmlformats.org/officeDocument/2006/relationships/chart" Target="../charts/chart149.xml"/><Relationship Id="rId4" Type="http://schemas.openxmlformats.org/officeDocument/2006/relationships/chart" Target="../charts/chart144.xml"/><Relationship Id="rId9" Type="http://schemas.openxmlformats.org/officeDocument/2006/relationships/chart" Target="../charts/chart14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7.xml"/><Relationship Id="rId3" Type="http://schemas.openxmlformats.org/officeDocument/2006/relationships/chart" Target="../charts/chart153.xml"/><Relationship Id="rId7" Type="http://schemas.openxmlformats.org/officeDocument/2006/relationships/chart" Target="../charts/chart156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image" Target="../media/image1.png"/><Relationship Id="rId11" Type="http://schemas.openxmlformats.org/officeDocument/2006/relationships/chart" Target="../charts/chart160.xml"/><Relationship Id="rId5" Type="http://schemas.openxmlformats.org/officeDocument/2006/relationships/chart" Target="../charts/chart155.xml"/><Relationship Id="rId10" Type="http://schemas.openxmlformats.org/officeDocument/2006/relationships/chart" Target="../charts/chart159.xml"/><Relationship Id="rId4" Type="http://schemas.openxmlformats.org/officeDocument/2006/relationships/chart" Target="../charts/chart154.xml"/><Relationship Id="rId9" Type="http://schemas.openxmlformats.org/officeDocument/2006/relationships/chart" Target="../charts/chart158.xml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7.xml"/><Relationship Id="rId3" Type="http://schemas.openxmlformats.org/officeDocument/2006/relationships/chart" Target="../charts/chart163.xml"/><Relationship Id="rId7" Type="http://schemas.openxmlformats.org/officeDocument/2006/relationships/chart" Target="../charts/chart166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image" Target="../media/image1.png"/><Relationship Id="rId11" Type="http://schemas.openxmlformats.org/officeDocument/2006/relationships/chart" Target="../charts/chart170.xml"/><Relationship Id="rId5" Type="http://schemas.openxmlformats.org/officeDocument/2006/relationships/chart" Target="../charts/chart165.xml"/><Relationship Id="rId10" Type="http://schemas.openxmlformats.org/officeDocument/2006/relationships/chart" Target="../charts/chart169.xml"/><Relationship Id="rId4" Type="http://schemas.openxmlformats.org/officeDocument/2006/relationships/chart" Target="../charts/chart164.xml"/><Relationship Id="rId9" Type="http://schemas.openxmlformats.org/officeDocument/2006/relationships/chart" Target="../charts/chart168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7.xml"/><Relationship Id="rId3" Type="http://schemas.openxmlformats.org/officeDocument/2006/relationships/chart" Target="../charts/chart173.xml"/><Relationship Id="rId7" Type="http://schemas.openxmlformats.org/officeDocument/2006/relationships/chart" Target="../charts/chart176.xml"/><Relationship Id="rId2" Type="http://schemas.openxmlformats.org/officeDocument/2006/relationships/chart" Target="../charts/chart172.xml"/><Relationship Id="rId1" Type="http://schemas.openxmlformats.org/officeDocument/2006/relationships/chart" Target="../charts/chart171.xml"/><Relationship Id="rId6" Type="http://schemas.openxmlformats.org/officeDocument/2006/relationships/image" Target="../media/image1.png"/><Relationship Id="rId11" Type="http://schemas.openxmlformats.org/officeDocument/2006/relationships/chart" Target="../charts/chart180.xml"/><Relationship Id="rId5" Type="http://schemas.openxmlformats.org/officeDocument/2006/relationships/chart" Target="../charts/chart175.xml"/><Relationship Id="rId10" Type="http://schemas.openxmlformats.org/officeDocument/2006/relationships/chart" Target="../charts/chart179.xml"/><Relationship Id="rId4" Type="http://schemas.openxmlformats.org/officeDocument/2006/relationships/chart" Target="../charts/chart174.xml"/><Relationship Id="rId9" Type="http://schemas.openxmlformats.org/officeDocument/2006/relationships/chart" Target="../charts/chart178.xml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7.xml"/><Relationship Id="rId3" Type="http://schemas.openxmlformats.org/officeDocument/2006/relationships/chart" Target="../charts/chart183.xml"/><Relationship Id="rId7" Type="http://schemas.openxmlformats.org/officeDocument/2006/relationships/chart" Target="../charts/chart186.xml"/><Relationship Id="rId2" Type="http://schemas.openxmlformats.org/officeDocument/2006/relationships/chart" Target="../charts/chart182.xml"/><Relationship Id="rId1" Type="http://schemas.openxmlformats.org/officeDocument/2006/relationships/chart" Target="../charts/chart181.xml"/><Relationship Id="rId6" Type="http://schemas.openxmlformats.org/officeDocument/2006/relationships/image" Target="../media/image1.png"/><Relationship Id="rId11" Type="http://schemas.openxmlformats.org/officeDocument/2006/relationships/chart" Target="../charts/chart190.xml"/><Relationship Id="rId5" Type="http://schemas.openxmlformats.org/officeDocument/2006/relationships/chart" Target="../charts/chart185.xml"/><Relationship Id="rId10" Type="http://schemas.openxmlformats.org/officeDocument/2006/relationships/chart" Target="../charts/chart189.xml"/><Relationship Id="rId4" Type="http://schemas.openxmlformats.org/officeDocument/2006/relationships/chart" Target="../charts/chart184.xml"/><Relationship Id="rId9" Type="http://schemas.openxmlformats.org/officeDocument/2006/relationships/chart" Target="../charts/chart18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7.xml"/><Relationship Id="rId3" Type="http://schemas.openxmlformats.org/officeDocument/2006/relationships/chart" Target="../charts/chart193.xml"/><Relationship Id="rId7" Type="http://schemas.openxmlformats.org/officeDocument/2006/relationships/chart" Target="../charts/chart196.xml"/><Relationship Id="rId2" Type="http://schemas.openxmlformats.org/officeDocument/2006/relationships/chart" Target="../charts/chart192.xml"/><Relationship Id="rId1" Type="http://schemas.openxmlformats.org/officeDocument/2006/relationships/chart" Target="../charts/chart191.xml"/><Relationship Id="rId6" Type="http://schemas.openxmlformats.org/officeDocument/2006/relationships/image" Target="../media/image1.png"/><Relationship Id="rId11" Type="http://schemas.openxmlformats.org/officeDocument/2006/relationships/chart" Target="../charts/chart200.xml"/><Relationship Id="rId5" Type="http://schemas.openxmlformats.org/officeDocument/2006/relationships/chart" Target="../charts/chart195.xml"/><Relationship Id="rId10" Type="http://schemas.openxmlformats.org/officeDocument/2006/relationships/chart" Target="../charts/chart199.xml"/><Relationship Id="rId4" Type="http://schemas.openxmlformats.org/officeDocument/2006/relationships/chart" Target="../charts/chart194.xml"/><Relationship Id="rId9" Type="http://schemas.openxmlformats.org/officeDocument/2006/relationships/chart" Target="../charts/chart198.xml"/></Relationships>
</file>

<file path=xl/drawings/_rels/drawing4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7.xml"/><Relationship Id="rId3" Type="http://schemas.openxmlformats.org/officeDocument/2006/relationships/chart" Target="../charts/chart203.xml"/><Relationship Id="rId7" Type="http://schemas.openxmlformats.org/officeDocument/2006/relationships/chart" Target="../charts/chart206.xml"/><Relationship Id="rId2" Type="http://schemas.openxmlformats.org/officeDocument/2006/relationships/chart" Target="../charts/chart202.xml"/><Relationship Id="rId1" Type="http://schemas.openxmlformats.org/officeDocument/2006/relationships/chart" Target="../charts/chart201.xml"/><Relationship Id="rId6" Type="http://schemas.openxmlformats.org/officeDocument/2006/relationships/image" Target="../media/image1.png"/><Relationship Id="rId11" Type="http://schemas.openxmlformats.org/officeDocument/2006/relationships/chart" Target="../charts/chart210.xml"/><Relationship Id="rId5" Type="http://schemas.openxmlformats.org/officeDocument/2006/relationships/chart" Target="../charts/chart205.xml"/><Relationship Id="rId10" Type="http://schemas.openxmlformats.org/officeDocument/2006/relationships/chart" Target="../charts/chart209.xml"/><Relationship Id="rId4" Type="http://schemas.openxmlformats.org/officeDocument/2006/relationships/chart" Target="../charts/chart204.xml"/><Relationship Id="rId9" Type="http://schemas.openxmlformats.org/officeDocument/2006/relationships/chart" Target="../charts/chart208.xml"/></Relationships>
</file>

<file path=xl/drawings/_rels/drawing4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7.xml"/><Relationship Id="rId3" Type="http://schemas.openxmlformats.org/officeDocument/2006/relationships/chart" Target="../charts/chart213.xml"/><Relationship Id="rId7" Type="http://schemas.openxmlformats.org/officeDocument/2006/relationships/chart" Target="../charts/chart216.xml"/><Relationship Id="rId2" Type="http://schemas.openxmlformats.org/officeDocument/2006/relationships/chart" Target="../charts/chart212.xml"/><Relationship Id="rId1" Type="http://schemas.openxmlformats.org/officeDocument/2006/relationships/chart" Target="../charts/chart211.xml"/><Relationship Id="rId6" Type="http://schemas.openxmlformats.org/officeDocument/2006/relationships/image" Target="../media/image1.png"/><Relationship Id="rId11" Type="http://schemas.openxmlformats.org/officeDocument/2006/relationships/chart" Target="../charts/chart220.xml"/><Relationship Id="rId5" Type="http://schemas.openxmlformats.org/officeDocument/2006/relationships/chart" Target="../charts/chart215.xml"/><Relationship Id="rId10" Type="http://schemas.openxmlformats.org/officeDocument/2006/relationships/chart" Target="../charts/chart219.xml"/><Relationship Id="rId4" Type="http://schemas.openxmlformats.org/officeDocument/2006/relationships/chart" Target="../charts/chart214.xml"/><Relationship Id="rId9" Type="http://schemas.openxmlformats.org/officeDocument/2006/relationships/chart" Target="../charts/chart218.xml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7.xml"/><Relationship Id="rId3" Type="http://schemas.openxmlformats.org/officeDocument/2006/relationships/chart" Target="../charts/chart223.xml"/><Relationship Id="rId7" Type="http://schemas.openxmlformats.org/officeDocument/2006/relationships/chart" Target="../charts/chart226.xml"/><Relationship Id="rId2" Type="http://schemas.openxmlformats.org/officeDocument/2006/relationships/chart" Target="../charts/chart222.xml"/><Relationship Id="rId1" Type="http://schemas.openxmlformats.org/officeDocument/2006/relationships/chart" Target="../charts/chart221.xml"/><Relationship Id="rId6" Type="http://schemas.openxmlformats.org/officeDocument/2006/relationships/image" Target="../media/image1.png"/><Relationship Id="rId11" Type="http://schemas.openxmlformats.org/officeDocument/2006/relationships/chart" Target="../charts/chart230.xml"/><Relationship Id="rId5" Type="http://schemas.openxmlformats.org/officeDocument/2006/relationships/chart" Target="../charts/chart225.xml"/><Relationship Id="rId10" Type="http://schemas.openxmlformats.org/officeDocument/2006/relationships/chart" Target="../charts/chart229.xml"/><Relationship Id="rId4" Type="http://schemas.openxmlformats.org/officeDocument/2006/relationships/chart" Target="../charts/chart224.xml"/><Relationship Id="rId9" Type="http://schemas.openxmlformats.org/officeDocument/2006/relationships/chart" Target="../charts/chart228.xml"/></Relationships>
</file>

<file path=xl/drawings/_rels/drawing4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7.xml"/><Relationship Id="rId3" Type="http://schemas.openxmlformats.org/officeDocument/2006/relationships/chart" Target="../charts/chart233.xml"/><Relationship Id="rId7" Type="http://schemas.openxmlformats.org/officeDocument/2006/relationships/chart" Target="../charts/chart236.xml"/><Relationship Id="rId2" Type="http://schemas.openxmlformats.org/officeDocument/2006/relationships/chart" Target="../charts/chart232.xml"/><Relationship Id="rId1" Type="http://schemas.openxmlformats.org/officeDocument/2006/relationships/chart" Target="../charts/chart231.xml"/><Relationship Id="rId6" Type="http://schemas.openxmlformats.org/officeDocument/2006/relationships/image" Target="../media/image1.png"/><Relationship Id="rId11" Type="http://schemas.openxmlformats.org/officeDocument/2006/relationships/chart" Target="../charts/chart240.xml"/><Relationship Id="rId5" Type="http://schemas.openxmlformats.org/officeDocument/2006/relationships/chart" Target="../charts/chart235.xml"/><Relationship Id="rId10" Type="http://schemas.openxmlformats.org/officeDocument/2006/relationships/chart" Target="../charts/chart239.xml"/><Relationship Id="rId4" Type="http://schemas.openxmlformats.org/officeDocument/2006/relationships/chart" Target="../charts/chart234.xml"/><Relationship Id="rId9" Type="http://schemas.openxmlformats.org/officeDocument/2006/relationships/chart" Target="../charts/chart238.xml"/></Relationships>
</file>

<file path=xl/drawings/_rels/drawing5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7.xml"/><Relationship Id="rId3" Type="http://schemas.openxmlformats.org/officeDocument/2006/relationships/chart" Target="../charts/chart243.xml"/><Relationship Id="rId7" Type="http://schemas.openxmlformats.org/officeDocument/2006/relationships/chart" Target="../charts/chart246.xml"/><Relationship Id="rId2" Type="http://schemas.openxmlformats.org/officeDocument/2006/relationships/chart" Target="../charts/chart242.xml"/><Relationship Id="rId1" Type="http://schemas.openxmlformats.org/officeDocument/2006/relationships/chart" Target="../charts/chart241.xml"/><Relationship Id="rId6" Type="http://schemas.openxmlformats.org/officeDocument/2006/relationships/image" Target="../media/image1.png"/><Relationship Id="rId11" Type="http://schemas.openxmlformats.org/officeDocument/2006/relationships/chart" Target="../charts/chart250.xml"/><Relationship Id="rId5" Type="http://schemas.openxmlformats.org/officeDocument/2006/relationships/chart" Target="../charts/chart245.xml"/><Relationship Id="rId10" Type="http://schemas.openxmlformats.org/officeDocument/2006/relationships/chart" Target="../charts/chart249.xml"/><Relationship Id="rId4" Type="http://schemas.openxmlformats.org/officeDocument/2006/relationships/chart" Target="../charts/chart244.xml"/><Relationship Id="rId9" Type="http://schemas.openxmlformats.org/officeDocument/2006/relationships/chart" Target="../charts/chart248.xml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7.xml"/><Relationship Id="rId3" Type="http://schemas.openxmlformats.org/officeDocument/2006/relationships/chart" Target="../charts/chart253.xml"/><Relationship Id="rId7" Type="http://schemas.openxmlformats.org/officeDocument/2006/relationships/chart" Target="../charts/chart256.xml"/><Relationship Id="rId2" Type="http://schemas.openxmlformats.org/officeDocument/2006/relationships/chart" Target="../charts/chart252.xml"/><Relationship Id="rId1" Type="http://schemas.openxmlformats.org/officeDocument/2006/relationships/chart" Target="../charts/chart251.xml"/><Relationship Id="rId6" Type="http://schemas.openxmlformats.org/officeDocument/2006/relationships/image" Target="../media/image1.png"/><Relationship Id="rId11" Type="http://schemas.openxmlformats.org/officeDocument/2006/relationships/chart" Target="../charts/chart260.xml"/><Relationship Id="rId5" Type="http://schemas.openxmlformats.org/officeDocument/2006/relationships/chart" Target="../charts/chart255.xml"/><Relationship Id="rId10" Type="http://schemas.openxmlformats.org/officeDocument/2006/relationships/chart" Target="../charts/chart259.xml"/><Relationship Id="rId4" Type="http://schemas.openxmlformats.org/officeDocument/2006/relationships/chart" Target="../charts/chart254.xml"/><Relationship Id="rId9" Type="http://schemas.openxmlformats.org/officeDocument/2006/relationships/chart" Target="../charts/chart258.xml"/></Relationships>
</file>

<file path=xl/drawings/_rels/drawing5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7.xml"/><Relationship Id="rId3" Type="http://schemas.openxmlformats.org/officeDocument/2006/relationships/chart" Target="../charts/chart263.xml"/><Relationship Id="rId7" Type="http://schemas.openxmlformats.org/officeDocument/2006/relationships/chart" Target="../charts/chart266.xml"/><Relationship Id="rId2" Type="http://schemas.openxmlformats.org/officeDocument/2006/relationships/chart" Target="../charts/chart262.xml"/><Relationship Id="rId1" Type="http://schemas.openxmlformats.org/officeDocument/2006/relationships/chart" Target="../charts/chart261.xml"/><Relationship Id="rId6" Type="http://schemas.openxmlformats.org/officeDocument/2006/relationships/image" Target="../media/image1.png"/><Relationship Id="rId11" Type="http://schemas.openxmlformats.org/officeDocument/2006/relationships/chart" Target="../charts/chart270.xml"/><Relationship Id="rId5" Type="http://schemas.openxmlformats.org/officeDocument/2006/relationships/chart" Target="../charts/chart265.xml"/><Relationship Id="rId10" Type="http://schemas.openxmlformats.org/officeDocument/2006/relationships/chart" Target="../charts/chart269.xml"/><Relationship Id="rId4" Type="http://schemas.openxmlformats.org/officeDocument/2006/relationships/chart" Target="../charts/chart264.xml"/><Relationship Id="rId9" Type="http://schemas.openxmlformats.org/officeDocument/2006/relationships/chart" Target="../charts/chart268.xml"/></Relationships>
</file>

<file path=xl/drawings/_rels/drawing5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7.xml"/><Relationship Id="rId3" Type="http://schemas.openxmlformats.org/officeDocument/2006/relationships/chart" Target="../charts/chart273.xml"/><Relationship Id="rId7" Type="http://schemas.openxmlformats.org/officeDocument/2006/relationships/chart" Target="../charts/chart276.xml"/><Relationship Id="rId2" Type="http://schemas.openxmlformats.org/officeDocument/2006/relationships/chart" Target="../charts/chart272.xml"/><Relationship Id="rId1" Type="http://schemas.openxmlformats.org/officeDocument/2006/relationships/chart" Target="../charts/chart271.xml"/><Relationship Id="rId6" Type="http://schemas.openxmlformats.org/officeDocument/2006/relationships/image" Target="../media/image1.png"/><Relationship Id="rId11" Type="http://schemas.openxmlformats.org/officeDocument/2006/relationships/chart" Target="../charts/chart280.xml"/><Relationship Id="rId5" Type="http://schemas.openxmlformats.org/officeDocument/2006/relationships/chart" Target="../charts/chart275.xml"/><Relationship Id="rId10" Type="http://schemas.openxmlformats.org/officeDocument/2006/relationships/chart" Target="../charts/chart279.xml"/><Relationship Id="rId4" Type="http://schemas.openxmlformats.org/officeDocument/2006/relationships/chart" Target="../charts/chart274.xml"/><Relationship Id="rId9" Type="http://schemas.openxmlformats.org/officeDocument/2006/relationships/chart" Target="../charts/chart278.xml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7.xml"/><Relationship Id="rId3" Type="http://schemas.openxmlformats.org/officeDocument/2006/relationships/chart" Target="../charts/chart283.xml"/><Relationship Id="rId7" Type="http://schemas.openxmlformats.org/officeDocument/2006/relationships/chart" Target="../charts/chart286.xml"/><Relationship Id="rId2" Type="http://schemas.openxmlformats.org/officeDocument/2006/relationships/chart" Target="../charts/chart282.xml"/><Relationship Id="rId1" Type="http://schemas.openxmlformats.org/officeDocument/2006/relationships/chart" Target="../charts/chart281.xml"/><Relationship Id="rId6" Type="http://schemas.openxmlformats.org/officeDocument/2006/relationships/image" Target="../media/image1.png"/><Relationship Id="rId11" Type="http://schemas.openxmlformats.org/officeDocument/2006/relationships/chart" Target="../charts/chart290.xml"/><Relationship Id="rId5" Type="http://schemas.openxmlformats.org/officeDocument/2006/relationships/chart" Target="../charts/chart285.xml"/><Relationship Id="rId10" Type="http://schemas.openxmlformats.org/officeDocument/2006/relationships/chart" Target="../charts/chart289.xml"/><Relationship Id="rId4" Type="http://schemas.openxmlformats.org/officeDocument/2006/relationships/chart" Target="../charts/chart284.xml"/><Relationship Id="rId9" Type="http://schemas.openxmlformats.org/officeDocument/2006/relationships/chart" Target="../charts/chart28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3.xml"/><Relationship Id="rId7" Type="http://schemas.openxmlformats.org/officeDocument/2006/relationships/chart" Target="../charts/chart26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3.xml"/><Relationship Id="rId7" Type="http://schemas.openxmlformats.org/officeDocument/2006/relationships/chart" Target="../charts/chart36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.png"/><Relationship Id="rId11" Type="http://schemas.openxmlformats.org/officeDocument/2006/relationships/chart" Target="../charts/chart40.xml"/><Relationship Id="rId5" Type="http://schemas.openxmlformats.org/officeDocument/2006/relationships/chart" Target="../charts/chart35.xml"/><Relationship Id="rId10" Type="http://schemas.openxmlformats.org/officeDocument/2006/relationships/chart" Target="../charts/chart39.xml"/><Relationship Id="rId4" Type="http://schemas.openxmlformats.org/officeDocument/2006/relationships/chart" Target="../charts/chart34.xml"/><Relationship Id="rId9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E5BA6B-AB2E-4AC9-A556-BF8E3AAB2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7F433A-66A1-419A-A480-0DE830806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ACD11F-0769-47FF-BCAA-3B1709F88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F430EE-CB82-4938-8B21-F834E121E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FE5E8F-722F-43E4-9386-B695936D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8E6651-3052-459D-B150-1891A5351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7EDC43-EBA7-46BE-BB58-26861EB10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8054D72-20B8-491D-92B0-4F00B176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6ABFAB7-364C-41F3-9376-53731B7F1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FF23221-DC29-476D-AE49-E34B158A2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A26CC36-66C2-454F-A425-5E5BABCA2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AC7AF3A-7317-42A6-AFD2-9D0964E63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90EADB-AA2F-4009-8250-499C05CDE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20A562-1281-4797-A3A9-7AEE13E56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E6605E-0845-4819-B7F7-0EFABEE7C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D659BA-E82F-4BD7-975E-D9E471862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46250BE-C472-4600-A3F4-61EAF47E4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947DB02-78D8-4972-BC13-AF5B15E6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CA9BCFF-DE23-4385-AC19-36B113E50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1ED1226-D40B-40C5-9666-597CB749C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37B7220-0450-4902-B327-DF621D47A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7139904-B2F1-44E7-947F-CE835B186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FF2317D-8950-4B28-A68F-8C652B625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A73733-12D4-4179-B2C0-3EED3B304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3DFE83-0603-44BB-8F1C-D9BBA8FF2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CBA2A3-0DDB-4DAB-B9A4-DCA10C2BF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D14F36-7186-4E54-8133-C9D76ED90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047DBB-B88F-486C-B154-37406D808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2D403B-50FB-4923-8EEC-FCB5A3741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D556D13-597E-43F9-A309-1621E7A5A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5BA9C55-E1CC-4C3C-845B-120822565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E1626F7-2C50-4D5D-B81B-B12064ECF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5EC8B5A-A120-4AA4-97F2-5E4A767B6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DBE89E2-27B9-48D2-A8FC-784773374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BD4109-D4E2-4B2A-8255-D762A29BD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DDCFA9-8898-450C-91CC-4A64E3B5E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0E1EBA-F438-4D1B-A656-0FC5EEF83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0D7449-807E-4B81-AD3C-0B8344FEC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709E92-CDF8-4B32-96C8-4C9BF0096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D53C64-2FBF-4D07-B96A-5384D5C31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DC1F25-A716-4306-AEAE-700D84657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9AD1F84-87B8-4AA4-BD44-FB752E99F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0BE1423-3CAE-4C75-BDFD-B7E952833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82E44A8-7138-48FD-AEA7-708B9357F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CDF2D05-0C09-48FE-8681-3F50993A4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830F25-359D-4580-90A3-862B6A14A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F333CA-E6B0-47EA-BF1A-A9FD24ED0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934979-F5B2-47DF-AAB1-D552B7974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51DC2CE-80A0-4663-839B-B1E370B38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393199-365E-4F42-B788-18D60A397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A6EE01-39F1-4A8A-B722-34C6F1613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5C68314-5A88-4760-80A5-7D25B62A1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7E7C1B3-9D1C-4BD7-8FE3-F1C03E6B4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B80861E-5B9E-43FF-B8C4-25B53E099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6DA1728-1F21-40C8-B3DB-5C383B7BF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5F1DF0A-AE55-436F-BFF6-6785973B0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3C773D-2C98-41CB-AFBC-F606EB054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7AD37F-E19D-46D0-9EC9-05C73C3CA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90094B-A149-4B0A-8135-9BD386591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EF80BD-1DC2-4C9E-8518-E2082BA52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9F6E4A3-F0AD-4FB9-9F6F-1C691FA38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7FB4D75-46BB-454E-880E-78307C884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9F7ADF2-309A-4CDA-B874-6639F5F1F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FD5B8E9-BB43-4840-8409-3611B1DCD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46BE385-1440-4C40-A424-E3584496A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CD9C42A-6D6F-4110-B032-A8BF5115E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F7EECB1-07B8-4416-82F8-D88680640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55B2AC-AC78-43D2-9DE4-166DE0754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976E4-291A-4AF2-83D8-B4B0410AC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02D0D1-5A05-4A6F-98E1-FD813EA8D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E27306-DC3B-46B5-B5E3-AC50E06C5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71F820-FE91-4366-AA41-1EC68A54D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8896F5-C341-43B5-888E-39017A2E5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9259AA6-5571-4FBB-81EC-7544200A9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F94F1C3-8863-44B9-9417-00D73CFB4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BBD42DA-A39B-44A0-B213-C4746F395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4200DFA-752A-4E28-A6A4-72B9D93A9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1361566-B0E8-426B-8F59-32FE760B6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77FADB-1660-46EA-9932-F178D7E20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D3F780-C711-49FA-8346-531110570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64A906-27A6-4992-AB8B-88A8EF39C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573702-55A4-45FA-8428-F192D8149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A8D849A-C7E6-4802-84E6-545C361E0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FBA9235-2B75-4EB5-ADCF-453A17B1A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E0A993A-9629-4CCC-9ABC-9734E0395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66DB974-7469-4F48-AE53-C53B918B2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A6DD881-9977-40E4-9693-BBD44C08E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AA84BE6-0F63-461A-BE16-3888ECBFD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64011FE-3E86-4723-80C9-407A566B9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AFDD28-D8F1-42A7-98A7-8C73C5BAA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F1FC31-1E5C-46AA-87ED-B20492941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150D9B-3BBD-4B98-B122-8EB215036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E00687-9202-451A-9CFE-6B1B4EC0F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4DA6B16-5E8D-4277-BC39-BAC77EEFB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C9A930A-C26F-464B-AF14-64318AC39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97FDBF4-81A6-4A26-A79A-DAB423CC0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E3D25EF-4111-48A7-B86F-5E9922A0A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4792D11-8D39-404C-913D-BF01935DD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B8D8BD4-9B4E-452A-9F9E-0B87569F5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B86D2C5-DA90-4A61-9D91-4E09F5642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612218-06F8-448C-A7F2-43BE7D07F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3B3CFA-3935-4127-980C-181D97C42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A5AF3F-DF46-4F92-A0E5-0F7CE78B8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1FAE1B-F3A9-467C-90CC-3EB7E052A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72464BE-92DF-4F3E-882F-CC92D3A18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9125119-CF0A-4B52-AF72-8FA47CDC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66143F3-71A1-4D9C-87A5-AC1E2FA45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03B028A-95DE-45DC-BD13-4186067A1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8B8421C-5360-4D9A-84FC-A28807BC3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1282922-F28B-4693-A443-4ACB01D3C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0974E4B-7C9B-4726-9E25-E715CE154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82AFC1-1A89-4BF9-BD5F-C5AF75E1E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31CBC3-6322-4F5E-92E3-B5CD1462F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5B89F4-BB2F-445E-BEE1-47CDAC849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B9CD68-E043-41FC-B67F-8CFF7B8EA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8571F0E-D0E8-4C36-ADB2-7311A71CA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6ECAA9-78A6-41F4-9E9C-97D851315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0DD3963-B450-46A9-BC56-DBB8D2650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0AAA5-4976-45CD-AE09-7DD721267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5E43581-8370-4BD1-9708-07BD906C6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C0CBBDB-603F-417D-8C04-8A9B4DAA9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369DDF4-8B21-4624-83B4-5E59191EC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99073E-9D00-43BE-9DA9-6E57C3648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B256E7-8F06-494E-9F70-7FDDDA743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C6487EC-51FA-4DB5-8A16-0F4525E63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EE9E96-AE08-4720-A892-C03A3958B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4DF5410-B8BC-4E85-AA74-E07005260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CCBB71F-519F-4E28-BACE-C649AD596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6675C4E-F00A-4118-B095-8F3773A72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BF1EF97-C09E-4C27-9ECD-24505A857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02B555F-E612-45EA-BE09-03F35C23C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C15F42-1230-4B46-B915-A04716E6B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6A356CF-E384-43D9-96DA-EB57937DC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21DE84-9A71-488B-901F-5CE1A763B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ECB736-22A0-4A29-9E50-83F776D5F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D56F72-F3BF-4B89-B2E9-7C362800E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318402-F039-487D-AC29-65D990B88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E1E1A7-946A-4A57-AF4C-CF8439AC5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A62407-B92D-4655-B88B-A44B2904A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40D2B1E-C0D1-4E8E-87B6-A0FFC6EEA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418F465-A59E-402D-82CA-992D1232E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294E16-932B-4D8E-8181-81AC71798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CE8EC0E-8440-4CBA-8FBD-F5FA8DFB0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894B066-D5CA-484E-A3AF-4DC28187A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804A9A-182B-49CA-ACEB-DFD2C4172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2611CD-6C23-4242-A960-43607FDE5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93CF329-E372-43B8-BEF4-1AE973470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F26410-C4D3-4FC4-ABB3-07138AE6D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E1AC04-5DE7-47EE-AA10-217B83656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C6F242-06F9-4827-B3D2-FBCABFE46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E433D0-41AC-4C4E-9EC9-BE80C9F99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D6A388C-74E6-4159-B3F1-10DEB088B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3525DF0-36D7-45D7-B1ED-1E20B0822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BF68234-03A6-4A00-995A-455A3B0D4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253BFFD-F89C-4C35-9D1A-2E6BAAF84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F1F6AC-0DE3-4AEA-A8D8-734A24016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3C7675-1339-4E94-98E1-48223B416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C48538E-4939-44FB-A1F3-DB5A8FD00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0B463CD-AC68-40FD-B1BB-2876B370F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34E2F10-A5E6-43B8-BA3A-C7D2F6433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B74674-BC5A-4944-BDC3-4F0BC602E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746EC72-827A-44B9-9235-F89DA8FF2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347C9B6-EAEA-459B-9FAC-324625703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992EEB5-ABFF-46BC-8F69-4EF9E802D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B4D37C1-9DA8-40BB-9355-6D1676CDF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FC364F0-F9F1-4CF8-9DA6-87BB0E24E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A43FF0-7A73-41A0-879C-FAA7E9D6A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FC08FB-6553-4745-B682-795F3A802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41FA2B-D6D7-4C38-90C5-EC413177A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A87FE4-6A9F-4640-A1AD-45A25F562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722FB3-F5C2-4751-ADC8-36DB0D413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297FA3-C371-443E-BC7C-579E8F73E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AE4BE13-5E43-4E0F-A5A2-CD4BD0C9D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C940A4F-A23F-4B66-A61E-36995EC6D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7E51F40-0EF0-4B48-8204-D8FBB8065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532EA6D-B4BB-456C-8DED-EC544C998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80AA3F5-140B-49D9-B387-0E2A9664A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F8712E-CC61-483A-B95C-122E6D8ED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7CBD5D-BC6E-4183-8F31-82D7BCD09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6E1D1C-369D-431C-ABB7-E17E82FFC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0E2D497-167E-462B-A452-37E6806F4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DCCFF25-F493-468B-AF22-0EF0F41FC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BBE593E-61EE-4381-ADFA-EB8F23B6E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A6F849-7D40-4124-9A0B-CDB4F4415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CBF7130-7780-45D8-B73F-235765BEE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8CF468E-0CB5-4A57-9F71-12F643BCE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2502D61-79A0-45B9-86BF-20245B10F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54ECB3C-1645-49E2-B884-434951478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4C11B3-E864-4D53-BF7E-C997DF8B1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8E862D-689E-42CA-90D9-8F0785ED6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6411E5-BF59-454C-9DFB-F3E9272C6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81BF05-B629-47A6-8F0B-374E99623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9F8085-44E0-4AF9-A2C6-AE3274B9F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909462-6D65-4EAD-8EA0-BD769F329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7B8627B-6483-4F54-8873-E9FAB0BD3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37038F3-1397-467F-BFB0-135CC734A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CA1853F-15D3-4640-BEF5-A01402884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2860162-DFFC-45C5-B71B-AF0BE1B8C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69505B8-1D9C-4FBB-B65C-0FCC3876A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5F95E6-3240-45A6-9599-93E2014C6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3FE3AF-73C3-4502-AF27-4EFF0158B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237475-996E-475F-BCD1-FE48A1E5A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1F4376-2B45-4A54-A4E8-032A883FD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727C0C-C8AE-42A7-9FB3-D6E8FD915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7C7EE6-0BAF-4BF8-9147-4037061C2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93F7172-BE83-42C3-B645-C71046D73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5F6CE65-1694-4E3D-8C47-8E2066816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25D3200-3CF2-4DAF-9FCA-47A79CED9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786B616-0056-4E2B-92F9-D65AFBA30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8592F4B-88E3-4FAD-9CA0-FD166A51D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72D7F2-318B-4CE2-B16B-76938CCF4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C0D61F-BA85-4B69-AF45-F851C014B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4E5752-6286-4CF4-885A-1EA9A0F9C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30F663-F5A1-407D-B0BB-EFA8C3D65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EE30DB-AC55-4DD5-AA39-CA6201E4C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8F9B67-0879-45EF-8A39-5EBED5390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5418F77-F02B-4F0D-8D32-083283FC1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76BC6E7-3EA9-46ED-B4F7-9304E56C4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07D9346-7E41-435B-9AB5-3EB509902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4A828FE-AB50-413C-9DC1-2C6AA0A87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65D53EA-6D71-42F4-98B5-FFC15B8CB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01784B-AF20-4D9C-A18D-8B2A047AC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2D4174-44A8-4563-947C-82D3501CB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FBE44F-02B3-404A-A5C0-89617BA78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ED551F-0DDF-4261-8B3B-7FB6E8B2B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339D10-FBA7-45B9-963E-8A436573D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FCA3018-8440-49B6-8085-388F673C0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F445A62-1E14-43F7-94AD-857593355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9F8BB8B-F61C-4FEB-B5C3-2E0C0F975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CB75641-4310-460C-B156-B8546BCE1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3677372-ED69-49E0-951A-D6E923B14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49510AB-CE8E-4823-B4B3-5ED3D2C80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A2EC52-667C-466E-9041-94924FA0A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79D178-3256-486C-9C5D-ADCD9CDAF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8B717D-B6EB-4AD3-9739-F9EF340EB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180DED-02C2-4EB4-A1A4-683410265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E81C154-B6BC-435D-A04C-A437895AB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DFCED3-641F-4F76-B45B-415EF2EDF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A951B3-A31F-4A9C-AB17-723367188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463695C-E1A6-43DA-B908-09C738BE4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CBF7FC4-2707-4FBA-9884-A8EC35875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C409C9F-2787-44CA-85C5-384A91E04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FFA64DE-B855-4F97-AD56-3FEDB1AD4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AF8D2-CBA3-465B-BFCB-86A483699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77BDB2-90FC-43CF-BFEF-8EF9F859D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55BA6E-E83C-4924-9B02-96C61F02A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9F55832-4EAA-4256-A90B-F97AA4C83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5809B25-3F10-4EB4-846D-F58967CCF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E772F5-EB20-4008-88B3-75B1E2C60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A793542-5401-4DF1-A6E3-5192BEF32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FF80115-6704-4123-9DDC-6CEEBE960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6DEA2FA-DCCA-435D-9A88-F8740EE43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95912C9-0E13-4C19-AB33-E73C61023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8137F3F-0A99-4255-9509-D554F712C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EE00D6-0DA6-4424-A438-5A77785CA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15AE9B-2D9E-40C3-BDD9-ECD293216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87CC08-02DC-4B23-AC4A-22C2AB464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3FEC806-42C4-4775-8780-1954F0DD7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E41C550-0C49-41CD-A2D8-00DFCD038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2AB275-D3E6-44E1-AACE-427995FF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8A4D61C-ED58-4949-998D-9EEE8A855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9E9DA27-00DF-41DE-9619-A75E0B381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E75DAE2-6B1A-411C-8B13-79FF726CD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D02E80B-5EF8-4A5B-82C2-0A13F2A27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0048CA8-4343-489E-A21B-4EDC72D1C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408F34-C8EC-430E-A2F6-3D9BE0C59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AF371C-C8F3-4E76-8B55-5EC4A476C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40EC5F-3A40-4726-975F-C76BFDDF8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ECCF20-EEFD-464C-B7F6-366D6E858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C6DA38A-47E2-430B-AFF1-5B13673E9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F8E627-2646-4542-9E85-2B75C6EF9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39AD916-164B-4F03-A87E-DBE5F54B8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D2A4AF6-6D3D-4BD9-953B-EC7D0B704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A710AD4-73F9-41CE-94B1-8E2390D9B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81EABD-05A3-49E1-9F56-4B8AB2FC7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B088E5C-A9F1-4896-B2E0-E1B56FED6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6C251C-A44A-4756-88AA-6EF164DC1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D45B3F-9D9B-467F-A60D-0039394C7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FA6C7E-B369-4928-A197-DD86004EB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52F244A-D0DC-49E8-828D-B7EDE7F1A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06DF05E-52E0-4EE9-8C9C-EB56BF5D1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4A0F70F-E163-4FBE-A58C-4FEF6E922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E8385C-3B47-4361-8597-E4CFEAFF6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43DF97E-03B8-4C86-A0D9-F77F1F2B9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81D7E59-CEA9-4823-A815-CC7F63D41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60A5F5-267B-4B28-B863-DCCE3E851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B8D389B-23D0-499D-971A-84358A234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792988-9642-4B1E-8313-4AF4746A2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91357A-0387-4E5D-B7B5-462CF537E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4F3B89-1BC6-4EF7-9B1F-DD3097B5F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43F73E-B2E2-4DFC-A829-7396960E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EF4D08-5144-4E48-B311-3987C5790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BF3BC7B-8C1E-43AE-BE86-A99C0C34C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B708CD-9C33-46D8-977B-677102E36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9E587F8-1A0F-46F5-B506-5C5CF6FB5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3ABAAF1-CD88-4E1C-9DED-C38376FEC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8DAF767-26C3-493A-A7F2-97BB716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A520A7A-A63C-4F14-B80B-116786F95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FA6E9E-E42E-4CDA-A597-4CBEA01F0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741BCC-0CC3-41BE-A494-62583B88A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E1A6FB-ED8B-4C6D-B0AD-5B7F5FAB6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9D2E2E-3516-4147-B2CC-DDFE18860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D078A71-B900-4C3D-8891-236FBC1C7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1F28A0-2D80-4121-A943-3FB365612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098EC6-82F3-402B-AD2A-89F9CB695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386BEDD-6E25-4251-9FBE-EB146392E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7EAD618-A9C2-431A-A10D-58D2B87EA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C67E1CB-9F8D-449F-A8D1-7FFB4C2CA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59BECDE-BA19-4B39-9FB7-EAE3952AF0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D381B4-51A9-4D6C-B2F6-D419C8B6D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81585B-DA47-4B34-8935-66BCE4F82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FF79D0-EBEB-4018-93BB-3DDCC09BD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46FE048-0197-4C8E-8437-8474D103A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F43338-4583-4542-ADEF-5F908EC4F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341D87-09DE-40A3-8F19-C3FB6447F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1394513-677F-4800-9B5E-640B81782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9CD51C2-EA8E-4A97-AE11-34133E71A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DC6C97-96FB-4240-8D98-814E9052D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D87390A-7963-4DC8-B1B4-CD4392DBF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B3FF2E1-9B82-400E-989C-446650131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3F53F-8F62-41D4-9383-FEE88DCC55B1}">
  <sheetPr codeName="Sheet6"/>
  <dimension ref="A1:C47"/>
  <sheetViews>
    <sheetView showGridLines="0" tabSelected="1" workbookViewId="0"/>
  </sheetViews>
  <sheetFormatPr defaultRowHeight="15" x14ac:dyDescent="0.25"/>
  <cols>
    <col min="1" max="2" width="7.7109375" style="58" customWidth="1"/>
    <col min="3" max="3" width="70.85546875" style="58" customWidth="1"/>
    <col min="4" max="4" width="25.5703125" style="58" customWidth="1"/>
    <col min="5" max="5" width="52.28515625" style="58" customWidth="1"/>
    <col min="6" max="256" width="9.140625" style="58"/>
    <col min="257" max="258" width="7.7109375" style="58" customWidth="1"/>
    <col min="259" max="259" width="70.85546875" style="58" customWidth="1"/>
    <col min="260" max="260" width="25.5703125" style="58" customWidth="1"/>
    <col min="261" max="261" width="52.28515625" style="58" customWidth="1"/>
    <col min="262" max="512" width="9.140625" style="58"/>
    <col min="513" max="514" width="7.7109375" style="58" customWidth="1"/>
    <col min="515" max="515" width="70.85546875" style="58" customWidth="1"/>
    <col min="516" max="516" width="25.5703125" style="58" customWidth="1"/>
    <col min="517" max="517" width="52.28515625" style="58" customWidth="1"/>
    <col min="518" max="768" width="9.140625" style="58"/>
    <col min="769" max="770" width="7.7109375" style="58" customWidth="1"/>
    <col min="771" max="771" width="70.85546875" style="58" customWidth="1"/>
    <col min="772" max="772" width="25.5703125" style="58" customWidth="1"/>
    <col min="773" max="773" width="52.28515625" style="58" customWidth="1"/>
    <col min="774" max="1024" width="9.140625" style="58"/>
    <col min="1025" max="1026" width="7.7109375" style="58" customWidth="1"/>
    <col min="1027" max="1027" width="70.85546875" style="58" customWidth="1"/>
    <col min="1028" max="1028" width="25.5703125" style="58" customWidth="1"/>
    <col min="1029" max="1029" width="52.28515625" style="58" customWidth="1"/>
    <col min="1030" max="1280" width="9.140625" style="58"/>
    <col min="1281" max="1282" width="7.7109375" style="58" customWidth="1"/>
    <col min="1283" max="1283" width="70.85546875" style="58" customWidth="1"/>
    <col min="1284" max="1284" width="25.5703125" style="58" customWidth="1"/>
    <col min="1285" max="1285" width="52.28515625" style="58" customWidth="1"/>
    <col min="1286" max="1536" width="9.140625" style="58"/>
    <col min="1537" max="1538" width="7.7109375" style="58" customWidth="1"/>
    <col min="1539" max="1539" width="70.85546875" style="58" customWidth="1"/>
    <col min="1540" max="1540" width="25.5703125" style="58" customWidth="1"/>
    <col min="1541" max="1541" width="52.28515625" style="58" customWidth="1"/>
    <col min="1542" max="1792" width="9.140625" style="58"/>
    <col min="1793" max="1794" width="7.7109375" style="58" customWidth="1"/>
    <col min="1795" max="1795" width="70.85546875" style="58" customWidth="1"/>
    <col min="1796" max="1796" width="25.5703125" style="58" customWidth="1"/>
    <col min="1797" max="1797" width="52.28515625" style="58" customWidth="1"/>
    <col min="1798" max="2048" width="9.140625" style="58"/>
    <col min="2049" max="2050" width="7.7109375" style="58" customWidth="1"/>
    <col min="2051" max="2051" width="70.85546875" style="58" customWidth="1"/>
    <col min="2052" max="2052" width="25.5703125" style="58" customWidth="1"/>
    <col min="2053" max="2053" width="52.28515625" style="58" customWidth="1"/>
    <col min="2054" max="2304" width="9.140625" style="58"/>
    <col min="2305" max="2306" width="7.7109375" style="58" customWidth="1"/>
    <col min="2307" max="2307" width="70.85546875" style="58" customWidth="1"/>
    <col min="2308" max="2308" width="25.5703125" style="58" customWidth="1"/>
    <col min="2309" max="2309" width="52.28515625" style="58" customWidth="1"/>
    <col min="2310" max="2560" width="9.140625" style="58"/>
    <col min="2561" max="2562" width="7.7109375" style="58" customWidth="1"/>
    <col min="2563" max="2563" width="70.85546875" style="58" customWidth="1"/>
    <col min="2564" max="2564" width="25.5703125" style="58" customWidth="1"/>
    <col min="2565" max="2565" width="52.28515625" style="58" customWidth="1"/>
    <col min="2566" max="2816" width="9.140625" style="58"/>
    <col min="2817" max="2818" width="7.7109375" style="58" customWidth="1"/>
    <col min="2819" max="2819" width="70.85546875" style="58" customWidth="1"/>
    <col min="2820" max="2820" width="25.5703125" style="58" customWidth="1"/>
    <col min="2821" max="2821" width="52.28515625" style="58" customWidth="1"/>
    <col min="2822" max="3072" width="9.140625" style="58"/>
    <col min="3073" max="3074" width="7.7109375" style="58" customWidth="1"/>
    <col min="3075" max="3075" width="70.85546875" style="58" customWidth="1"/>
    <col min="3076" max="3076" width="25.5703125" style="58" customWidth="1"/>
    <col min="3077" max="3077" width="52.28515625" style="58" customWidth="1"/>
    <col min="3078" max="3328" width="9.140625" style="58"/>
    <col min="3329" max="3330" width="7.7109375" style="58" customWidth="1"/>
    <col min="3331" max="3331" width="70.85546875" style="58" customWidth="1"/>
    <col min="3332" max="3332" width="25.5703125" style="58" customWidth="1"/>
    <col min="3333" max="3333" width="52.28515625" style="58" customWidth="1"/>
    <col min="3334" max="3584" width="9.140625" style="58"/>
    <col min="3585" max="3586" width="7.7109375" style="58" customWidth="1"/>
    <col min="3587" max="3587" width="70.85546875" style="58" customWidth="1"/>
    <col min="3588" max="3588" width="25.5703125" style="58" customWidth="1"/>
    <col min="3589" max="3589" width="52.28515625" style="58" customWidth="1"/>
    <col min="3590" max="3840" width="9.140625" style="58"/>
    <col min="3841" max="3842" width="7.7109375" style="58" customWidth="1"/>
    <col min="3843" max="3843" width="70.85546875" style="58" customWidth="1"/>
    <col min="3844" max="3844" width="25.5703125" style="58" customWidth="1"/>
    <col min="3845" max="3845" width="52.28515625" style="58" customWidth="1"/>
    <col min="3846" max="4096" width="9.140625" style="58"/>
    <col min="4097" max="4098" width="7.7109375" style="58" customWidth="1"/>
    <col min="4099" max="4099" width="70.85546875" style="58" customWidth="1"/>
    <col min="4100" max="4100" width="25.5703125" style="58" customWidth="1"/>
    <col min="4101" max="4101" width="52.28515625" style="58" customWidth="1"/>
    <col min="4102" max="4352" width="9.140625" style="58"/>
    <col min="4353" max="4354" width="7.7109375" style="58" customWidth="1"/>
    <col min="4355" max="4355" width="70.85546875" style="58" customWidth="1"/>
    <col min="4356" max="4356" width="25.5703125" style="58" customWidth="1"/>
    <col min="4357" max="4357" width="52.28515625" style="58" customWidth="1"/>
    <col min="4358" max="4608" width="9.140625" style="58"/>
    <col min="4609" max="4610" width="7.7109375" style="58" customWidth="1"/>
    <col min="4611" max="4611" width="70.85546875" style="58" customWidth="1"/>
    <col min="4612" max="4612" width="25.5703125" style="58" customWidth="1"/>
    <col min="4613" max="4613" width="52.28515625" style="58" customWidth="1"/>
    <col min="4614" max="4864" width="9.140625" style="58"/>
    <col min="4865" max="4866" width="7.7109375" style="58" customWidth="1"/>
    <col min="4867" max="4867" width="70.85546875" style="58" customWidth="1"/>
    <col min="4868" max="4868" width="25.5703125" style="58" customWidth="1"/>
    <col min="4869" max="4869" width="52.28515625" style="58" customWidth="1"/>
    <col min="4870" max="5120" width="9.140625" style="58"/>
    <col min="5121" max="5122" width="7.7109375" style="58" customWidth="1"/>
    <col min="5123" max="5123" width="70.85546875" style="58" customWidth="1"/>
    <col min="5124" max="5124" width="25.5703125" style="58" customWidth="1"/>
    <col min="5125" max="5125" width="52.28515625" style="58" customWidth="1"/>
    <col min="5126" max="5376" width="9.140625" style="58"/>
    <col min="5377" max="5378" width="7.7109375" style="58" customWidth="1"/>
    <col min="5379" max="5379" width="70.85546875" style="58" customWidth="1"/>
    <col min="5380" max="5380" width="25.5703125" style="58" customWidth="1"/>
    <col min="5381" max="5381" width="52.28515625" style="58" customWidth="1"/>
    <col min="5382" max="5632" width="9.140625" style="58"/>
    <col min="5633" max="5634" width="7.7109375" style="58" customWidth="1"/>
    <col min="5635" max="5635" width="70.85546875" style="58" customWidth="1"/>
    <col min="5636" max="5636" width="25.5703125" style="58" customWidth="1"/>
    <col min="5637" max="5637" width="52.28515625" style="58" customWidth="1"/>
    <col min="5638" max="5888" width="9.140625" style="58"/>
    <col min="5889" max="5890" width="7.7109375" style="58" customWidth="1"/>
    <col min="5891" max="5891" width="70.85546875" style="58" customWidth="1"/>
    <col min="5892" max="5892" width="25.5703125" style="58" customWidth="1"/>
    <col min="5893" max="5893" width="52.28515625" style="58" customWidth="1"/>
    <col min="5894" max="6144" width="9.140625" style="58"/>
    <col min="6145" max="6146" width="7.7109375" style="58" customWidth="1"/>
    <col min="6147" max="6147" width="70.85546875" style="58" customWidth="1"/>
    <col min="6148" max="6148" width="25.5703125" style="58" customWidth="1"/>
    <col min="6149" max="6149" width="52.28515625" style="58" customWidth="1"/>
    <col min="6150" max="6400" width="9.140625" style="58"/>
    <col min="6401" max="6402" width="7.7109375" style="58" customWidth="1"/>
    <col min="6403" max="6403" width="70.85546875" style="58" customWidth="1"/>
    <col min="6404" max="6404" width="25.5703125" style="58" customWidth="1"/>
    <col min="6405" max="6405" width="52.28515625" style="58" customWidth="1"/>
    <col min="6406" max="6656" width="9.140625" style="58"/>
    <col min="6657" max="6658" width="7.7109375" style="58" customWidth="1"/>
    <col min="6659" max="6659" width="70.85546875" style="58" customWidth="1"/>
    <col min="6660" max="6660" width="25.5703125" style="58" customWidth="1"/>
    <col min="6661" max="6661" width="52.28515625" style="58" customWidth="1"/>
    <col min="6662" max="6912" width="9.140625" style="58"/>
    <col min="6913" max="6914" width="7.7109375" style="58" customWidth="1"/>
    <col min="6915" max="6915" width="70.85546875" style="58" customWidth="1"/>
    <col min="6916" max="6916" width="25.5703125" style="58" customWidth="1"/>
    <col min="6917" max="6917" width="52.28515625" style="58" customWidth="1"/>
    <col min="6918" max="7168" width="9.140625" style="58"/>
    <col min="7169" max="7170" width="7.7109375" style="58" customWidth="1"/>
    <col min="7171" max="7171" width="70.85546875" style="58" customWidth="1"/>
    <col min="7172" max="7172" width="25.5703125" style="58" customWidth="1"/>
    <col min="7173" max="7173" width="52.28515625" style="58" customWidth="1"/>
    <col min="7174" max="7424" width="9.140625" style="58"/>
    <col min="7425" max="7426" width="7.7109375" style="58" customWidth="1"/>
    <col min="7427" max="7427" width="70.85546875" style="58" customWidth="1"/>
    <col min="7428" max="7428" width="25.5703125" style="58" customWidth="1"/>
    <col min="7429" max="7429" width="52.28515625" style="58" customWidth="1"/>
    <col min="7430" max="7680" width="9.140625" style="58"/>
    <col min="7681" max="7682" width="7.7109375" style="58" customWidth="1"/>
    <col min="7683" max="7683" width="70.85546875" style="58" customWidth="1"/>
    <col min="7684" max="7684" width="25.5703125" style="58" customWidth="1"/>
    <col min="7685" max="7685" width="52.28515625" style="58" customWidth="1"/>
    <col min="7686" max="7936" width="9.140625" style="58"/>
    <col min="7937" max="7938" width="7.7109375" style="58" customWidth="1"/>
    <col min="7939" max="7939" width="70.85546875" style="58" customWidth="1"/>
    <col min="7940" max="7940" width="25.5703125" style="58" customWidth="1"/>
    <col min="7941" max="7941" width="52.28515625" style="58" customWidth="1"/>
    <col min="7942" max="8192" width="9.140625" style="58"/>
    <col min="8193" max="8194" width="7.7109375" style="58" customWidth="1"/>
    <col min="8195" max="8195" width="70.85546875" style="58" customWidth="1"/>
    <col min="8196" max="8196" width="25.5703125" style="58" customWidth="1"/>
    <col min="8197" max="8197" width="52.28515625" style="58" customWidth="1"/>
    <col min="8198" max="8448" width="9.140625" style="58"/>
    <col min="8449" max="8450" width="7.7109375" style="58" customWidth="1"/>
    <col min="8451" max="8451" width="70.85546875" style="58" customWidth="1"/>
    <col min="8452" max="8452" width="25.5703125" style="58" customWidth="1"/>
    <col min="8453" max="8453" width="52.28515625" style="58" customWidth="1"/>
    <col min="8454" max="8704" width="9.140625" style="58"/>
    <col min="8705" max="8706" width="7.7109375" style="58" customWidth="1"/>
    <col min="8707" max="8707" width="70.85546875" style="58" customWidth="1"/>
    <col min="8708" max="8708" width="25.5703125" style="58" customWidth="1"/>
    <col min="8709" max="8709" width="52.28515625" style="58" customWidth="1"/>
    <col min="8710" max="8960" width="9.140625" style="58"/>
    <col min="8961" max="8962" width="7.7109375" style="58" customWidth="1"/>
    <col min="8963" max="8963" width="70.85546875" style="58" customWidth="1"/>
    <col min="8964" max="8964" width="25.5703125" style="58" customWidth="1"/>
    <col min="8965" max="8965" width="52.28515625" style="58" customWidth="1"/>
    <col min="8966" max="9216" width="9.140625" style="58"/>
    <col min="9217" max="9218" width="7.7109375" style="58" customWidth="1"/>
    <col min="9219" max="9219" width="70.85546875" style="58" customWidth="1"/>
    <col min="9220" max="9220" width="25.5703125" style="58" customWidth="1"/>
    <col min="9221" max="9221" width="52.28515625" style="58" customWidth="1"/>
    <col min="9222" max="9472" width="9.140625" style="58"/>
    <col min="9473" max="9474" width="7.7109375" style="58" customWidth="1"/>
    <col min="9475" max="9475" width="70.85546875" style="58" customWidth="1"/>
    <col min="9476" max="9476" width="25.5703125" style="58" customWidth="1"/>
    <col min="9477" max="9477" width="52.28515625" style="58" customWidth="1"/>
    <col min="9478" max="9728" width="9.140625" style="58"/>
    <col min="9729" max="9730" width="7.7109375" style="58" customWidth="1"/>
    <col min="9731" max="9731" width="70.85546875" style="58" customWidth="1"/>
    <col min="9732" max="9732" width="25.5703125" style="58" customWidth="1"/>
    <col min="9733" max="9733" width="52.28515625" style="58" customWidth="1"/>
    <col min="9734" max="9984" width="9.140625" style="58"/>
    <col min="9985" max="9986" width="7.7109375" style="58" customWidth="1"/>
    <col min="9987" max="9987" width="70.85546875" style="58" customWidth="1"/>
    <col min="9988" max="9988" width="25.5703125" style="58" customWidth="1"/>
    <col min="9989" max="9989" width="52.28515625" style="58" customWidth="1"/>
    <col min="9990" max="10240" width="9.140625" style="58"/>
    <col min="10241" max="10242" width="7.7109375" style="58" customWidth="1"/>
    <col min="10243" max="10243" width="70.85546875" style="58" customWidth="1"/>
    <col min="10244" max="10244" width="25.5703125" style="58" customWidth="1"/>
    <col min="10245" max="10245" width="52.28515625" style="58" customWidth="1"/>
    <col min="10246" max="10496" width="9.140625" style="58"/>
    <col min="10497" max="10498" width="7.7109375" style="58" customWidth="1"/>
    <col min="10499" max="10499" width="70.85546875" style="58" customWidth="1"/>
    <col min="10500" max="10500" width="25.5703125" style="58" customWidth="1"/>
    <col min="10501" max="10501" width="52.28515625" style="58" customWidth="1"/>
    <col min="10502" max="10752" width="9.140625" style="58"/>
    <col min="10753" max="10754" width="7.7109375" style="58" customWidth="1"/>
    <col min="10755" max="10755" width="70.85546875" style="58" customWidth="1"/>
    <col min="10756" max="10756" width="25.5703125" style="58" customWidth="1"/>
    <col min="10757" max="10757" width="52.28515625" style="58" customWidth="1"/>
    <col min="10758" max="11008" width="9.140625" style="58"/>
    <col min="11009" max="11010" width="7.7109375" style="58" customWidth="1"/>
    <col min="11011" max="11011" width="70.85546875" style="58" customWidth="1"/>
    <col min="11012" max="11012" width="25.5703125" style="58" customWidth="1"/>
    <col min="11013" max="11013" width="52.28515625" style="58" customWidth="1"/>
    <col min="11014" max="11264" width="9.140625" style="58"/>
    <col min="11265" max="11266" width="7.7109375" style="58" customWidth="1"/>
    <col min="11267" max="11267" width="70.85546875" style="58" customWidth="1"/>
    <col min="11268" max="11268" width="25.5703125" style="58" customWidth="1"/>
    <col min="11269" max="11269" width="52.28515625" style="58" customWidth="1"/>
    <col min="11270" max="11520" width="9.140625" style="58"/>
    <col min="11521" max="11522" width="7.7109375" style="58" customWidth="1"/>
    <col min="11523" max="11523" width="70.85546875" style="58" customWidth="1"/>
    <col min="11524" max="11524" width="25.5703125" style="58" customWidth="1"/>
    <col min="11525" max="11525" width="52.28515625" style="58" customWidth="1"/>
    <col min="11526" max="11776" width="9.140625" style="58"/>
    <col min="11777" max="11778" width="7.7109375" style="58" customWidth="1"/>
    <col min="11779" max="11779" width="70.85546875" style="58" customWidth="1"/>
    <col min="11780" max="11780" width="25.5703125" style="58" customWidth="1"/>
    <col min="11781" max="11781" width="52.28515625" style="58" customWidth="1"/>
    <col min="11782" max="12032" width="9.140625" style="58"/>
    <col min="12033" max="12034" width="7.7109375" style="58" customWidth="1"/>
    <col min="12035" max="12035" width="70.85546875" style="58" customWidth="1"/>
    <col min="12036" max="12036" width="25.5703125" style="58" customWidth="1"/>
    <col min="12037" max="12037" width="52.28515625" style="58" customWidth="1"/>
    <col min="12038" max="12288" width="9.140625" style="58"/>
    <col min="12289" max="12290" width="7.7109375" style="58" customWidth="1"/>
    <col min="12291" max="12291" width="70.85546875" style="58" customWidth="1"/>
    <col min="12292" max="12292" width="25.5703125" style="58" customWidth="1"/>
    <col min="12293" max="12293" width="52.28515625" style="58" customWidth="1"/>
    <col min="12294" max="12544" width="9.140625" style="58"/>
    <col min="12545" max="12546" width="7.7109375" style="58" customWidth="1"/>
    <col min="12547" max="12547" width="70.85546875" style="58" customWidth="1"/>
    <col min="12548" max="12548" width="25.5703125" style="58" customWidth="1"/>
    <col min="12549" max="12549" width="52.28515625" style="58" customWidth="1"/>
    <col min="12550" max="12800" width="9.140625" style="58"/>
    <col min="12801" max="12802" width="7.7109375" style="58" customWidth="1"/>
    <col min="12803" max="12803" width="70.85546875" style="58" customWidth="1"/>
    <col min="12804" max="12804" width="25.5703125" style="58" customWidth="1"/>
    <col min="12805" max="12805" width="52.28515625" style="58" customWidth="1"/>
    <col min="12806" max="13056" width="9.140625" style="58"/>
    <col min="13057" max="13058" width="7.7109375" style="58" customWidth="1"/>
    <col min="13059" max="13059" width="70.85546875" style="58" customWidth="1"/>
    <col min="13060" max="13060" width="25.5703125" style="58" customWidth="1"/>
    <col min="13061" max="13061" width="52.28515625" style="58" customWidth="1"/>
    <col min="13062" max="13312" width="9.140625" style="58"/>
    <col min="13313" max="13314" width="7.7109375" style="58" customWidth="1"/>
    <col min="13315" max="13315" width="70.85546875" style="58" customWidth="1"/>
    <col min="13316" max="13316" width="25.5703125" style="58" customWidth="1"/>
    <col min="13317" max="13317" width="52.28515625" style="58" customWidth="1"/>
    <col min="13318" max="13568" width="9.140625" style="58"/>
    <col min="13569" max="13570" width="7.7109375" style="58" customWidth="1"/>
    <col min="13571" max="13571" width="70.85546875" style="58" customWidth="1"/>
    <col min="13572" max="13572" width="25.5703125" style="58" customWidth="1"/>
    <col min="13573" max="13573" width="52.28515625" style="58" customWidth="1"/>
    <col min="13574" max="13824" width="9.140625" style="58"/>
    <col min="13825" max="13826" width="7.7109375" style="58" customWidth="1"/>
    <col min="13827" max="13827" width="70.85546875" style="58" customWidth="1"/>
    <col min="13828" max="13828" width="25.5703125" style="58" customWidth="1"/>
    <col min="13829" max="13829" width="52.28515625" style="58" customWidth="1"/>
    <col min="13830" max="14080" width="9.140625" style="58"/>
    <col min="14081" max="14082" width="7.7109375" style="58" customWidth="1"/>
    <col min="14083" max="14083" width="70.85546875" style="58" customWidth="1"/>
    <col min="14084" max="14084" width="25.5703125" style="58" customWidth="1"/>
    <col min="14085" max="14085" width="52.28515625" style="58" customWidth="1"/>
    <col min="14086" max="14336" width="9.140625" style="58"/>
    <col min="14337" max="14338" width="7.7109375" style="58" customWidth="1"/>
    <col min="14339" max="14339" width="70.85546875" style="58" customWidth="1"/>
    <col min="14340" max="14340" width="25.5703125" style="58" customWidth="1"/>
    <col min="14341" max="14341" width="52.28515625" style="58" customWidth="1"/>
    <col min="14342" max="14592" width="9.140625" style="58"/>
    <col min="14593" max="14594" width="7.7109375" style="58" customWidth="1"/>
    <col min="14595" max="14595" width="70.85546875" style="58" customWidth="1"/>
    <col min="14596" max="14596" width="25.5703125" style="58" customWidth="1"/>
    <col min="14597" max="14597" width="52.28515625" style="58" customWidth="1"/>
    <col min="14598" max="14848" width="9.140625" style="58"/>
    <col min="14849" max="14850" width="7.7109375" style="58" customWidth="1"/>
    <col min="14851" max="14851" width="70.85546875" style="58" customWidth="1"/>
    <col min="14852" max="14852" width="25.5703125" style="58" customWidth="1"/>
    <col min="14853" max="14853" width="52.28515625" style="58" customWidth="1"/>
    <col min="14854" max="15104" width="9.140625" style="58"/>
    <col min="15105" max="15106" width="7.7109375" style="58" customWidth="1"/>
    <col min="15107" max="15107" width="70.85546875" style="58" customWidth="1"/>
    <col min="15108" max="15108" width="25.5703125" style="58" customWidth="1"/>
    <col min="15109" max="15109" width="52.28515625" style="58" customWidth="1"/>
    <col min="15110" max="15360" width="9.140625" style="58"/>
    <col min="15361" max="15362" width="7.7109375" style="58" customWidth="1"/>
    <col min="15363" max="15363" width="70.85546875" style="58" customWidth="1"/>
    <col min="15364" max="15364" width="25.5703125" style="58" customWidth="1"/>
    <col min="15365" max="15365" width="52.28515625" style="58" customWidth="1"/>
    <col min="15366" max="15616" width="9.140625" style="58"/>
    <col min="15617" max="15618" width="7.7109375" style="58" customWidth="1"/>
    <col min="15619" max="15619" width="70.85546875" style="58" customWidth="1"/>
    <col min="15620" max="15620" width="25.5703125" style="58" customWidth="1"/>
    <col min="15621" max="15621" width="52.28515625" style="58" customWidth="1"/>
    <col min="15622" max="15872" width="9.140625" style="58"/>
    <col min="15873" max="15874" width="7.7109375" style="58" customWidth="1"/>
    <col min="15875" max="15875" width="70.85546875" style="58" customWidth="1"/>
    <col min="15876" max="15876" width="25.5703125" style="58" customWidth="1"/>
    <col min="15877" max="15877" width="52.28515625" style="58" customWidth="1"/>
    <col min="15878" max="16128" width="9.140625" style="58"/>
    <col min="16129" max="16130" width="7.7109375" style="58" customWidth="1"/>
    <col min="16131" max="16131" width="70.85546875" style="58" customWidth="1"/>
    <col min="16132" max="16132" width="25.5703125" style="58" customWidth="1"/>
    <col min="16133" max="16133" width="52.28515625" style="58" customWidth="1"/>
    <col min="16134" max="16384" width="9.140625" style="58"/>
  </cols>
  <sheetData>
    <row r="1" spans="1:3" ht="60" customHeight="1" x14ac:dyDescent="0.25">
      <c r="A1" s="3" t="s">
        <v>83</v>
      </c>
      <c r="B1" s="3"/>
      <c r="C1" s="3"/>
    </row>
    <row r="2" spans="1:3" ht="19.5" customHeight="1" x14ac:dyDescent="0.25">
      <c r="A2" s="6" t="s">
        <v>191</v>
      </c>
    </row>
    <row r="3" spans="1:3" ht="12.75" customHeight="1" x14ac:dyDescent="0.25">
      <c r="A3" s="1" t="s">
        <v>183</v>
      </c>
    </row>
    <row r="4" spans="1:3" ht="12.75" customHeight="1" x14ac:dyDescent="0.25"/>
    <row r="5" spans="1:3" ht="12.75" customHeight="1" x14ac:dyDescent="0.25">
      <c r="B5" s="7" t="s">
        <v>93</v>
      </c>
    </row>
    <row r="6" spans="1:3" ht="12.75" customHeight="1" x14ac:dyDescent="0.25">
      <c r="B6" s="8" t="s">
        <v>94</v>
      </c>
    </row>
    <row r="7" spans="1:3" ht="12.75" customHeight="1" x14ac:dyDescent="0.25">
      <c r="A7" s="9"/>
      <c r="B7" s="17">
        <v>12.1</v>
      </c>
      <c r="C7" s="18" t="s">
        <v>113</v>
      </c>
    </row>
    <row r="8" spans="1:3" ht="12.75" customHeight="1" x14ac:dyDescent="0.25">
      <c r="A8" s="9"/>
      <c r="B8" s="17">
        <v>12.2</v>
      </c>
      <c r="C8" s="18" t="s">
        <v>114</v>
      </c>
    </row>
    <row r="9" spans="1:3" ht="12.75" customHeight="1" x14ac:dyDescent="0.25">
      <c r="A9" s="9"/>
      <c r="B9" s="17">
        <v>12.3</v>
      </c>
      <c r="C9" s="18" t="s">
        <v>115</v>
      </c>
    </row>
    <row r="10" spans="1:3" ht="12.75" customHeight="1" x14ac:dyDescent="0.25">
      <c r="A10" s="9"/>
      <c r="B10" s="17">
        <v>12.4</v>
      </c>
      <c r="C10" s="18" t="s">
        <v>109</v>
      </c>
    </row>
    <row r="11" spans="1:3" ht="12.75" customHeight="1" x14ac:dyDescent="0.25">
      <c r="A11" s="9"/>
      <c r="B11" s="17">
        <v>12.5</v>
      </c>
      <c r="C11" s="18" t="s">
        <v>111</v>
      </c>
    </row>
    <row r="12" spans="1:3" ht="12.75" customHeight="1" x14ac:dyDescent="0.25">
      <c r="B12" s="17">
        <v>12.6</v>
      </c>
      <c r="C12" s="18" t="s">
        <v>116</v>
      </c>
    </row>
    <row r="13" spans="1:3" ht="12.75" customHeight="1" x14ac:dyDescent="0.25">
      <c r="B13" s="17">
        <v>12.7</v>
      </c>
      <c r="C13" s="18" t="s">
        <v>117</v>
      </c>
    </row>
    <row r="14" spans="1:3" ht="12.75" customHeight="1" x14ac:dyDescent="0.25">
      <c r="B14" s="17">
        <v>12.8</v>
      </c>
      <c r="C14" s="18" t="s">
        <v>118</v>
      </c>
    </row>
    <row r="15" spans="1:3" ht="12.75" customHeight="1" x14ac:dyDescent="0.25">
      <c r="B15" s="17">
        <v>12.9</v>
      </c>
      <c r="C15" s="18" t="s">
        <v>119</v>
      </c>
    </row>
    <row r="16" spans="1:3" ht="12.75" customHeight="1" x14ac:dyDescent="0.25">
      <c r="B16" s="57" t="s">
        <v>121</v>
      </c>
      <c r="C16" s="18" t="s">
        <v>120</v>
      </c>
    </row>
    <row r="17" spans="2:3" ht="12.75" customHeight="1" x14ac:dyDescent="0.25">
      <c r="B17" s="17">
        <v>12.11</v>
      </c>
      <c r="C17" s="18" t="s">
        <v>112</v>
      </c>
    </row>
    <row r="18" spans="2:3" ht="12.75" customHeight="1" x14ac:dyDescent="0.25">
      <c r="B18" s="17">
        <v>12.12</v>
      </c>
      <c r="C18" s="18" t="s">
        <v>122</v>
      </c>
    </row>
    <row r="19" spans="2:3" ht="12.75" customHeight="1" x14ac:dyDescent="0.25">
      <c r="B19" s="17">
        <v>12.13</v>
      </c>
      <c r="C19" s="18" t="s">
        <v>123</v>
      </c>
    </row>
    <row r="20" spans="2:3" ht="12.75" customHeight="1" x14ac:dyDescent="0.25">
      <c r="B20" s="17">
        <v>12.14</v>
      </c>
      <c r="C20" s="18" t="s">
        <v>124</v>
      </c>
    </row>
    <row r="21" spans="2:3" ht="12.75" customHeight="1" x14ac:dyDescent="0.25">
      <c r="B21" s="17">
        <v>12.15</v>
      </c>
      <c r="C21" s="18" t="s">
        <v>125</v>
      </c>
    </row>
    <row r="22" spans="2:3" ht="12.75" customHeight="1" x14ac:dyDescent="0.25">
      <c r="B22" s="17">
        <v>12.16</v>
      </c>
      <c r="C22" s="18" t="s">
        <v>126</v>
      </c>
    </row>
    <row r="23" spans="2:3" ht="12.75" customHeight="1" x14ac:dyDescent="0.25">
      <c r="B23" s="17">
        <v>12.17</v>
      </c>
      <c r="C23" s="18" t="s">
        <v>127</v>
      </c>
    </row>
    <row r="24" spans="2:3" ht="12.75" customHeight="1" x14ac:dyDescent="0.25">
      <c r="B24" s="17">
        <v>12.18</v>
      </c>
      <c r="C24" s="18" t="s">
        <v>128</v>
      </c>
    </row>
    <row r="25" spans="2:3" ht="12.75" customHeight="1" x14ac:dyDescent="0.25">
      <c r="B25" s="17">
        <v>12.19</v>
      </c>
      <c r="C25" s="18" t="s">
        <v>129</v>
      </c>
    </row>
    <row r="26" spans="2:3" ht="12.75" customHeight="1" x14ac:dyDescent="0.25">
      <c r="B26" s="57" t="s">
        <v>130</v>
      </c>
      <c r="C26" s="18" t="s">
        <v>110</v>
      </c>
    </row>
    <row r="27" spans="2:3" ht="12.75" customHeight="1" x14ac:dyDescent="0.25">
      <c r="B27" s="17">
        <v>12.21</v>
      </c>
      <c r="C27" s="18" t="s">
        <v>131</v>
      </c>
    </row>
    <row r="28" spans="2:3" ht="12.75" customHeight="1" x14ac:dyDescent="0.25">
      <c r="B28" s="17">
        <v>12.22</v>
      </c>
      <c r="C28" s="18" t="s">
        <v>132</v>
      </c>
    </row>
    <row r="29" spans="2:3" ht="12.75" customHeight="1" x14ac:dyDescent="0.25">
      <c r="B29" s="17">
        <v>12.23</v>
      </c>
      <c r="C29" s="18" t="s">
        <v>133</v>
      </c>
    </row>
    <row r="30" spans="2:3" ht="12.75" customHeight="1" x14ac:dyDescent="0.25">
      <c r="B30" s="17">
        <v>12.24</v>
      </c>
      <c r="C30" s="18" t="s">
        <v>134</v>
      </c>
    </row>
    <row r="31" spans="2:3" ht="12.75" customHeight="1" x14ac:dyDescent="0.25">
      <c r="B31" s="17">
        <v>12.25</v>
      </c>
      <c r="C31" s="18" t="s">
        <v>135</v>
      </c>
    </row>
    <row r="32" spans="2:3" ht="12.75" customHeight="1" x14ac:dyDescent="0.25">
      <c r="B32" s="17">
        <v>12.26</v>
      </c>
      <c r="C32" s="18" t="s">
        <v>136</v>
      </c>
    </row>
    <row r="33" spans="2:3" ht="12.75" customHeight="1" x14ac:dyDescent="0.25">
      <c r="B33" s="17">
        <v>12.27</v>
      </c>
      <c r="C33" s="18" t="s">
        <v>137</v>
      </c>
    </row>
    <row r="34" spans="2:3" ht="12.75" customHeight="1" x14ac:dyDescent="0.25">
      <c r="B34" s="17">
        <v>12.28</v>
      </c>
      <c r="C34" s="18" t="s">
        <v>138</v>
      </c>
    </row>
    <row r="35" spans="2:3" ht="12.75" customHeight="1" x14ac:dyDescent="0.25">
      <c r="B35" s="17">
        <v>12.29</v>
      </c>
      <c r="C35" s="18" t="s">
        <v>139</v>
      </c>
    </row>
    <row r="36" spans="2:3" x14ac:dyDescent="0.25">
      <c r="B36" s="10"/>
      <c r="C36" s="11"/>
    </row>
    <row r="37" spans="2:3" x14ac:dyDescent="0.25">
      <c r="B37" s="59"/>
      <c r="C37" s="59"/>
    </row>
    <row r="38" spans="2:3" ht="15.75" x14ac:dyDescent="0.25">
      <c r="B38" s="12" t="s">
        <v>95</v>
      </c>
      <c r="C38" s="13"/>
    </row>
    <row r="39" spans="2:3" ht="15.75" x14ac:dyDescent="0.25">
      <c r="B39" s="7"/>
      <c r="C39" s="59"/>
    </row>
    <row r="40" spans="2:3" x14ac:dyDescent="0.25">
      <c r="B40" s="14"/>
      <c r="C40" s="59"/>
    </row>
    <row r="41" spans="2:3" x14ac:dyDescent="0.25">
      <c r="B41" s="14"/>
      <c r="C41" s="59"/>
    </row>
    <row r="42" spans="2:3" ht="15.75" x14ac:dyDescent="0.25">
      <c r="B42" s="15" t="s">
        <v>96</v>
      </c>
      <c r="C42" s="59"/>
    </row>
    <row r="43" spans="2:3" x14ac:dyDescent="0.25">
      <c r="B43" s="16"/>
      <c r="C43" s="16"/>
    </row>
    <row r="44" spans="2:3" ht="21.95" customHeight="1" x14ac:dyDescent="0.25">
      <c r="B44" s="140" t="s">
        <v>97</v>
      </c>
      <c r="C44" s="140"/>
    </row>
    <row r="45" spans="2:3" x14ac:dyDescent="0.25">
      <c r="B45" s="16"/>
      <c r="C45" s="16"/>
    </row>
    <row r="46" spans="2:3" x14ac:dyDescent="0.25">
      <c r="B46" s="16"/>
      <c r="C46" s="16"/>
    </row>
    <row r="47" spans="2:3" x14ac:dyDescent="0.25">
      <c r="B47" s="141" t="s">
        <v>190</v>
      </c>
      <c r="C47" s="141"/>
    </row>
  </sheetData>
  <mergeCells count="2">
    <mergeCell ref="B44:C44"/>
    <mergeCell ref="B47:C47"/>
  </mergeCells>
  <hyperlinks>
    <hyperlink ref="B24:C24" r:id="rId1" display="© Commonwealth of Australia &lt;&lt;yyyy&gt;&gt;" xr:uid="{EE511ADE-0E46-4B64-B101-6AE985F558AF}"/>
    <hyperlink ref="B38:C38" r:id="rId2" display="More information available from the ABS web site" xr:uid="{6C9320B7-58E7-48E1-B251-63F1BF0158FE}"/>
    <hyperlink ref="B47:C47" r:id="rId3" display="© Commonwealth of Australia &lt;&lt;yyyy&gt;&gt;" xr:uid="{444DC2BC-3772-423E-A52B-D342ACFFEC8B}"/>
    <hyperlink ref="B7" location="'Table 12.1'!A1" display="12.1" xr:uid="{95952608-31C4-4A8A-BAC9-885C3577A9CB}"/>
    <hyperlink ref="B8" location="'Table 12.2'!A1" display="12.2" xr:uid="{D5694550-ABBA-4C46-84E5-64CEB16CA99F}"/>
    <hyperlink ref="B9" location="'Table 12.3'!A1" display="12.3" xr:uid="{9AE1AE67-5D4E-4436-BDDA-A9EC9DEAED82}"/>
    <hyperlink ref="B10" location="'Table 12.4'!A1" display="12.4" xr:uid="{CE5C2F52-4A8C-4B4E-A031-DCFF83DF2394}"/>
    <hyperlink ref="B11" location="'Table 12.5'!A1" display="12.5" xr:uid="{767F6019-752A-4D85-A4C0-5494AB32D387}"/>
    <hyperlink ref="B12" location="'Table 12.6'!A1" display="12.6" xr:uid="{CB5179A1-BF34-4971-BF87-E476B5E9401C}"/>
    <hyperlink ref="B13" location="'Table 12.7'!A1" display="12.7" xr:uid="{E6ABF654-16F1-4F07-B4B0-E4B14A94EDB0}"/>
    <hyperlink ref="B14" location="'Table 12.8'!A1" display="12.8" xr:uid="{D16BBF2B-CD98-465C-8981-9D5F478EE727}"/>
    <hyperlink ref="B15" location="'Table 12.9'!A1" display="12.9" xr:uid="{EE247D96-8381-4E6A-AE6B-B0548C64EC11}"/>
    <hyperlink ref="B16" location="'Table 12.10'!A1" display="12.10" xr:uid="{971B7079-6D38-4666-AD93-BAFA342A18F4}"/>
    <hyperlink ref="B17" location="'Table 12.11'!A1" display="12.11" xr:uid="{672E6661-9502-49E2-A707-FE9AEE953503}"/>
    <hyperlink ref="B18" location="'Table 12.12'!A1" display="12.12" xr:uid="{87DEF29D-9952-4928-83B5-E17D94B47694}"/>
    <hyperlink ref="B19" location="'Table 12.13'!A1" display="12.13" xr:uid="{F306EDAB-546D-4CE8-98D1-06078B2776A1}"/>
    <hyperlink ref="B20" location="'Table 12.14'!A1" display="12.14" xr:uid="{2F3B67DC-03D9-4746-8A1C-5BCF916B6940}"/>
    <hyperlink ref="B21" location="'Table 12.15'!A1" display="12.15" xr:uid="{B252069D-831C-41C3-B6DC-7AA94EA973F1}"/>
    <hyperlink ref="B22" location="'Table 12.16'!A1" display="12.16" xr:uid="{161DD327-20DB-400A-9086-2A50AE641526}"/>
    <hyperlink ref="B23" location="'Table 12.17'!A1" display="12.17" xr:uid="{2059355D-A3EA-4EB2-8A3C-33083796B8AD}"/>
    <hyperlink ref="B24" location="'Table 12.18'!A1" display="12.18" xr:uid="{791F5523-7D8D-4BCF-A797-CF2727E49BC5}"/>
    <hyperlink ref="B25" location="'Table 12.19'!A1" display="12.19" xr:uid="{926BCB9E-F155-403E-9863-A6D50D0038BB}"/>
    <hyperlink ref="B26" location="'Table 12.20'!A1" display="12.20" xr:uid="{968E587C-AF3D-4238-99B4-FA912F9D9D05}"/>
    <hyperlink ref="B27" location="'Table 12.21'!A1" display="12.21" xr:uid="{14EAA6A8-020F-4810-8304-484CB2A5CF06}"/>
    <hyperlink ref="B28" location="'Table 12.22'!A1" display="12.22" xr:uid="{709F9610-B65F-452E-8901-7A34792832AF}"/>
    <hyperlink ref="B29" location="'Table 12.23'!A1" display="12.23" xr:uid="{8C0E994A-3687-4EFA-A439-15E0DFB8C2CD}"/>
    <hyperlink ref="B30" location="'Table 12.24'!A1" display="12.24" xr:uid="{B7F2C814-6BCB-4A74-9081-3094E998E1DA}"/>
    <hyperlink ref="B31" location="'Table 12.25'!A1" display="12.25" xr:uid="{F297C8A3-7A45-420B-9FF8-F924CFEF1E71}"/>
    <hyperlink ref="B32" location="'Table 12.26'!A1" display="12.26" xr:uid="{67794766-9C35-4B5D-8AB6-088DE5D16558}"/>
    <hyperlink ref="B33" location="'Table 12.27'!A1" display="12.27" xr:uid="{1D908317-D9BF-4A70-BB8B-68BFAC5F1F99}"/>
    <hyperlink ref="B34" location="'Table 12.28'!A1" display="12.28" xr:uid="{D857DFA4-9E40-45F1-B4E9-F212B2C2D83D}"/>
    <hyperlink ref="B35" location="'Table 12.29'!A1" display="12.29" xr:uid="{465B5BDC-E62A-46AD-B6A5-096A49940661}"/>
  </hyperlinks>
  <pageMargins left="0.7" right="0.7" top="0.75" bottom="0.75" header="0.3" footer="0.3"/>
  <pageSetup paperSize="9" orientation="portrait" verticalDpi="0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393A-79F2-4487-BF74-BB56249895A0}">
  <sheetPr codeName="Sheet73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119</v>
      </c>
      <c r="T1" s="103"/>
      <c r="U1" s="103"/>
      <c r="V1" s="103"/>
      <c r="W1" s="103"/>
      <c r="X1" s="103"/>
      <c r="Y1" s="104" t="s">
        <v>160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119</v>
      </c>
      <c r="Y3" s="109" t="s">
        <v>160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12.9 Devonport,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17313</v>
      </c>
      <c r="W4" s="112">
        <v>17954</v>
      </c>
      <c r="X4" s="112">
        <v>19245</v>
      </c>
      <c r="Y4" s="112">
        <v>19104</v>
      </c>
      <c r="Z4" s="112">
        <v>19560</v>
      </c>
      <c r="AB4" s="113" t="str">
        <f>TEXT(Z4,"###,###")</f>
        <v>19,560</v>
      </c>
      <c r="AD4" s="114">
        <f>Z4/Y4-1</f>
        <v>2.3869346733668362E-2</v>
      </c>
      <c r="AF4" s="114">
        <f>Z4/V4-1</f>
        <v>0.12978686536128925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8854</v>
      </c>
      <c r="W5" s="112">
        <v>9096</v>
      </c>
      <c r="X5" s="112">
        <v>9811</v>
      </c>
      <c r="Y5" s="112">
        <v>9656</v>
      </c>
      <c r="Z5" s="112">
        <v>9849</v>
      </c>
      <c r="AB5" s="113" t="str">
        <f>TEXT(Z5,"###,###")</f>
        <v>9,849</v>
      </c>
      <c r="AD5" s="114">
        <f t="shared" ref="AD5:AD9" si="0">Z5/Y5-1</f>
        <v>1.9987572493786354E-2</v>
      </c>
      <c r="AF5" s="114">
        <f t="shared" ref="AF5:AF9" si="1">Z5/V5-1</f>
        <v>0.11237858594985317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8456</v>
      </c>
      <c r="W6" s="112">
        <v>8858</v>
      </c>
      <c r="X6" s="112">
        <v>9433</v>
      </c>
      <c r="Y6" s="112">
        <v>9444</v>
      </c>
      <c r="Z6" s="112">
        <v>9707</v>
      </c>
      <c r="AB6" s="113" t="str">
        <f>TEXT(Z6,"###,###")</f>
        <v>9,707</v>
      </c>
      <c r="AD6" s="114">
        <f t="shared" si="0"/>
        <v>2.7848369335027545E-2</v>
      </c>
      <c r="AF6" s="114">
        <f t="shared" si="1"/>
        <v>0.1479422894985809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12368</v>
      </c>
      <c r="W7" s="112">
        <v>12641</v>
      </c>
      <c r="X7" s="112">
        <v>13197</v>
      </c>
      <c r="Y7" s="112">
        <v>13365</v>
      </c>
      <c r="Z7" s="112">
        <v>13685</v>
      </c>
      <c r="AB7" s="113" t="str">
        <f>TEXT(Z7,"###,###")</f>
        <v>13,685</v>
      </c>
      <c r="AD7" s="114">
        <f t="shared" si="0"/>
        <v>2.3943135054246056E-2</v>
      </c>
      <c r="AF7" s="114">
        <f t="shared" si="1"/>
        <v>0.1064844760672703</v>
      </c>
    </row>
    <row r="8" spans="1:32" ht="17.25" customHeight="1" x14ac:dyDescent="0.25">
      <c r="A8" s="66" t="s">
        <v>13</v>
      </c>
      <c r="B8" s="67"/>
      <c r="C8" s="31"/>
      <c r="D8" s="68" t="str">
        <f>AB4</f>
        <v>19,560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13,685</v>
      </c>
      <c r="P8" s="69"/>
      <c r="S8" s="111" t="s">
        <v>86</v>
      </c>
      <c r="T8" s="112"/>
      <c r="U8" s="112"/>
      <c r="V8" s="112">
        <v>34824</v>
      </c>
      <c r="W8" s="112">
        <v>34288</v>
      </c>
      <c r="X8" s="112">
        <v>34522.32</v>
      </c>
      <c r="Y8" s="112">
        <v>37335.17</v>
      </c>
      <c r="Z8" s="112">
        <v>37241.97</v>
      </c>
      <c r="AB8" s="113" t="str">
        <f>TEXT(Z8,"$###,###")</f>
        <v>$37,242</v>
      </c>
      <c r="AD8" s="114">
        <f t="shared" si="0"/>
        <v>-2.4963057621003593E-3</v>
      </c>
      <c r="AF8" s="114">
        <f t="shared" si="1"/>
        <v>6.9434011026878073E-2</v>
      </c>
    </row>
    <row r="9" spans="1:32" x14ac:dyDescent="0.25">
      <c r="A9" s="32" t="s">
        <v>15</v>
      </c>
      <c r="B9" s="73"/>
      <c r="C9" s="74"/>
      <c r="D9" s="75">
        <f>AD104</f>
        <v>78.144171779141104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50.602849835586404</v>
      </c>
      <c r="P9" s="76" t="s">
        <v>87</v>
      </c>
      <c r="S9" s="111" t="s">
        <v>7</v>
      </c>
      <c r="T9" s="112"/>
      <c r="U9" s="112"/>
      <c r="V9" s="112">
        <v>552829647</v>
      </c>
      <c r="W9" s="112">
        <v>566932799</v>
      </c>
      <c r="X9" s="112">
        <v>608349055</v>
      </c>
      <c r="Y9" s="112">
        <v>636239809</v>
      </c>
      <c r="Z9" s="112">
        <v>679973630</v>
      </c>
      <c r="AB9" s="113" t="str">
        <f>TEXT(Z9/1000000,"$#,###.0")&amp;" mil"</f>
        <v>$680.0 mil</v>
      </c>
      <c r="AD9" s="114">
        <f t="shared" si="0"/>
        <v>6.8737951290313015E-2</v>
      </c>
      <c r="AF9" s="114">
        <f t="shared" si="1"/>
        <v>0.22998763487081941</v>
      </c>
    </row>
    <row r="10" spans="1:32" x14ac:dyDescent="0.25">
      <c r="A10" s="32" t="s">
        <v>18</v>
      </c>
      <c r="B10" s="73"/>
      <c r="C10" s="74"/>
      <c r="D10" s="75">
        <f>AD105</f>
        <v>14.703476482617587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49.367921081476069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87.928388746803066</v>
      </c>
      <c r="P11" s="76" t="s">
        <v>87</v>
      </c>
      <c r="S11" s="111" t="s">
        <v>30</v>
      </c>
      <c r="T11" s="116"/>
      <c r="U11" s="116"/>
      <c r="V11" s="116">
        <v>15693</v>
      </c>
      <c r="W11" s="116">
        <v>16332</v>
      </c>
      <c r="X11" s="116">
        <v>17545</v>
      </c>
      <c r="Y11" s="116">
        <v>17539</v>
      </c>
      <c r="Z11" s="116">
        <v>17907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6.0723419802703686</v>
      </c>
      <c r="P12" s="76" t="s">
        <v>87</v>
      </c>
      <c r="S12" s="111" t="s">
        <v>31</v>
      </c>
      <c r="T12" s="116"/>
      <c r="U12" s="116"/>
      <c r="V12" s="116">
        <v>1620</v>
      </c>
      <c r="W12" s="116">
        <v>1622</v>
      </c>
      <c r="X12" s="116">
        <v>1703</v>
      </c>
      <c r="Y12" s="116">
        <v>1564</v>
      </c>
      <c r="Z12" s="116">
        <v>1652</v>
      </c>
    </row>
    <row r="13" spans="1:32" ht="15" customHeight="1" x14ac:dyDescent="0.25">
      <c r="A13" s="32" t="s">
        <v>20</v>
      </c>
      <c r="B13" s="74"/>
      <c r="C13" s="74"/>
      <c r="D13" s="75">
        <f>AD108</f>
        <v>11.605316973415134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6.0284983558640848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15.582822085889569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41.0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26.738241308793455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18.209064327485379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1706</v>
      </c>
      <c r="Z15" s="116">
        <v>1778</v>
      </c>
      <c r="AB15" s="121">
        <f t="shared" ref="AB15:AB34" si="2">IF(Z15="np",0,Z15/$Z$34)</f>
        <v>9.0923037586295066E-2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38.701431492842538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81.790935672514621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208</v>
      </c>
      <c r="Z16" s="116">
        <v>216</v>
      </c>
      <c r="AB16" s="121">
        <f t="shared" si="2"/>
        <v>1.1045768345691639E-2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1413</v>
      </c>
      <c r="Z17" s="116">
        <v>1400</v>
      </c>
      <c r="AB17" s="121">
        <f t="shared" si="2"/>
        <v>7.1592942981334701E-2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160</v>
      </c>
      <c r="Z18" s="116">
        <v>151</v>
      </c>
      <c r="AB18" s="121">
        <f t="shared" si="2"/>
        <v>7.7218102787010995E-3</v>
      </c>
    </row>
    <row r="19" spans="1:28" x14ac:dyDescent="0.25">
      <c r="A19" s="65" t="str">
        <f>$S$1&amp;" ("&amp;$V$2&amp;" to "&amp;$Z$2&amp;")"</f>
        <v>Devonport (2015-16 to 2019-20)</v>
      </c>
      <c r="B19" s="65"/>
      <c r="C19" s="65"/>
      <c r="D19" s="65"/>
      <c r="E19" s="65"/>
      <c r="F19" s="65"/>
      <c r="G19" s="65" t="str">
        <f>$S$1&amp;" ("&amp;$V$2&amp;" to "&amp;$Z$2&amp;")"</f>
        <v>Devonport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1232</v>
      </c>
      <c r="Z19" s="116">
        <v>1274</v>
      </c>
      <c r="AB19" s="121">
        <f t="shared" si="2"/>
        <v>6.514957811301457E-2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554</v>
      </c>
      <c r="Z20" s="116">
        <v>565</v>
      </c>
      <c r="AB20" s="121">
        <f t="shared" si="2"/>
        <v>2.8892866274610074E-2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1843</v>
      </c>
      <c r="Z21" s="116">
        <v>1897</v>
      </c>
      <c r="AB21" s="121">
        <f t="shared" si="2"/>
        <v>9.700843773970852E-2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1427</v>
      </c>
      <c r="Z22" s="116">
        <v>1513</v>
      </c>
      <c r="AB22" s="121">
        <f t="shared" si="2"/>
        <v>7.737151623625671E-2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1005</v>
      </c>
      <c r="Z23" s="116">
        <v>1058</v>
      </c>
      <c r="AB23" s="121">
        <f t="shared" si="2"/>
        <v>5.4103809767322937E-2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95</v>
      </c>
      <c r="Z24" s="116">
        <v>85</v>
      </c>
      <c r="AB24" s="121">
        <f t="shared" si="2"/>
        <v>4.3467143952953206E-3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406</v>
      </c>
      <c r="Z25" s="116">
        <v>462</v>
      </c>
      <c r="AB25" s="121">
        <f t="shared" si="2"/>
        <v>2.3625671183840451E-2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247</v>
      </c>
      <c r="Z26" s="116">
        <v>218</v>
      </c>
      <c r="AB26" s="121">
        <f t="shared" si="2"/>
        <v>1.1148043978522117E-2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681</v>
      </c>
      <c r="Z27" s="116">
        <v>703</v>
      </c>
      <c r="AB27" s="121">
        <f t="shared" si="2"/>
        <v>3.5949884939913065E-2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1872</v>
      </c>
      <c r="Z28" s="116">
        <v>2025</v>
      </c>
      <c r="AB28" s="121">
        <f t="shared" si="2"/>
        <v>0.10355407824085912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868</v>
      </c>
      <c r="Z29" s="116">
        <v>642</v>
      </c>
      <c r="AB29" s="121">
        <f t="shared" si="2"/>
        <v>3.2830478138583481E-2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1232</v>
      </c>
      <c r="Z30" s="116">
        <v>1298</v>
      </c>
      <c r="AB30" s="121">
        <f t="shared" si="2"/>
        <v>6.6376885706980318E-2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2156</v>
      </c>
      <c r="Z31" s="116">
        <v>2351</v>
      </c>
      <c r="AB31" s="121">
        <f t="shared" si="2"/>
        <v>0.12022500639222705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256</v>
      </c>
      <c r="Z32" s="116">
        <v>313</v>
      </c>
      <c r="AB32" s="121">
        <f t="shared" si="2"/>
        <v>1.6006136537969829E-2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721</v>
      </c>
      <c r="Z33" s="116">
        <v>724</v>
      </c>
      <c r="AB33" s="121">
        <f t="shared" si="2"/>
        <v>3.7023779084633085E-2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19100</v>
      </c>
      <c r="Z34" s="124">
        <v>19555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11189</v>
      </c>
      <c r="AB37" s="136">
        <f>Z37/Z40*100</f>
        <v>81.790935672514621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2491</v>
      </c>
      <c r="AB38" s="136">
        <f>Z38/Z40*100</f>
        <v>18.209064327485379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13680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13</v>
      </c>
      <c r="W44" s="116">
        <v>13</v>
      </c>
      <c r="X44" s="116">
        <v>16</v>
      </c>
      <c r="Y44" s="116">
        <v>11</v>
      </c>
      <c r="Z44" s="116">
        <v>17</v>
      </c>
    </row>
    <row r="45" spans="19:32" x14ac:dyDescent="0.25">
      <c r="S45" s="119" t="s">
        <v>38</v>
      </c>
      <c r="T45" s="119"/>
      <c r="U45" s="116"/>
      <c r="V45" s="116">
        <v>218</v>
      </c>
      <c r="W45" s="116">
        <v>220</v>
      </c>
      <c r="X45" s="116">
        <v>252</v>
      </c>
      <c r="Y45" s="116">
        <v>239</v>
      </c>
      <c r="Z45" s="116">
        <v>254</v>
      </c>
    </row>
    <row r="46" spans="19:32" x14ac:dyDescent="0.25">
      <c r="S46" s="119" t="s">
        <v>39</v>
      </c>
      <c r="T46" s="119"/>
      <c r="U46" s="116"/>
      <c r="V46" s="116">
        <v>570</v>
      </c>
      <c r="W46" s="116">
        <v>552</v>
      </c>
      <c r="X46" s="116">
        <v>625</v>
      </c>
      <c r="Y46" s="116">
        <v>550</v>
      </c>
      <c r="Z46" s="116">
        <v>564</v>
      </c>
    </row>
    <row r="47" spans="19:32" x14ac:dyDescent="0.25">
      <c r="S47" s="119" t="s">
        <v>40</v>
      </c>
      <c r="T47" s="119"/>
      <c r="U47" s="116"/>
      <c r="V47" s="116">
        <v>865</v>
      </c>
      <c r="W47" s="116">
        <v>960</v>
      </c>
      <c r="X47" s="116">
        <v>1075</v>
      </c>
      <c r="Y47" s="116">
        <v>934</v>
      </c>
      <c r="Z47" s="116">
        <v>942</v>
      </c>
    </row>
    <row r="48" spans="19:32" x14ac:dyDescent="0.25">
      <c r="S48" s="119" t="s">
        <v>41</v>
      </c>
      <c r="T48" s="119"/>
      <c r="U48" s="116"/>
      <c r="V48" s="116">
        <v>1218</v>
      </c>
      <c r="W48" s="116">
        <v>1307</v>
      </c>
      <c r="X48" s="116">
        <v>1559</v>
      </c>
      <c r="Y48" s="116">
        <v>1490</v>
      </c>
      <c r="Z48" s="116">
        <v>1544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897</v>
      </c>
      <c r="W49" s="116">
        <v>921</v>
      </c>
      <c r="X49" s="116">
        <v>962</v>
      </c>
      <c r="Y49" s="116">
        <v>1084</v>
      </c>
      <c r="Z49" s="116">
        <v>1179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Devonport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741</v>
      </c>
      <c r="W50" s="116">
        <v>754</v>
      </c>
      <c r="X50" s="116">
        <v>820</v>
      </c>
      <c r="Y50" s="116">
        <v>809</v>
      </c>
      <c r="Z50" s="116">
        <v>778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802</v>
      </c>
      <c r="W51" s="116">
        <v>785</v>
      </c>
      <c r="X51" s="116">
        <v>802</v>
      </c>
      <c r="Y51" s="116">
        <v>811</v>
      </c>
      <c r="Z51" s="116">
        <v>809</v>
      </c>
    </row>
    <row r="52" spans="1:26" ht="15" customHeight="1" x14ac:dyDescent="0.25">
      <c r="S52" s="119" t="s">
        <v>45</v>
      </c>
      <c r="T52" s="119"/>
      <c r="U52" s="116"/>
      <c r="V52" s="116">
        <v>864</v>
      </c>
      <c r="W52" s="116">
        <v>882</v>
      </c>
      <c r="X52" s="116">
        <v>891</v>
      </c>
      <c r="Y52" s="116">
        <v>901</v>
      </c>
      <c r="Z52" s="116">
        <v>862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796</v>
      </c>
      <c r="W53" s="116">
        <v>771</v>
      </c>
      <c r="X53" s="116">
        <v>793</v>
      </c>
      <c r="Y53" s="116">
        <v>820</v>
      </c>
      <c r="Z53" s="116">
        <v>825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782</v>
      </c>
      <c r="W54" s="116">
        <v>802</v>
      </c>
      <c r="X54" s="116">
        <v>855</v>
      </c>
      <c r="Y54" s="116">
        <v>811</v>
      </c>
      <c r="Z54" s="116">
        <v>845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601</v>
      </c>
      <c r="W55" s="116">
        <v>587</v>
      </c>
      <c r="X55" s="116">
        <v>578</v>
      </c>
      <c r="Y55" s="116">
        <v>653</v>
      </c>
      <c r="Z55" s="116">
        <v>644</v>
      </c>
    </row>
    <row r="56" spans="1:26" ht="15" customHeight="1" x14ac:dyDescent="0.25">
      <c r="S56" s="119" t="s">
        <v>49</v>
      </c>
      <c r="T56" s="119"/>
      <c r="U56" s="116"/>
      <c r="V56" s="116">
        <v>306</v>
      </c>
      <c r="W56" s="116">
        <v>321</v>
      </c>
      <c r="X56" s="116">
        <v>336</v>
      </c>
      <c r="Y56" s="116">
        <v>322</v>
      </c>
      <c r="Z56" s="116">
        <v>332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129</v>
      </c>
      <c r="W57" s="116">
        <v>154</v>
      </c>
      <c r="X57" s="116">
        <v>141</v>
      </c>
      <c r="Y57" s="116">
        <v>147</v>
      </c>
      <c r="Z57" s="116">
        <v>156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35</v>
      </c>
      <c r="W58" s="116">
        <v>43</v>
      </c>
      <c r="X58" s="116">
        <v>61</v>
      </c>
      <c r="Y58" s="116">
        <v>51</v>
      </c>
      <c r="Z58" s="116">
        <v>56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14</v>
      </c>
      <c r="W59" s="116">
        <v>14</v>
      </c>
      <c r="X59" s="116">
        <v>18</v>
      </c>
      <c r="Y59" s="116">
        <v>20</v>
      </c>
      <c r="Z59" s="116">
        <v>25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7</v>
      </c>
      <c r="W60" s="116">
        <v>12</v>
      </c>
      <c r="X60" s="116">
        <v>17</v>
      </c>
      <c r="Y60" s="116">
        <v>15</v>
      </c>
      <c r="Z60" s="116">
        <v>16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8853</v>
      </c>
      <c r="W61" s="116">
        <v>9096</v>
      </c>
      <c r="X61" s="116">
        <v>9812</v>
      </c>
      <c r="Y61" s="116">
        <v>9659</v>
      </c>
      <c r="Z61" s="116">
        <v>9847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8</v>
      </c>
      <c r="W63" s="116">
        <v>12</v>
      </c>
      <c r="X63" s="116">
        <v>9</v>
      </c>
      <c r="Y63" s="116">
        <v>13</v>
      </c>
      <c r="Z63" s="116">
        <v>19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317</v>
      </c>
      <c r="W64" s="116">
        <v>282</v>
      </c>
      <c r="X64" s="116">
        <v>278</v>
      </c>
      <c r="Y64" s="116">
        <v>253</v>
      </c>
      <c r="Z64" s="116">
        <v>262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Devonport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569</v>
      </c>
      <c r="W65" s="116">
        <v>669</v>
      </c>
      <c r="X65" s="116">
        <v>712</v>
      </c>
      <c r="Y65" s="116">
        <v>648</v>
      </c>
      <c r="Z65" s="116">
        <v>606</v>
      </c>
    </row>
    <row r="66" spans="1:26" x14ac:dyDescent="0.25">
      <c r="S66" s="119" t="s">
        <v>40</v>
      </c>
      <c r="T66" s="119"/>
      <c r="U66" s="116"/>
      <c r="V66" s="116">
        <v>819</v>
      </c>
      <c r="W66" s="116">
        <v>906</v>
      </c>
      <c r="X66" s="116">
        <v>1091</v>
      </c>
      <c r="Y66" s="116">
        <v>930</v>
      </c>
      <c r="Z66" s="116">
        <v>1001</v>
      </c>
    </row>
    <row r="67" spans="1:26" x14ac:dyDescent="0.25">
      <c r="S67" s="119" t="s">
        <v>41</v>
      </c>
      <c r="T67" s="119"/>
      <c r="U67" s="116"/>
      <c r="V67" s="116">
        <v>1087</v>
      </c>
      <c r="W67" s="116">
        <v>1144</v>
      </c>
      <c r="X67" s="116">
        <v>1333</v>
      </c>
      <c r="Y67" s="116">
        <v>1373</v>
      </c>
      <c r="Z67" s="116">
        <v>1476</v>
      </c>
    </row>
    <row r="68" spans="1:26" x14ac:dyDescent="0.25">
      <c r="S68" s="119" t="s">
        <v>42</v>
      </c>
      <c r="T68" s="119"/>
      <c r="U68" s="116"/>
      <c r="V68" s="116">
        <v>782</v>
      </c>
      <c r="W68" s="116">
        <v>821</v>
      </c>
      <c r="X68" s="116">
        <v>941</v>
      </c>
      <c r="Y68" s="116">
        <v>1020</v>
      </c>
      <c r="Z68" s="116">
        <v>1067</v>
      </c>
    </row>
    <row r="69" spans="1:26" x14ac:dyDescent="0.25">
      <c r="S69" s="119" t="s">
        <v>43</v>
      </c>
      <c r="T69" s="119"/>
      <c r="U69" s="116"/>
      <c r="V69" s="116">
        <v>728</v>
      </c>
      <c r="W69" s="116">
        <v>769</v>
      </c>
      <c r="X69" s="116">
        <v>758</v>
      </c>
      <c r="Y69" s="116">
        <v>800</v>
      </c>
      <c r="Z69" s="116">
        <v>828</v>
      </c>
    </row>
    <row r="70" spans="1:26" x14ac:dyDescent="0.25">
      <c r="S70" s="119" t="s">
        <v>44</v>
      </c>
      <c r="T70" s="119"/>
      <c r="U70" s="116"/>
      <c r="V70" s="116">
        <v>805</v>
      </c>
      <c r="W70" s="116">
        <v>803</v>
      </c>
      <c r="X70" s="116">
        <v>735</v>
      </c>
      <c r="Y70" s="116">
        <v>775</v>
      </c>
      <c r="Z70" s="116">
        <v>758</v>
      </c>
    </row>
    <row r="71" spans="1:26" x14ac:dyDescent="0.25">
      <c r="S71" s="119" t="s">
        <v>45</v>
      </c>
      <c r="T71" s="119"/>
      <c r="U71" s="116"/>
      <c r="V71" s="116">
        <v>877</v>
      </c>
      <c r="W71" s="116">
        <v>893</v>
      </c>
      <c r="X71" s="116">
        <v>972</v>
      </c>
      <c r="Y71" s="116">
        <v>942</v>
      </c>
      <c r="Z71" s="116">
        <v>947</v>
      </c>
    </row>
    <row r="72" spans="1:26" x14ac:dyDescent="0.25">
      <c r="S72" s="119" t="s">
        <v>46</v>
      </c>
      <c r="T72" s="119"/>
      <c r="U72" s="116"/>
      <c r="V72" s="116">
        <v>877</v>
      </c>
      <c r="W72" s="116">
        <v>825</v>
      </c>
      <c r="X72" s="116">
        <v>836</v>
      </c>
      <c r="Y72" s="116">
        <v>841</v>
      </c>
      <c r="Z72" s="116">
        <v>855</v>
      </c>
    </row>
    <row r="73" spans="1:26" x14ac:dyDescent="0.25">
      <c r="S73" s="119" t="s">
        <v>47</v>
      </c>
      <c r="T73" s="119"/>
      <c r="U73" s="116"/>
      <c r="V73" s="116">
        <v>751</v>
      </c>
      <c r="W73" s="116">
        <v>834</v>
      </c>
      <c r="X73" s="116">
        <v>816</v>
      </c>
      <c r="Y73" s="116">
        <v>824</v>
      </c>
      <c r="Z73" s="116">
        <v>857</v>
      </c>
    </row>
    <row r="74" spans="1:26" x14ac:dyDescent="0.25">
      <c r="S74" s="119" t="s">
        <v>48</v>
      </c>
      <c r="T74" s="119"/>
      <c r="U74" s="116"/>
      <c r="V74" s="116">
        <v>472</v>
      </c>
      <c r="W74" s="116">
        <v>512</v>
      </c>
      <c r="X74" s="116">
        <v>542</v>
      </c>
      <c r="Y74" s="116">
        <v>583</v>
      </c>
      <c r="Z74" s="116">
        <v>584</v>
      </c>
    </row>
    <row r="75" spans="1:26" x14ac:dyDescent="0.25">
      <c r="S75" s="119" t="s">
        <v>49</v>
      </c>
      <c r="T75" s="119"/>
      <c r="U75" s="116"/>
      <c r="V75" s="116">
        <v>231</v>
      </c>
      <c r="W75" s="116">
        <v>249</v>
      </c>
      <c r="X75" s="116">
        <v>239</v>
      </c>
      <c r="Y75" s="116">
        <v>271</v>
      </c>
      <c r="Z75" s="116">
        <v>267</v>
      </c>
    </row>
    <row r="76" spans="1:26" x14ac:dyDescent="0.25">
      <c r="S76" s="119" t="s">
        <v>50</v>
      </c>
      <c r="T76" s="119"/>
      <c r="U76" s="116"/>
      <c r="V76" s="116">
        <v>67</v>
      </c>
      <c r="W76" s="116">
        <v>72</v>
      </c>
      <c r="X76" s="116">
        <v>88</v>
      </c>
      <c r="Y76" s="116">
        <v>91</v>
      </c>
      <c r="Z76" s="116">
        <v>105</v>
      </c>
    </row>
    <row r="77" spans="1:26" x14ac:dyDescent="0.25">
      <c r="S77" s="119" t="s">
        <v>51</v>
      </c>
      <c r="T77" s="119"/>
      <c r="U77" s="116"/>
      <c r="V77" s="116">
        <v>35</v>
      </c>
      <c r="W77" s="116">
        <v>38</v>
      </c>
      <c r="X77" s="116">
        <v>44</v>
      </c>
      <c r="Y77" s="116">
        <v>40</v>
      </c>
      <c r="Z77" s="116">
        <v>41</v>
      </c>
    </row>
    <row r="78" spans="1:26" x14ac:dyDescent="0.25">
      <c r="S78" s="119" t="s">
        <v>52</v>
      </c>
      <c r="T78" s="119"/>
      <c r="U78" s="116"/>
      <c r="V78" s="116">
        <v>22</v>
      </c>
      <c r="W78" s="116">
        <v>18</v>
      </c>
      <c r="X78" s="116">
        <v>24</v>
      </c>
      <c r="Y78" s="116">
        <v>30</v>
      </c>
      <c r="Z78" s="116">
        <v>28</v>
      </c>
    </row>
    <row r="79" spans="1:26" x14ac:dyDescent="0.25">
      <c r="S79" s="119" t="s">
        <v>53</v>
      </c>
      <c r="T79" s="119"/>
      <c r="U79" s="116"/>
      <c r="V79" s="116">
        <v>10</v>
      </c>
      <c r="W79" s="116">
        <v>11</v>
      </c>
      <c r="X79" s="116">
        <v>19</v>
      </c>
      <c r="Y79" s="116">
        <v>21</v>
      </c>
      <c r="Z79" s="116">
        <v>16</v>
      </c>
    </row>
    <row r="80" spans="1:26" x14ac:dyDescent="0.25">
      <c r="S80" s="122" t="s">
        <v>54</v>
      </c>
      <c r="T80" s="122"/>
      <c r="U80" s="116"/>
      <c r="V80" s="116">
        <v>8458</v>
      </c>
      <c r="W80" s="116">
        <v>8858</v>
      </c>
      <c r="X80" s="116">
        <v>9434</v>
      </c>
      <c r="Y80" s="116">
        <v>9445</v>
      </c>
      <c r="Z80" s="116">
        <v>9710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Devonport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533</v>
      </c>
      <c r="W83" s="116">
        <v>591</v>
      </c>
      <c r="X83" s="116">
        <v>618</v>
      </c>
      <c r="Y83" s="116">
        <v>614</v>
      </c>
      <c r="Z83" s="116">
        <v>664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578</v>
      </c>
      <c r="W84" s="116">
        <v>558</v>
      </c>
      <c r="X84" s="116">
        <v>583</v>
      </c>
      <c r="Y84" s="116">
        <v>576</v>
      </c>
      <c r="Z84" s="116">
        <v>566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1225</v>
      </c>
      <c r="W85" s="116">
        <v>1250</v>
      </c>
      <c r="X85" s="116">
        <v>1274</v>
      </c>
      <c r="Y85" s="116">
        <v>1355</v>
      </c>
      <c r="Z85" s="116">
        <v>1410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19,560</v>
      </c>
      <c r="D86" s="98">
        <f t="shared" ref="D86:D91" si="4">AD4</f>
        <v>2.3869346733668362E-2</v>
      </c>
      <c r="E86" s="99">
        <f t="shared" ref="E86:E91" si="5">AD4</f>
        <v>2.3869346733668362E-2</v>
      </c>
      <c r="F86" s="98">
        <f t="shared" ref="F86:F91" si="6">AF4</f>
        <v>0.12978686536128925</v>
      </c>
      <c r="G86" s="99">
        <f t="shared" ref="G86:G91" si="7">AF4</f>
        <v>0.12978686536128925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321</v>
      </c>
      <c r="W86" s="116">
        <v>345</v>
      </c>
      <c r="X86" s="116">
        <v>383</v>
      </c>
      <c r="Y86" s="116">
        <v>393</v>
      </c>
      <c r="Z86" s="116">
        <v>419</v>
      </c>
    </row>
    <row r="87" spans="1:30" ht="15" customHeight="1" x14ac:dyDescent="0.25">
      <c r="A87" s="100" t="s">
        <v>4</v>
      </c>
      <c r="B87" s="51"/>
      <c r="C87" s="101" t="str">
        <f t="shared" si="3"/>
        <v>9,849</v>
      </c>
      <c r="D87" s="98">
        <f t="shared" si="4"/>
        <v>1.9987572493786354E-2</v>
      </c>
      <c r="E87" s="99">
        <f t="shared" si="5"/>
        <v>1.9987572493786354E-2</v>
      </c>
      <c r="F87" s="98">
        <f t="shared" si="6"/>
        <v>0.11237858594985317</v>
      </c>
      <c r="G87" s="99">
        <f t="shared" si="7"/>
        <v>0.11237858594985317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241</v>
      </c>
      <c r="W87" s="116">
        <v>261</v>
      </c>
      <c r="X87" s="116">
        <v>261</v>
      </c>
      <c r="Y87" s="116">
        <v>251</v>
      </c>
      <c r="Z87" s="116">
        <v>235</v>
      </c>
    </row>
    <row r="88" spans="1:30" ht="15" customHeight="1" x14ac:dyDescent="0.25">
      <c r="A88" s="100" t="s">
        <v>5</v>
      </c>
      <c r="B88" s="51"/>
      <c r="C88" s="101" t="str">
        <f t="shared" si="3"/>
        <v>9,707</v>
      </c>
      <c r="D88" s="98">
        <f t="shared" si="4"/>
        <v>2.7848369335027545E-2</v>
      </c>
      <c r="E88" s="99">
        <f t="shared" si="5"/>
        <v>2.7848369335027545E-2</v>
      </c>
      <c r="F88" s="98">
        <f t="shared" si="6"/>
        <v>0.1479422894985809</v>
      </c>
      <c r="G88" s="99">
        <f t="shared" si="7"/>
        <v>0.1479422894985809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372</v>
      </c>
      <c r="W88" s="116">
        <v>377</v>
      </c>
      <c r="X88" s="116">
        <v>411</v>
      </c>
      <c r="Y88" s="116">
        <v>401</v>
      </c>
      <c r="Z88" s="116">
        <v>383</v>
      </c>
    </row>
    <row r="89" spans="1:30" ht="15" customHeight="1" x14ac:dyDescent="0.25">
      <c r="A89" s="51" t="s">
        <v>6</v>
      </c>
      <c r="B89" s="51"/>
      <c r="C89" s="101" t="str">
        <f t="shared" si="3"/>
        <v>13,685</v>
      </c>
      <c r="D89" s="98">
        <f t="shared" si="4"/>
        <v>2.3943135054246056E-2</v>
      </c>
      <c r="E89" s="99">
        <f t="shared" si="5"/>
        <v>2.3943135054246056E-2</v>
      </c>
      <c r="F89" s="98">
        <f t="shared" si="6"/>
        <v>0.1064844760672703</v>
      </c>
      <c r="G89" s="99">
        <f t="shared" si="7"/>
        <v>0.1064844760672703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735</v>
      </c>
      <c r="W89" s="116">
        <v>734</v>
      </c>
      <c r="X89" s="116">
        <v>762</v>
      </c>
      <c r="Y89" s="116">
        <v>790</v>
      </c>
      <c r="Z89" s="116">
        <v>834</v>
      </c>
    </row>
    <row r="90" spans="1:30" ht="15" customHeight="1" x14ac:dyDescent="0.25">
      <c r="A90" s="51" t="s">
        <v>100</v>
      </c>
      <c r="B90" s="51"/>
      <c r="C90" s="101" t="str">
        <f t="shared" si="3"/>
        <v>$37,242</v>
      </c>
      <c r="D90" s="98">
        <f t="shared" si="4"/>
        <v>-2.4963057621003593E-3</v>
      </c>
      <c r="E90" s="99">
        <f t="shared" si="5"/>
        <v>-2.4963057621003593E-3</v>
      </c>
      <c r="F90" s="98">
        <f t="shared" si="6"/>
        <v>6.9434011026878073E-2</v>
      </c>
      <c r="G90" s="99">
        <f t="shared" si="7"/>
        <v>6.9434011026878073E-2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1081</v>
      </c>
      <c r="W90" s="116">
        <v>1081</v>
      </c>
      <c r="X90" s="116">
        <v>1193</v>
      </c>
      <c r="Y90" s="116">
        <v>1180</v>
      </c>
      <c r="Z90" s="116">
        <v>1194</v>
      </c>
    </row>
    <row r="91" spans="1:30" ht="15" customHeight="1" x14ac:dyDescent="0.25">
      <c r="A91" s="51" t="s">
        <v>7</v>
      </c>
      <c r="B91" s="51"/>
      <c r="C91" s="101" t="str">
        <f t="shared" si="3"/>
        <v>$680.0 mil</v>
      </c>
      <c r="D91" s="98">
        <f t="shared" si="4"/>
        <v>6.8737951290313015E-2</v>
      </c>
      <c r="E91" s="99">
        <f t="shared" si="5"/>
        <v>6.8737951290313015E-2</v>
      </c>
      <c r="F91" s="98">
        <f t="shared" si="6"/>
        <v>0.22998763487081941</v>
      </c>
      <c r="G91" s="99">
        <f t="shared" si="7"/>
        <v>0.22998763487081941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6365</v>
      </c>
      <c r="W91" s="116">
        <v>6504</v>
      </c>
      <c r="X91" s="116">
        <v>6792</v>
      </c>
      <c r="Y91" s="116">
        <v>6817</v>
      </c>
      <c r="Z91" s="116">
        <v>6924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353</v>
      </c>
      <c r="W93" s="116">
        <v>384</v>
      </c>
      <c r="X93" s="116">
        <v>412</v>
      </c>
      <c r="Y93" s="116">
        <v>421</v>
      </c>
      <c r="Z93" s="116">
        <v>444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867</v>
      </c>
      <c r="W94" s="116">
        <v>891</v>
      </c>
      <c r="X94" s="116">
        <v>924</v>
      </c>
      <c r="Y94" s="116">
        <v>938</v>
      </c>
      <c r="Z94" s="116">
        <v>966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224</v>
      </c>
      <c r="W95" s="116">
        <v>223</v>
      </c>
      <c r="X95" s="116">
        <v>219</v>
      </c>
      <c r="Y95" s="116">
        <v>224</v>
      </c>
      <c r="Z95" s="116">
        <v>233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950</v>
      </c>
      <c r="W96" s="116">
        <v>1040</v>
      </c>
      <c r="X96" s="116">
        <v>1084</v>
      </c>
      <c r="Y96" s="116">
        <v>1189</v>
      </c>
      <c r="Z96" s="116">
        <v>1253</v>
      </c>
    </row>
    <row r="97" spans="1:32" ht="15" customHeight="1" x14ac:dyDescent="0.25">
      <c r="S97" s="119" t="s">
        <v>145</v>
      </c>
      <c r="T97" s="119"/>
      <c r="U97" s="116"/>
      <c r="V97" s="116">
        <v>863</v>
      </c>
      <c r="W97" s="116">
        <v>927</v>
      </c>
      <c r="X97" s="116">
        <v>945</v>
      </c>
      <c r="Y97" s="116">
        <v>976</v>
      </c>
      <c r="Z97" s="116">
        <v>967</v>
      </c>
    </row>
    <row r="98" spans="1:32" ht="15" customHeight="1" x14ac:dyDescent="0.25">
      <c r="S98" s="119" t="s">
        <v>146</v>
      </c>
      <c r="T98" s="119"/>
      <c r="U98" s="116"/>
      <c r="V98" s="116">
        <v>720</v>
      </c>
      <c r="W98" s="116">
        <v>721</v>
      </c>
      <c r="X98" s="116">
        <v>774</v>
      </c>
      <c r="Y98" s="116">
        <v>790</v>
      </c>
      <c r="Z98" s="116">
        <v>771</v>
      </c>
    </row>
    <row r="99" spans="1:32" ht="15" customHeight="1" x14ac:dyDescent="0.25">
      <c r="S99" s="119" t="s">
        <v>147</v>
      </c>
      <c r="T99" s="119"/>
      <c r="U99" s="116"/>
      <c r="V99" s="116">
        <v>48</v>
      </c>
      <c r="W99" s="116">
        <v>67</v>
      </c>
      <c r="X99" s="116">
        <v>72</v>
      </c>
      <c r="Y99" s="116">
        <v>64</v>
      </c>
      <c r="Z99" s="116">
        <v>81</v>
      </c>
    </row>
    <row r="100" spans="1:32" ht="15" customHeight="1" x14ac:dyDescent="0.25">
      <c r="S100" s="119" t="s">
        <v>59</v>
      </c>
      <c r="T100" s="119"/>
      <c r="U100" s="116"/>
      <c r="V100" s="116">
        <v>787</v>
      </c>
      <c r="W100" s="116">
        <v>793</v>
      </c>
      <c r="X100" s="116">
        <v>816</v>
      </c>
      <c r="Y100" s="116">
        <v>877</v>
      </c>
      <c r="Z100" s="116">
        <v>933</v>
      </c>
    </row>
    <row r="101" spans="1:32" x14ac:dyDescent="0.25">
      <c r="A101" s="20"/>
      <c r="S101" s="122" t="s">
        <v>54</v>
      </c>
      <c r="T101" s="122"/>
      <c r="U101" s="116"/>
      <c r="V101" s="116">
        <v>6004</v>
      </c>
      <c r="W101" s="116">
        <v>6137</v>
      </c>
      <c r="X101" s="116">
        <v>6406</v>
      </c>
      <c r="Y101" s="116">
        <v>6548</v>
      </c>
      <c r="Z101" s="116">
        <v>6752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13131</v>
      </c>
      <c r="W104" s="116">
        <v>13829</v>
      </c>
      <c r="X104" s="116">
        <v>14709</v>
      </c>
      <c r="Y104" s="116">
        <v>14717</v>
      </c>
      <c r="Z104" s="116">
        <v>15285</v>
      </c>
      <c r="AB104" s="113" t="str">
        <f>TEXT(Z104,"###,###")</f>
        <v>15,285</v>
      </c>
      <c r="AD104" s="134">
        <f>Z104/($Z$4)*100</f>
        <v>78.144171779141104</v>
      </c>
      <c r="AF104" s="113"/>
    </row>
    <row r="105" spans="1:32" x14ac:dyDescent="0.25">
      <c r="S105" s="119" t="s">
        <v>18</v>
      </c>
      <c r="T105" s="119"/>
      <c r="U105" s="116"/>
      <c r="V105" s="116">
        <v>2624</v>
      </c>
      <c r="W105" s="116">
        <v>2770</v>
      </c>
      <c r="X105" s="116">
        <v>2745</v>
      </c>
      <c r="Y105" s="116">
        <v>2908</v>
      </c>
      <c r="Z105" s="116">
        <v>2876</v>
      </c>
      <c r="AB105" s="113" t="str">
        <f>TEXT(Z105,"###,###")</f>
        <v>2,876</v>
      </c>
      <c r="AD105" s="134">
        <f>Z105/($Z$4)*100</f>
        <v>14.703476482617587</v>
      </c>
      <c r="AF105" s="113"/>
    </row>
    <row r="106" spans="1:32" x14ac:dyDescent="0.25">
      <c r="S106" s="122" t="s">
        <v>54</v>
      </c>
      <c r="T106" s="122"/>
      <c r="U106" s="124"/>
      <c r="V106" s="124">
        <v>15755</v>
      </c>
      <c r="W106" s="124">
        <v>16599</v>
      </c>
      <c r="X106" s="124">
        <v>17454</v>
      </c>
      <c r="Y106" s="124">
        <v>17625</v>
      </c>
      <c r="Z106" s="124">
        <v>18161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2238</v>
      </c>
      <c r="W108" s="116">
        <v>2263</v>
      </c>
      <c r="X108" s="116">
        <v>2442</v>
      </c>
      <c r="Y108" s="116">
        <v>2258</v>
      </c>
      <c r="Z108" s="116">
        <v>2270</v>
      </c>
      <c r="AB108" s="113" t="str">
        <f>TEXT(Z108,"###,###")</f>
        <v>2,270</v>
      </c>
      <c r="AD108" s="134">
        <f>Z108/($Z$4)*100</f>
        <v>11.605316973415134</v>
      </c>
      <c r="AF108" s="113"/>
    </row>
    <row r="109" spans="1:32" x14ac:dyDescent="0.25">
      <c r="S109" s="119" t="s">
        <v>21</v>
      </c>
      <c r="T109" s="119"/>
      <c r="U109" s="116"/>
      <c r="V109" s="116">
        <v>2778</v>
      </c>
      <c r="W109" s="116">
        <v>2988</v>
      </c>
      <c r="X109" s="116">
        <v>3167</v>
      </c>
      <c r="Y109" s="116">
        <v>2989</v>
      </c>
      <c r="Z109" s="116">
        <v>3048</v>
      </c>
      <c r="AB109" s="113" t="str">
        <f>TEXT(Z109,"###,###")</f>
        <v>3,048</v>
      </c>
      <c r="AD109" s="134">
        <f>Z109/($Z$4)*100</f>
        <v>15.582822085889569</v>
      </c>
      <c r="AF109" s="113"/>
    </row>
    <row r="110" spans="1:32" x14ac:dyDescent="0.25">
      <c r="S110" s="119" t="s">
        <v>22</v>
      </c>
      <c r="T110" s="119"/>
      <c r="U110" s="116"/>
      <c r="V110" s="116">
        <v>4332</v>
      </c>
      <c r="W110" s="116">
        <v>4553</v>
      </c>
      <c r="X110" s="116">
        <v>4678</v>
      </c>
      <c r="Y110" s="116">
        <v>5065</v>
      </c>
      <c r="Z110" s="116">
        <v>5230</v>
      </c>
      <c r="AB110" s="113" t="str">
        <f>TEXT(Z110,"###,###")</f>
        <v>5,230</v>
      </c>
      <c r="AD110" s="134">
        <f>Z110/($Z$4)*100</f>
        <v>26.738241308793455</v>
      </c>
      <c r="AF110" s="113"/>
    </row>
    <row r="111" spans="1:32" x14ac:dyDescent="0.25">
      <c r="S111" s="119" t="s">
        <v>23</v>
      </c>
      <c r="T111" s="119"/>
      <c r="U111" s="116"/>
      <c r="V111" s="116">
        <v>6413</v>
      </c>
      <c r="W111" s="116">
        <v>6795</v>
      </c>
      <c r="X111" s="116">
        <v>7165</v>
      </c>
      <c r="Y111" s="116">
        <v>7308</v>
      </c>
      <c r="Z111" s="116">
        <v>7570</v>
      </c>
      <c r="AB111" s="113" t="str">
        <f>TEXT(Z111,"###,###")</f>
        <v>7,570</v>
      </c>
      <c r="AD111" s="134">
        <f>Z111/($Z$4)*100</f>
        <v>38.701431492842538</v>
      </c>
      <c r="AF111" s="113"/>
    </row>
    <row r="112" spans="1:32" x14ac:dyDescent="0.25">
      <c r="S112" s="122" t="s">
        <v>54</v>
      </c>
      <c r="T112" s="122"/>
      <c r="U112" s="116"/>
      <c r="V112" s="116">
        <v>17313</v>
      </c>
      <c r="W112" s="116">
        <v>17954</v>
      </c>
      <c r="X112" s="116">
        <v>19245</v>
      </c>
      <c r="Y112" s="116">
        <v>19100</v>
      </c>
      <c r="Z112" s="116">
        <v>19560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39.15</v>
      </c>
      <c r="W118" s="135">
        <v>41.11</v>
      </c>
      <c r="X118" s="135">
        <v>41.06</v>
      </c>
      <c r="Y118" s="135">
        <v>41.18</v>
      </c>
      <c r="Z118" s="135">
        <v>41.01</v>
      </c>
      <c r="AB118" s="113" t="str">
        <f>TEXT(Z118,"##.0")</f>
        <v>41.0</v>
      </c>
    </row>
    <row r="120" spans="19:32" x14ac:dyDescent="0.25">
      <c r="S120" s="105" t="s">
        <v>102</v>
      </c>
      <c r="T120" s="116"/>
      <c r="U120" s="116"/>
      <c r="V120" s="116">
        <v>10748</v>
      </c>
      <c r="W120" s="116">
        <v>11019</v>
      </c>
      <c r="X120" s="116">
        <v>11497</v>
      </c>
      <c r="Y120" s="116">
        <v>11801</v>
      </c>
      <c r="Z120" s="116">
        <v>12033</v>
      </c>
      <c r="AB120" s="113" t="str">
        <f>TEXT(Z120,"###,###")</f>
        <v>12,033</v>
      </c>
    </row>
    <row r="121" spans="19:32" x14ac:dyDescent="0.25">
      <c r="S121" s="105" t="s">
        <v>103</v>
      </c>
      <c r="T121" s="116"/>
      <c r="U121" s="116"/>
      <c r="V121" s="116">
        <v>825</v>
      </c>
      <c r="W121" s="116">
        <v>793</v>
      </c>
      <c r="X121" s="116">
        <v>810</v>
      </c>
      <c r="Y121" s="116">
        <v>812</v>
      </c>
      <c r="Z121" s="116">
        <v>831</v>
      </c>
      <c r="AB121" s="113" t="str">
        <f>TEXT(Z121,"###,###")</f>
        <v>831</v>
      </c>
    </row>
    <row r="122" spans="19:32" x14ac:dyDescent="0.25">
      <c r="S122" s="105" t="s">
        <v>104</v>
      </c>
      <c r="T122" s="116"/>
      <c r="U122" s="116"/>
      <c r="V122" s="116">
        <v>792</v>
      </c>
      <c r="W122" s="116">
        <v>829</v>
      </c>
      <c r="X122" s="116">
        <v>889</v>
      </c>
      <c r="Y122" s="116">
        <v>757</v>
      </c>
      <c r="Z122" s="116">
        <v>825</v>
      </c>
      <c r="AB122" s="113" t="str">
        <f>TEXT(Z122,"###,###")</f>
        <v>825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11540</v>
      </c>
      <c r="W124" s="116">
        <v>11848</v>
      </c>
      <c r="X124" s="116">
        <v>12386</v>
      </c>
      <c r="Y124" s="116">
        <v>12558</v>
      </c>
      <c r="Z124" s="116">
        <v>12858</v>
      </c>
      <c r="AB124" s="113" t="str">
        <f>TEXT(Z124,"###,###")</f>
        <v>12,858</v>
      </c>
      <c r="AD124" s="131">
        <f>Z124/$Z$7*100</f>
        <v>93.956887102667153</v>
      </c>
    </row>
    <row r="125" spans="19:32" x14ac:dyDescent="0.25">
      <c r="S125" s="105" t="s">
        <v>106</v>
      </c>
      <c r="T125" s="116"/>
      <c r="U125" s="116"/>
      <c r="V125" s="116">
        <v>1617</v>
      </c>
      <c r="W125" s="116">
        <v>1622</v>
      </c>
      <c r="X125" s="116">
        <v>1699</v>
      </c>
      <c r="Y125" s="116">
        <v>1569</v>
      </c>
      <c r="Z125" s="116">
        <v>1656</v>
      </c>
      <c r="AB125" s="113" t="str">
        <f>TEXT(Z125,"###,###")</f>
        <v>1,656</v>
      </c>
      <c r="AD125" s="131">
        <f>Z125/$Z$7*100</f>
        <v>12.100840336134453</v>
      </c>
    </row>
    <row r="127" spans="19:32" x14ac:dyDescent="0.25">
      <c r="S127" s="105" t="s">
        <v>107</v>
      </c>
      <c r="T127" s="116"/>
      <c r="U127" s="116"/>
      <c r="V127" s="116">
        <v>6367</v>
      </c>
      <c r="W127" s="116">
        <v>6504</v>
      </c>
      <c r="X127" s="116">
        <v>6794</v>
      </c>
      <c r="Y127" s="116">
        <v>6818</v>
      </c>
      <c r="Z127" s="116">
        <v>6925</v>
      </c>
      <c r="AB127" s="113" t="str">
        <f>TEXT(Z127,"###,###")</f>
        <v>6,925</v>
      </c>
      <c r="AD127" s="131">
        <f>Z127/$Z$7*100</f>
        <v>50.602849835586404</v>
      </c>
    </row>
    <row r="128" spans="19:32" x14ac:dyDescent="0.25">
      <c r="S128" s="105" t="s">
        <v>108</v>
      </c>
      <c r="T128" s="116"/>
      <c r="U128" s="116"/>
      <c r="V128" s="116">
        <v>6000</v>
      </c>
      <c r="W128" s="116">
        <v>6137</v>
      </c>
      <c r="X128" s="116">
        <v>6407</v>
      </c>
      <c r="Y128" s="116">
        <v>6554</v>
      </c>
      <c r="Z128" s="116">
        <v>6756</v>
      </c>
      <c r="AB128" s="113" t="str">
        <f>TEXT(Z128,"###,###")</f>
        <v>6,756</v>
      </c>
      <c r="AD128" s="131">
        <f>Z128/$Z$7*100</f>
        <v>49.367921081476069</v>
      </c>
    </row>
    <row r="130" spans="19:20" x14ac:dyDescent="0.25">
      <c r="S130" s="105" t="s">
        <v>185</v>
      </c>
      <c r="T130" s="131">
        <v>87.928388746803066</v>
      </c>
    </row>
    <row r="131" spans="19:20" x14ac:dyDescent="0.25">
      <c r="S131" s="105" t="s">
        <v>186</v>
      </c>
      <c r="T131" s="131">
        <v>6.0723419802703686</v>
      </c>
    </row>
    <row r="132" spans="19:20" x14ac:dyDescent="0.25">
      <c r="S132" s="105" t="s">
        <v>187</v>
      </c>
      <c r="T132" s="131">
        <v>6.0284983558640848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781175B-F2D9-409D-9487-090C28F6B0B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6A2A8D0-3BB3-477A-BAF7-6C01CFCE2E8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B055E73-99A0-499A-AD29-3A6F303EAB1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E928626B-5567-458C-96E3-9B6F2B6835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0A1D8-84B7-4333-A356-9CE5E22C4922}">
  <sheetPr codeName="Sheet74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120</v>
      </c>
      <c r="T1" s="103"/>
      <c r="U1" s="103"/>
      <c r="V1" s="103"/>
      <c r="W1" s="103"/>
      <c r="X1" s="103"/>
      <c r="Y1" s="104" t="s">
        <v>121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120</v>
      </c>
      <c r="Y3" s="109" t="s">
        <v>121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12.10 Dorset,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4768</v>
      </c>
      <c r="W4" s="112">
        <v>4946</v>
      </c>
      <c r="X4" s="112">
        <v>4939</v>
      </c>
      <c r="Y4" s="112">
        <v>4908</v>
      </c>
      <c r="Z4" s="112">
        <v>5138</v>
      </c>
      <c r="AB4" s="113" t="str">
        <f>TEXT(Z4,"###,###")</f>
        <v>5,138</v>
      </c>
      <c r="AD4" s="114">
        <f>Z4/Y4-1</f>
        <v>4.6862265688671467E-2</v>
      </c>
      <c r="AF4" s="114">
        <f>Z4/V4-1</f>
        <v>7.7600671140939603E-2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2425</v>
      </c>
      <c r="W5" s="112">
        <v>2516</v>
      </c>
      <c r="X5" s="112">
        <v>2502</v>
      </c>
      <c r="Y5" s="112">
        <v>2549</v>
      </c>
      <c r="Z5" s="112">
        <v>2650</v>
      </c>
      <c r="AB5" s="113" t="str">
        <f>TEXT(Z5,"###,###")</f>
        <v>2,650</v>
      </c>
      <c r="AD5" s="114">
        <f t="shared" ref="AD5:AD9" si="0">Z5/Y5-1</f>
        <v>3.9623381718320916E-2</v>
      </c>
      <c r="AF5" s="114">
        <f t="shared" ref="AF5:AF9" si="1">Z5/V5-1</f>
        <v>9.2783505154639068E-2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2338</v>
      </c>
      <c r="W6" s="112">
        <v>2430</v>
      </c>
      <c r="X6" s="112">
        <v>2437</v>
      </c>
      <c r="Y6" s="112">
        <v>2354</v>
      </c>
      <c r="Z6" s="112">
        <v>2484</v>
      </c>
      <c r="AB6" s="113" t="str">
        <f>TEXT(Z6,"###,###")</f>
        <v>2,484</v>
      </c>
      <c r="AD6" s="114">
        <f t="shared" si="0"/>
        <v>5.5225148683092584E-2</v>
      </c>
      <c r="AF6" s="114">
        <f t="shared" si="1"/>
        <v>6.244653550042778E-2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3304</v>
      </c>
      <c r="W7" s="112">
        <v>3366</v>
      </c>
      <c r="X7" s="112">
        <v>3469</v>
      </c>
      <c r="Y7" s="112">
        <v>3466</v>
      </c>
      <c r="Z7" s="112">
        <v>3572</v>
      </c>
      <c r="AB7" s="113" t="str">
        <f>TEXT(Z7,"###,###")</f>
        <v>3,572</v>
      </c>
      <c r="AD7" s="114">
        <f t="shared" si="0"/>
        <v>3.0582804385458795E-2</v>
      </c>
      <c r="AF7" s="114">
        <f t="shared" si="1"/>
        <v>8.1113801452784573E-2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5,138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3,572</v>
      </c>
      <c r="P8" s="69"/>
      <c r="S8" s="111" t="s">
        <v>86</v>
      </c>
      <c r="T8" s="112"/>
      <c r="U8" s="112"/>
      <c r="V8" s="112">
        <v>27513</v>
      </c>
      <c r="W8" s="112">
        <v>28472.5</v>
      </c>
      <c r="X8" s="112">
        <v>28213.51</v>
      </c>
      <c r="Y8" s="112">
        <v>32900</v>
      </c>
      <c r="Z8" s="112">
        <v>31669.93</v>
      </c>
      <c r="AB8" s="113" t="str">
        <f>TEXT(Z8,"$###,###")</f>
        <v>$31,670</v>
      </c>
      <c r="AD8" s="114">
        <f t="shared" si="0"/>
        <v>-3.7388145896656511E-2</v>
      </c>
      <c r="AF8" s="114">
        <f t="shared" si="1"/>
        <v>0.15108966670301305</v>
      </c>
    </row>
    <row r="9" spans="1:32" x14ac:dyDescent="0.25">
      <c r="A9" s="32" t="s">
        <v>15</v>
      </c>
      <c r="B9" s="73"/>
      <c r="C9" s="74"/>
      <c r="D9" s="75">
        <f>AD104</f>
        <v>74.620474892954462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53.135498320268759</v>
      </c>
      <c r="P9" s="76" t="s">
        <v>87</v>
      </c>
      <c r="S9" s="111" t="s">
        <v>7</v>
      </c>
      <c r="T9" s="112"/>
      <c r="U9" s="112"/>
      <c r="V9" s="112">
        <v>129953748</v>
      </c>
      <c r="W9" s="112">
        <v>133812921</v>
      </c>
      <c r="X9" s="112">
        <v>137428088</v>
      </c>
      <c r="Y9" s="112">
        <v>144871043</v>
      </c>
      <c r="Z9" s="112">
        <v>156567923</v>
      </c>
      <c r="AB9" s="113" t="str">
        <f>TEXT(Z9/1000000,"$#,###.0")&amp;" mil"</f>
        <v>$156.6 mil</v>
      </c>
      <c r="AD9" s="114">
        <f t="shared" si="0"/>
        <v>8.0739944696884614E-2</v>
      </c>
      <c r="AF9" s="114">
        <f t="shared" si="1"/>
        <v>0.20479728680083942</v>
      </c>
    </row>
    <row r="10" spans="1:32" x14ac:dyDescent="0.25">
      <c r="A10" s="32" t="s">
        <v>18</v>
      </c>
      <c r="B10" s="73"/>
      <c r="C10" s="74"/>
      <c r="D10" s="75">
        <f>AD105</f>
        <v>11.638769949396652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46.920492721164614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75.671892497200446</v>
      </c>
      <c r="P11" s="76" t="s">
        <v>87</v>
      </c>
      <c r="S11" s="111" t="s">
        <v>30</v>
      </c>
      <c r="T11" s="116"/>
      <c r="U11" s="116"/>
      <c r="V11" s="116">
        <v>3950</v>
      </c>
      <c r="W11" s="116">
        <v>4123</v>
      </c>
      <c r="X11" s="116">
        <v>4098</v>
      </c>
      <c r="Y11" s="116">
        <v>4111</v>
      </c>
      <c r="Z11" s="116">
        <v>4271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13.60582306830907</v>
      </c>
      <c r="P12" s="76" t="s">
        <v>87</v>
      </c>
      <c r="S12" s="111" t="s">
        <v>31</v>
      </c>
      <c r="T12" s="116"/>
      <c r="U12" s="116"/>
      <c r="V12" s="116">
        <v>821</v>
      </c>
      <c r="W12" s="116">
        <v>823</v>
      </c>
      <c r="X12" s="116">
        <v>843</v>
      </c>
      <c r="Y12" s="116">
        <v>801</v>
      </c>
      <c r="Z12" s="116">
        <v>867</v>
      </c>
    </row>
    <row r="13" spans="1:32" ht="15" customHeight="1" x14ac:dyDescent="0.25">
      <c r="A13" s="32" t="s">
        <v>20</v>
      </c>
      <c r="B13" s="74"/>
      <c r="C13" s="74"/>
      <c r="D13" s="75">
        <f>AD108</f>
        <v>20.260801868431297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10.722284434490481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24.815103152977812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43.7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21.486959906578434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18.146177541304954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1087</v>
      </c>
      <c r="Z15" s="116">
        <v>1242</v>
      </c>
      <c r="AB15" s="121">
        <f t="shared" ref="AB15:AB34" si="2">IF(Z15="np",0,Z15/$Z$34)</f>
        <v>0.24201091192517538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19.696379914363565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81.853822458695049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39</v>
      </c>
      <c r="Z16" s="116">
        <v>44</v>
      </c>
      <c r="AB16" s="121">
        <f t="shared" si="2"/>
        <v>8.5736554949337497E-3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337</v>
      </c>
      <c r="Z17" s="116">
        <v>348</v>
      </c>
      <c r="AB17" s="121">
        <f t="shared" si="2"/>
        <v>6.780982073265783E-2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45</v>
      </c>
      <c r="Z18" s="116">
        <v>43</v>
      </c>
      <c r="AB18" s="121">
        <f t="shared" si="2"/>
        <v>8.3787996882307095E-3</v>
      </c>
    </row>
    <row r="19" spans="1:28" x14ac:dyDescent="0.25">
      <c r="A19" s="65" t="str">
        <f>$S$1&amp;" ("&amp;$V$2&amp;" to "&amp;$Z$2&amp;")"</f>
        <v>Dorset (2015-16 to 2019-20)</v>
      </c>
      <c r="B19" s="65"/>
      <c r="C19" s="65"/>
      <c r="D19" s="65"/>
      <c r="E19" s="65"/>
      <c r="F19" s="65"/>
      <c r="G19" s="65" t="str">
        <f>$S$1&amp;" ("&amp;$V$2&amp;" to "&amp;$Z$2&amp;")"</f>
        <v>Dorset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284</v>
      </c>
      <c r="Z19" s="116">
        <v>327</v>
      </c>
      <c r="AB19" s="121">
        <f t="shared" si="2"/>
        <v>6.3717848791894002E-2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143</v>
      </c>
      <c r="Z20" s="116">
        <v>151</v>
      </c>
      <c r="AB20" s="121">
        <f t="shared" si="2"/>
        <v>2.9423226812159003E-2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332</v>
      </c>
      <c r="Z21" s="116">
        <v>338</v>
      </c>
      <c r="AB21" s="121">
        <f t="shared" si="2"/>
        <v>6.5861262665627432E-2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263</v>
      </c>
      <c r="Z22" s="116">
        <v>251</v>
      </c>
      <c r="AB22" s="121">
        <f t="shared" si="2"/>
        <v>4.8908807482462978E-2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204</v>
      </c>
      <c r="Z23" s="116">
        <v>214</v>
      </c>
      <c r="AB23" s="121">
        <f t="shared" si="2"/>
        <v>4.1699142634450508E-2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9</v>
      </c>
      <c r="Z24" s="116">
        <v>17</v>
      </c>
      <c r="AB24" s="121">
        <f t="shared" si="2"/>
        <v>3.3125487139516758E-3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68</v>
      </c>
      <c r="Z25" s="116">
        <v>66</v>
      </c>
      <c r="AB25" s="121">
        <f t="shared" si="2"/>
        <v>1.2860483242400623E-2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58</v>
      </c>
      <c r="Z26" s="116">
        <v>62</v>
      </c>
      <c r="AB26" s="121">
        <f t="shared" si="2"/>
        <v>1.2081060015588464E-2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148</v>
      </c>
      <c r="Z27" s="116">
        <v>139</v>
      </c>
      <c r="AB27" s="121">
        <f t="shared" si="2"/>
        <v>2.7084957131722525E-2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259</v>
      </c>
      <c r="Z28" s="116">
        <v>253</v>
      </c>
      <c r="AB28" s="121">
        <f t="shared" si="2"/>
        <v>4.9298519095869055E-2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193</v>
      </c>
      <c r="Z29" s="116">
        <v>153</v>
      </c>
      <c r="AB29" s="121">
        <f t="shared" si="2"/>
        <v>2.981293842556508E-2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280</v>
      </c>
      <c r="Z30" s="116">
        <v>298</v>
      </c>
      <c r="AB30" s="121">
        <f t="shared" si="2"/>
        <v>5.8067030397505846E-2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400</v>
      </c>
      <c r="Z31" s="116">
        <v>412</v>
      </c>
      <c r="AB31" s="121">
        <f t="shared" si="2"/>
        <v>8.0280592361652373E-2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144</v>
      </c>
      <c r="Z32" s="116">
        <v>180</v>
      </c>
      <c r="AB32" s="121">
        <f t="shared" si="2"/>
        <v>3.5074045206547153E-2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128</v>
      </c>
      <c r="Z33" s="116">
        <v>134</v>
      </c>
      <c r="AB33" s="121">
        <f t="shared" si="2"/>
        <v>2.6110678098207326E-2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4910</v>
      </c>
      <c r="Z34" s="124">
        <v>5132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2923</v>
      </c>
      <c r="AB37" s="136">
        <f>Z37/Z40*100</f>
        <v>81.853822458695049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648</v>
      </c>
      <c r="AB38" s="136">
        <f>Z38/Z40*100</f>
        <v>18.146177541304954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3571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4</v>
      </c>
      <c r="W44" s="116">
        <v>5</v>
      </c>
      <c r="X44" s="116">
        <v>9</v>
      </c>
      <c r="Y44" s="116">
        <v>11</v>
      </c>
      <c r="Z44" s="116">
        <v>4</v>
      </c>
    </row>
    <row r="45" spans="19:32" x14ac:dyDescent="0.25">
      <c r="S45" s="119" t="s">
        <v>38</v>
      </c>
      <c r="T45" s="119"/>
      <c r="U45" s="116"/>
      <c r="V45" s="116">
        <v>61</v>
      </c>
      <c r="W45" s="116">
        <v>66</v>
      </c>
      <c r="X45" s="116">
        <v>71</v>
      </c>
      <c r="Y45" s="116">
        <v>71</v>
      </c>
      <c r="Z45" s="116">
        <v>52</v>
      </c>
    </row>
    <row r="46" spans="19:32" x14ac:dyDescent="0.25">
      <c r="S46" s="119" t="s">
        <v>39</v>
      </c>
      <c r="T46" s="119"/>
      <c r="U46" s="116"/>
      <c r="V46" s="116">
        <v>161</v>
      </c>
      <c r="W46" s="116">
        <v>153</v>
      </c>
      <c r="X46" s="116">
        <v>146</v>
      </c>
      <c r="Y46" s="116">
        <v>174</v>
      </c>
      <c r="Z46" s="116">
        <v>171</v>
      </c>
    </row>
    <row r="47" spans="19:32" x14ac:dyDescent="0.25">
      <c r="S47" s="119" t="s">
        <v>40</v>
      </c>
      <c r="T47" s="119"/>
      <c r="U47" s="116"/>
      <c r="V47" s="116">
        <v>227</v>
      </c>
      <c r="W47" s="116">
        <v>221</v>
      </c>
      <c r="X47" s="116">
        <v>203</v>
      </c>
      <c r="Y47" s="116">
        <v>231</v>
      </c>
      <c r="Z47" s="116">
        <v>240</v>
      </c>
    </row>
    <row r="48" spans="19:32" x14ac:dyDescent="0.25">
      <c r="S48" s="119" t="s">
        <v>41</v>
      </c>
      <c r="T48" s="119"/>
      <c r="U48" s="116"/>
      <c r="V48" s="116">
        <v>208</v>
      </c>
      <c r="W48" s="116">
        <v>235</v>
      </c>
      <c r="X48" s="116">
        <v>233</v>
      </c>
      <c r="Y48" s="116">
        <v>242</v>
      </c>
      <c r="Z48" s="116">
        <v>283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222</v>
      </c>
      <c r="W49" s="116">
        <v>236</v>
      </c>
      <c r="X49" s="116">
        <v>235</v>
      </c>
      <c r="Y49" s="116">
        <v>248</v>
      </c>
      <c r="Z49" s="116">
        <v>257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Dorset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196</v>
      </c>
      <c r="W50" s="116">
        <v>219</v>
      </c>
      <c r="X50" s="116">
        <v>230</v>
      </c>
      <c r="Y50" s="116">
        <v>202</v>
      </c>
      <c r="Z50" s="116">
        <v>215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203</v>
      </c>
      <c r="W51" s="116">
        <v>182</v>
      </c>
      <c r="X51" s="116">
        <v>200</v>
      </c>
      <c r="Y51" s="116">
        <v>201</v>
      </c>
      <c r="Z51" s="116">
        <v>214</v>
      </c>
    </row>
    <row r="52" spans="1:26" ht="15" customHeight="1" x14ac:dyDescent="0.25">
      <c r="S52" s="119" t="s">
        <v>45</v>
      </c>
      <c r="T52" s="119"/>
      <c r="U52" s="116"/>
      <c r="V52" s="116">
        <v>235</v>
      </c>
      <c r="W52" s="116">
        <v>260</v>
      </c>
      <c r="X52" s="116">
        <v>212</v>
      </c>
      <c r="Y52" s="116">
        <v>218</v>
      </c>
      <c r="Z52" s="116">
        <v>217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229</v>
      </c>
      <c r="W53" s="116">
        <v>237</v>
      </c>
      <c r="X53" s="116">
        <v>239</v>
      </c>
      <c r="Y53" s="116">
        <v>222</v>
      </c>
      <c r="Z53" s="116">
        <v>229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281</v>
      </c>
      <c r="W54" s="116">
        <v>289</v>
      </c>
      <c r="X54" s="116">
        <v>277</v>
      </c>
      <c r="Y54" s="116">
        <v>276</v>
      </c>
      <c r="Z54" s="116">
        <v>256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198</v>
      </c>
      <c r="W55" s="116">
        <v>200</v>
      </c>
      <c r="X55" s="116">
        <v>223</v>
      </c>
      <c r="Y55" s="116">
        <v>226</v>
      </c>
      <c r="Z55" s="116">
        <v>269</v>
      </c>
    </row>
    <row r="56" spans="1:26" ht="15" customHeight="1" x14ac:dyDescent="0.25">
      <c r="S56" s="119" t="s">
        <v>49</v>
      </c>
      <c r="T56" s="119"/>
      <c r="U56" s="116"/>
      <c r="V56" s="116">
        <v>127</v>
      </c>
      <c r="W56" s="116">
        <v>132</v>
      </c>
      <c r="X56" s="116">
        <v>116</v>
      </c>
      <c r="Y56" s="116">
        <v>127</v>
      </c>
      <c r="Z56" s="116">
        <v>146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38</v>
      </c>
      <c r="W57" s="116">
        <v>37</v>
      </c>
      <c r="X57" s="116">
        <v>43</v>
      </c>
      <c r="Y57" s="116">
        <v>46</v>
      </c>
      <c r="Z57" s="116">
        <v>63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22</v>
      </c>
      <c r="W58" s="116">
        <v>20</v>
      </c>
      <c r="X58" s="116">
        <v>28</v>
      </c>
      <c r="Y58" s="116">
        <v>23</v>
      </c>
      <c r="Z58" s="116">
        <v>26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9</v>
      </c>
      <c r="W59" s="116">
        <v>15</v>
      </c>
      <c r="X59" s="116">
        <v>20</v>
      </c>
      <c r="Y59" s="116">
        <v>11</v>
      </c>
      <c r="Z59" s="116">
        <v>11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6</v>
      </c>
      <c r="W60" s="116">
        <v>6</v>
      </c>
      <c r="X60" s="116">
        <v>4</v>
      </c>
      <c r="Y60" s="116">
        <v>4</v>
      </c>
      <c r="Z60" s="116">
        <v>9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2428</v>
      </c>
      <c r="W61" s="116">
        <v>2516</v>
      </c>
      <c r="X61" s="116">
        <v>2503</v>
      </c>
      <c r="Y61" s="116">
        <v>2552</v>
      </c>
      <c r="Z61" s="116">
        <v>2654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10</v>
      </c>
      <c r="W63" s="116">
        <v>0</v>
      </c>
      <c r="X63" s="116">
        <v>12</v>
      </c>
      <c r="Y63" s="116">
        <v>6</v>
      </c>
      <c r="Z63" s="116">
        <v>5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54</v>
      </c>
      <c r="W64" s="116">
        <v>80</v>
      </c>
      <c r="X64" s="116">
        <v>66</v>
      </c>
      <c r="Y64" s="116">
        <v>66</v>
      </c>
      <c r="Z64" s="116">
        <v>75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Dorset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160</v>
      </c>
      <c r="W65" s="116">
        <v>146</v>
      </c>
      <c r="X65" s="116">
        <v>169</v>
      </c>
      <c r="Y65" s="116">
        <v>147</v>
      </c>
      <c r="Z65" s="116">
        <v>179</v>
      </c>
    </row>
    <row r="66" spans="1:26" x14ac:dyDescent="0.25">
      <c r="S66" s="119" t="s">
        <v>40</v>
      </c>
      <c r="T66" s="119"/>
      <c r="U66" s="116"/>
      <c r="V66" s="116">
        <v>225</v>
      </c>
      <c r="W66" s="116">
        <v>217</v>
      </c>
      <c r="X66" s="116">
        <v>220</v>
      </c>
      <c r="Y66" s="116">
        <v>217</v>
      </c>
      <c r="Z66" s="116">
        <v>212</v>
      </c>
    </row>
    <row r="67" spans="1:26" x14ac:dyDescent="0.25">
      <c r="S67" s="119" t="s">
        <v>41</v>
      </c>
      <c r="T67" s="119"/>
      <c r="U67" s="116"/>
      <c r="V67" s="116">
        <v>176</v>
      </c>
      <c r="W67" s="116">
        <v>202</v>
      </c>
      <c r="X67" s="116">
        <v>211</v>
      </c>
      <c r="Y67" s="116">
        <v>190</v>
      </c>
      <c r="Z67" s="116">
        <v>244</v>
      </c>
    </row>
    <row r="68" spans="1:26" x14ac:dyDescent="0.25">
      <c r="S68" s="119" t="s">
        <v>42</v>
      </c>
      <c r="T68" s="119"/>
      <c r="U68" s="116"/>
      <c r="V68" s="116">
        <v>191</v>
      </c>
      <c r="W68" s="116">
        <v>216</v>
      </c>
      <c r="X68" s="116">
        <v>201</v>
      </c>
      <c r="Y68" s="116">
        <v>191</v>
      </c>
      <c r="Z68" s="116">
        <v>210</v>
      </c>
    </row>
    <row r="69" spans="1:26" x14ac:dyDescent="0.25">
      <c r="S69" s="119" t="s">
        <v>43</v>
      </c>
      <c r="T69" s="119"/>
      <c r="U69" s="116"/>
      <c r="V69" s="116">
        <v>151</v>
      </c>
      <c r="W69" s="116">
        <v>169</v>
      </c>
      <c r="X69" s="116">
        <v>189</v>
      </c>
      <c r="Y69" s="116">
        <v>193</v>
      </c>
      <c r="Z69" s="116">
        <v>201</v>
      </c>
    </row>
    <row r="70" spans="1:26" x14ac:dyDescent="0.25">
      <c r="S70" s="119" t="s">
        <v>44</v>
      </c>
      <c r="T70" s="119"/>
      <c r="U70" s="116"/>
      <c r="V70" s="116">
        <v>219</v>
      </c>
      <c r="W70" s="116">
        <v>211</v>
      </c>
      <c r="X70" s="116">
        <v>177</v>
      </c>
      <c r="Y70" s="116">
        <v>183</v>
      </c>
      <c r="Z70" s="116">
        <v>166</v>
      </c>
    </row>
    <row r="71" spans="1:26" x14ac:dyDescent="0.25">
      <c r="S71" s="119" t="s">
        <v>45</v>
      </c>
      <c r="T71" s="119"/>
      <c r="U71" s="116"/>
      <c r="V71" s="116">
        <v>252</v>
      </c>
      <c r="W71" s="116">
        <v>237</v>
      </c>
      <c r="X71" s="116">
        <v>258</v>
      </c>
      <c r="Y71" s="116">
        <v>227</v>
      </c>
      <c r="Z71" s="116">
        <v>224</v>
      </c>
    </row>
    <row r="72" spans="1:26" x14ac:dyDescent="0.25">
      <c r="S72" s="119" t="s">
        <v>46</v>
      </c>
      <c r="T72" s="119"/>
      <c r="U72" s="116"/>
      <c r="V72" s="116">
        <v>307</v>
      </c>
      <c r="W72" s="116">
        <v>298</v>
      </c>
      <c r="X72" s="116">
        <v>268</v>
      </c>
      <c r="Y72" s="116">
        <v>261</v>
      </c>
      <c r="Z72" s="116">
        <v>261</v>
      </c>
    </row>
    <row r="73" spans="1:26" x14ac:dyDescent="0.25">
      <c r="S73" s="119" t="s">
        <v>47</v>
      </c>
      <c r="T73" s="119"/>
      <c r="U73" s="116"/>
      <c r="V73" s="116">
        <v>297</v>
      </c>
      <c r="W73" s="116">
        <v>327</v>
      </c>
      <c r="X73" s="116">
        <v>298</v>
      </c>
      <c r="Y73" s="116">
        <v>279</v>
      </c>
      <c r="Z73" s="116">
        <v>292</v>
      </c>
    </row>
    <row r="74" spans="1:26" x14ac:dyDescent="0.25">
      <c r="S74" s="119" t="s">
        <v>48</v>
      </c>
      <c r="T74" s="119"/>
      <c r="U74" s="116"/>
      <c r="V74" s="116">
        <v>160</v>
      </c>
      <c r="W74" s="116">
        <v>188</v>
      </c>
      <c r="X74" s="116">
        <v>227</v>
      </c>
      <c r="Y74" s="116">
        <v>248</v>
      </c>
      <c r="Z74" s="116">
        <v>250</v>
      </c>
    </row>
    <row r="75" spans="1:26" x14ac:dyDescent="0.25">
      <c r="S75" s="119" t="s">
        <v>49</v>
      </c>
      <c r="T75" s="119"/>
      <c r="U75" s="116"/>
      <c r="V75" s="116">
        <v>85</v>
      </c>
      <c r="W75" s="116">
        <v>70</v>
      </c>
      <c r="X75" s="116">
        <v>60</v>
      </c>
      <c r="Y75" s="116">
        <v>68</v>
      </c>
      <c r="Z75" s="116">
        <v>78</v>
      </c>
    </row>
    <row r="76" spans="1:26" x14ac:dyDescent="0.25">
      <c r="S76" s="119" t="s">
        <v>50</v>
      </c>
      <c r="T76" s="119"/>
      <c r="U76" s="116"/>
      <c r="V76" s="116">
        <v>31</v>
      </c>
      <c r="W76" s="116">
        <v>34</v>
      </c>
      <c r="X76" s="116">
        <v>39</v>
      </c>
      <c r="Y76" s="116">
        <v>39</v>
      </c>
      <c r="Z76" s="116">
        <v>42</v>
      </c>
    </row>
    <row r="77" spans="1:26" x14ac:dyDescent="0.25">
      <c r="S77" s="119" t="s">
        <v>51</v>
      </c>
      <c r="T77" s="119"/>
      <c r="U77" s="116"/>
      <c r="V77" s="116">
        <v>16</v>
      </c>
      <c r="W77" s="116">
        <v>16</v>
      </c>
      <c r="X77" s="116">
        <v>17</v>
      </c>
      <c r="Y77" s="116">
        <v>13</v>
      </c>
      <c r="Z77" s="116">
        <v>12</v>
      </c>
    </row>
    <row r="78" spans="1:26" x14ac:dyDescent="0.25">
      <c r="S78" s="119" t="s">
        <v>52</v>
      </c>
      <c r="T78" s="119"/>
      <c r="U78" s="116"/>
      <c r="V78" s="116">
        <v>13</v>
      </c>
      <c r="W78" s="116">
        <v>11</v>
      </c>
      <c r="X78" s="116">
        <v>16</v>
      </c>
      <c r="Y78" s="116">
        <v>17</v>
      </c>
      <c r="Z78" s="116">
        <v>14</v>
      </c>
    </row>
    <row r="79" spans="1:26" x14ac:dyDescent="0.25">
      <c r="S79" s="119" t="s">
        <v>53</v>
      </c>
      <c r="T79" s="119"/>
      <c r="U79" s="116"/>
      <c r="V79" s="116">
        <v>10</v>
      </c>
      <c r="W79" s="116">
        <v>10</v>
      </c>
      <c r="X79" s="116">
        <v>6</v>
      </c>
      <c r="Y79" s="116">
        <v>4</v>
      </c>
      <c r="Z79" s="116">
        <v>5</v>
      </c>
    </row>
    <row r="80" spans="1:26" x14ac:dyDescent="0.25">
      <c r="S80" s="122" t="s">
        <v>54</v>
      </c>
      <c r="T80" s="122"/>
      <c r="U80" s="116"/>
      <c r="V80" s="116">
        <v>2337</v>
      </c>
      <c r="W80" s="116">
        <v>2430</v>
      </c>
      <c r="X80" s="116">
        <v>2436</v>
      </c>
      <c r="Y80" s="116">
        <v>2357</v>
      </c>
      <c r="Z80" s="116">
        <v>2481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Dorset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175</v>
      </c>
      <c r="W83" s="116">
        <v>195</v>
      </c>
      <c r="X83" s="116">
        <v>204</v>
      </c>
      <c r="Y83" s="116">
        <v>212</v>
      </c>
      <c r="Z83" s="116">
        <v>223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81</v>
      </c>
      <c r="W84" s="116">
        <v>75</v>
      </c>
      <c r="X84" s="116">
        <v>73</v>
      </c>
      <c r="Y84" s="116">
        <v>74</v>
      </c>
      <c r="Z84" s="116">
        <v>77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259</v>
      </c>
      <c r="W85" s="116">
        <v>258</v>
      </c>
      <c r="X85" s="116">
        <v>274</v>
      </c>
      <c r="Y85" s="116">
        <v>271</v>
      </c>
      <c r="Z85" s="116">
        <v>280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5,138</v>
      </c>
      <c r="D86" s="98">
        <f t="shared" ref="D86:D91" si="4">AD4</f>
        <v>4.6862265688671467E-2</v>
      </c>
      <c r="E86" s="99">
        <f t="shared" ref="E86:E91" si="5">AD4</f>
        <v>4.6862265688671467E-2</v>
      </c>
      <c r="F86" s="98">
        <f t="shared" ref="F86:F91" si="6">AF4</f>
        <v>7.7600671140939603E-2</v>
      </c>
      <c r="G86" s="99">
        <f t="shared" ref="G86:G91" si="7">AF4</f>
        <v>7.7600671140939603E-2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47</v>
      </c>
      <c r="W86" s="116">
        <v>53</v>
      </c>
      <c r="X86" s="116">
        <v>59</v>
      </c>
      <c r="Y86" s="116">
        <v>63</v>
      </c>
      <c r="Z86" s="116">
        <v>66</v>
      </c>
    </row>
    <row r="87" spans="1:30" ht="15" customHeight="1" x14ac:dyDescent="0.25">
      <c r="A87" s="100" t="s">
        <v>4</v>
      </c>
      <c r="B87" s="51"/>
      <c r="C87" s="101" t="str">
        <f t="shared" si="3"/>
        <v>2,650</v>
      </c>
      <c r="D87" s="98">
        <f t="shared" si="4"/>
        <v>3.9623381718320916E-2</v>
      </c>
      <c r="E87" s="99">
        <f t="shared" si="5"/>
        <v>3.9623381718320916E-2</v>
      </c>
      <c r="F87" s="98">
        <f t="shared" si="6"/>
        <v>9.2783505154639068E-2</v>
      </c>
      <c r="G87" s="99">
        <f t="shared" si="7"/>
        <v>9.2783505154639068E-2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40</v>
      </c>
      <c r="W87" s="116">
        <v>39</v>
      </c>
      <c r="X87" s="116">
        <v>42</v>
      </c>
      <c r="Y87" s="116">
        <v>41</v>
      </c>
      <c r="Z87" s="116">
        <v>29</v>
      </c>
    </row>
    <row r="88" spans="1:30" ht="15" customHeight="1" x14ac:dyDescent="0.25">
      <c r="A88" s="100" t="s">
        <v>5</v>
      </c>
      <c r="B88" s="51"/>
      <c r="C88" s="101" t="str">
        <f t="shared" si="3"/>
        <v>2,484</v>
      </c>
      <c r="D88" s="98">
        <f t="shared" si="4"/>
        <v>5.5225148683092584E-2</v>
      </c>
      <c r="E88" s="99">
        <f t="shared" si="5"/>
        <v>5.5225148683092584E-2</v>
      </c>
      <c r="F88" s="98">
        <f t="shared" si="6"/>
        <v>6.244653550042778E-2</v>
      </c>
      <c r="G88" s="99">
        <f t="shared" si="7"/>
        <v>6.244653550042778E-2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51</v>
      </c>
      <c r="W88" s="116">
        <v>59</v>
      </c>
      <c r="X88" s="116">
        <v>52</v>
      </c>
      <c r="Y88" s="116">
        <v>54</v>
      </c>
      <c r="Z88" s="116">
        <v>62</v>
      </c>
    </row>
    <row r="89" spans="1:30" ht="15" customHeight="1" x14ac:dyDescent="0.25">
      <c r="A89" s="51" t="s">
        <v>6</v>
      </c>
      <c r="B89" s="51"/>
      <c r="C89" s="101" t="str">
        <f t="shared" si="3"/>
        <v>3,572</v>
      </c>
      <c r="D89" s="98">
        <f t="shared" si="4"/>
        <v>3.0582804385458795E-2</v>
      </c>
      <c r="E89" s="99">
        <f t="shared" si="5"/>
        <v>3.0582804385458795E-2</v>
      </c>
      <c r="F89" s="98">
        <f t="shared" si="6"/>
        <v>8.1113801452784573E-2</v>
      </c>
      <c r="G89" s="99">
        <f t="shared" si="7"/>
        <v>8.1113801452784573E-2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239</v>
      </c>
      <c r="W89" s="116">
        <v>251</v>
      </c>
      <c r="X89" s="116">
        <v>257</v>
      </c>
      <c r="Y89" s="116">
        <v>280</v>
      </c>
      <c r="Z89" s="116">
        <v>279</v>
      </c>
    </row>
    <row r="90" spans="1:30" ht="15" customHeight="1" x14ac:dyDescent="0.25">
      <c r="A90" s="51" t="s">
        <v>100</v>
      </c>
      <c r="B90" s="51"/>
      <c r="C90" s="101" t="str">
        <f t="shared" si="3"/>
        <v>$31,670</v>
      </c>
      <c r="D90" s="98">
        <f t="shared" si="4"/>
        <v>-3.7388145896656511E-2</v>
      </c>
      <c r="E90" s="99">
        <f t="shared" si="5"/>
        <v>-3.7388145896656511E-2</v>
      </c>
      <c r="F90" s="98">
        <f t="shared" si="6"/>
        <v>0.15108966670301305</v>
      </c>
      <c r="G90" s="99">
        <f t="shared" si="7"/>
        <v>0.15108966670301305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401</v>
      </c>
      <c r="W90" s="116">
        <v>398</v>
      </c>
      <c r="X90" s="116">
        <v>401</v>
      </c>
      <c r="Y90" s="116">
        <v>427</v>
      </c>
      <c r="Z90" s="116">
        <v>430</v>
      </c>
    </row>
    <row r="91" spans="1:30" ht="15" customHeight="1" x14ac:dyDescent="0.25">
      <c r="A91" s="51" t="s">
        <v>7</v>
      </c>
      <c r="B91" s="51"/>
      <c r="C91" s="101" t="str">
        <f t="shared" si="3"/>
        <v>$156.6 mil</v>
      </c>
      <c r="D91" s="98">
        <f t="shared" si="4"/>
        <v>8.0739944696884614E-2</v>
      </c>
      <c r="E91" s="99">
        <f t="shared" si="5"/>
        <v>8.0739944696884614E-2</v>
      </c>
      <c r="F91" s="98">
        <f t="shared" si="6"/>
        <v>0.20479728680083942</v>
      </c>
      <c r="G91" s="99">
        <f t="shared" si="7"/>
        <v>0.20479728680083942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1746</v>
      </c>
      <c r="W91" s="116">
        <v>1776</v>
      </c>
      <c r="X91" s="116">
        <v>1832</v>
      </c>
      <c r="Y91" s="116">
        <v>1851</v>
      </c>
      <c r="Z91" s="116">
        <v>1895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93</v>
      </c>
      <c r="W93" s="116">
        <v>106</v>
      </c>
      <c r="X93" s="116">
        <v>97</v>
      </c>
      <c r="Y93" s="116">
        <v>94</v>
      </c>
      <c r="Z93" s="116">
        <v>108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197</v>
      </c>
      <c r="W94" s="116">
        <v>206</v>
      </c>
      <c r="X94" s="116">
        <v>213</v>
      </c>
      <c r="Y94" s="116">
        <v>223</v>
      </c>
      <c r="Z94" s="116">
        <v>217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54</v>
      </c>
      <c r="W95" s="116">
        <v>49</v>
      </c>
      <c r="X95" s="116">
        <v>53</v>
      </c>
      <c r="Y95" s="116">
        <v>62</v>
      </c>
      <c r="Z95" s="116">
        <v>62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215</v>
      </c>
      <c r="W96" s="116">
        <v>224</v>
      </c>
      <c r="X96" s="116">
        <v>231</v>
      </c>
      <c r="Y96" s="116">
        <v>242</v>
      </c>
      <c r="Z96" s="116">
        <v>264</v>
      </c>
    </row>
    <row r="97" spans="1:32" ht="15" customHeight="1" x14ac:dyDescent="0.25">
      <c r="S97" s="119" t="s">
        <v>145</v>
      </c>
      <c r="T97" s="119"/>
      <c r="U97" s="116"/>
      <c r="V97" s="116">
        <v>182</v>
      </c>
      <c r="W97" s="116">
        <v>194</v>
      </c>
      <c r="X97" s="116">
        <v>193</v>
      </c>
      <c r="Y97" s="116">
        <v>211</v>
      </c>
      <c r="Z97" s="116">
        <v>202</v>
      </c>
    </row>
    <row r="98" spans="1:32" ht="15" customHeight="1" x14ac:dyDescent="0.25">
      <c r="S98" s="119" t="s">
        <v>146</v>
      </c>
      <c r="T98" s="119"/>
      <c r="U98" s="116"/>
      <c r="V98" s="116">
        <v>164</v>
      </c>
      <c r="W98" s="116">
        <v>162</v>
      </c>
      <c r="X98" s="116">
        <v>176</v>
      </c>
      <c r="Y98" s="116">
        <v>168</v>
      </c>
      <c r="Z98" s="116">
        <v>172</v>
      </c>
    </row>
    <row r="99" spans="1:32" ht="15" customHeight="1" x14ac:dyDescent="0.25">
      <c r="S99" s="119" t="s">
        <v>147</v>
      </c>
      <c r="T99" s="119"/>
      <c r="U99" s="116"/>
      <c r="V99" s="116">
        <v>16</v>
      </c>
      <c r="W99" s="116">
        <v>18</v>
      </c>
      <c r="X99" s="116">
        <v>14</v>
      </c>
      <c r="Y99" s="116">
        <v>10</v>
      </c>
      <c r="Z99" s="116">
        <v>19</v>
      </c>
    </row>
    <row r="100" spans="1:32" ht="15" customHeight="1" x14ac:dyDescent="0.25">
      <c r="S100" s="119" t="s">
        <v>59</v>
      </c>
      <c r="T100" s="119"/>
      <c r="U100" s="116"/>
      <c r="V100" s="116">
        <v>241</v>
      </c>
      <c r="W100" s="116">
        <v>245</v>
      </c>
      <c r="X100" s="116">
        <v>262</v>
      </c>
      <c r="Y100" s="116">
        <v>270</v>
      </c>
      <c r="Z100" s="116">
        <v>277</v>
      </c>
    </row>
    <row r="101" spans="1:32" x14ac:dyDescent="0.25">
      <c r="A101" s="20"/>
      <c r="S101" s="122" t="s">
        <v>54</v>
      </c>
      <c r="T101" s="122"/>
      <c r="U101" s="116"/>
      <c r="V101" s="116">
        <v>1555</v>
      </c>
      <c r="W101" s="116">
        <v>1590</v>
      </c>
      <c r="X101" s="116">
        <v>1632</v>
      </c>
      <c r="Y101" s="116">
        <v>1618</v>
      </c>
      <c r="Z101" s="116">
        <v>1673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3364</v>
      </c>
      <c r="W104" s="116">
        <v>3570</v>
      </c>
      <c r="X104" s="116">
        <v>3557</v>
      </c>
      <c r="Y104" s="116">
        <v>3597</v>
      </c>
      <c r="Z104" s="116">
        <v>3834</v>
      </c>
      <c r="AB104" s="113" t="str">
        <f>TEXT(Z104,"###,###")</f>
        <v>3,834</v>
      </c>
      <c r="AD104" s="134">
        <f>Z104/($Z$4)*100</f>
        <v>74.620474892954462</v>
      </c>
      <c r="AF104" s="113"/>
    </row>
    <row r="105" spans="1:32" x14ac:dyDescent="0.25">
      <c r="S105" s="119" t="s">
        <v>18</v>
      </c>
      <c r="T105" s="119"/>
      <c r="U105" s="116"/>
      <c r="V105" s="116">
        <v>639</v>
      </c>
      <c r="W105" s="116">
        <v>650</v>
      </c>
      <c r="X105" s="116">
        <v>604</v>
      </c>
      <c r="Y105" s="116">
        <v>613</v>
      </c>
      <c r="Z105" s="116">
        <v>598</v>
      </c>
      <c r="AB105" s="113" t="str">
        <f>TEXT(Z105,"###,###")</f>
        <v>598</v>
      </c>
      <c r="AD105" s="134">
        <f>Z105/($Z$4)*100</f>
        <v>11.638769949396652</v>
      </c>
      <c r="AF105" s="113"/>
    </row>
    <row r="106" spans="1:32" x14ac:dyDescent="0.25">
      <c r="S106" s="122" t="s">
        <v>54</v>
      </c>
      <c r="T106" s="122"/>
      <c r="U106" s="124"/>
      <c r="V106" s="124">
        <v>4003</v>
      </c>
      <c r="W106" s="124">
        <v>4220</v>
      </c>
      <c r="X106" s="124">
        <v>4161</v>
      </c>
      <c r="Y106" s="124">
        <v>4210</v>
      </c>
      <c r="Z106" s="124">
        <v>4432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966</v>
      </c>
      <c r="W108" s="116">
        <v>911</v>
      </c>
      <c r="X108" s="116">
        <v>1000</v>
      </c>
      <c r="Y108" s="116">
        <v>938</v>
      </c>
      <c r="Z108" s="116">
        <v>1041</v>
      </c>
      <c r="AB108" s="113" t="str">
        <f>TEXT(Z108,"###,###")</f>
        <v>1,041</v>
      </c>
      <c r="AD108" s="134">
        <f>Z108/($Z$4)*100</f>
        <v>20.260801868431297</v>
      </c>
      <c r="AF108" s="113"/>
    </row>
    <row r="109" spans="1:32" x14ac:dyDescent="0.25">
      <c r="S109" s="119" t="s">
        <v>21</v>
      </c>
      <c r="T109" s="119"/>
      <c r="U109" s="116"/>
      <c r="V109" s="116">
        <v>985</v>
      </c>
      <c r="W109" s="116">
        <v>1195</v>
      </c>
      <c r="X109" s="116">
        <v>1208</v>
      </c>
      <c r="Y109" s="116">
        <v>1063</v>
      </c>
      <c r="Z109" s="116">
        <v>1275</v>
      </c>
      <c r="AB109" s="113" t="str">
        <f>TEXT(Z109,"###,###")</f>
        <v>1,275</v>
      </c>
      <c r="AD109" s="134">
        <f>Z109/($Z$4)*100</f>
        <v>24.815103152977812</v>
      </c>
      <c r="AF109" s="113"/>
    </row>
    <row r="110" spans="1:32" x14ac:dyDescent="0.25">
      <c r="S110" s="119" t="s">
        <v>22</v>
      </c>
      <c r="T110" s="119"/>
      <c r="U110" s="116"/>
      <c r="V110" s="116">
        <v>1044</v>
      </c>
      <c r="W110" s="116">
        <v>1074</v>
      </c>
      <c r="X110" s="116">
        <v>968</v>
      </c>
      <c r="Y110" s="116">
        <v>1057</v>
      </c>
      <c r="Z110" s="116">
        <v>1104</v>
      </c>
      <c r="AB110" s="113" t="str">
        <f>TEXT(Z110,"###,###")</f>
        <v>1,104</v>
      </c>
      <c r="AD110" s="134">
        <f>Z110/($Z$4)*100</f>
        <v>21.486959906578434</v>
      </c>
      <c r="AF110" s="113"/>
    </row>
    <row r="111" spans="1:32" x14ac:dyDescent="0.25">
      <c r="S111" s="119" t="s">
        <v>23</v>
      </c>
      <c r="T111" s="119"/>
      <c r="U111" s="116"/>
      <c r="V111" s="116">
        <v>1000</v>
      </c>
      <c r="W111" s="116">
        <v>1040</v>
      </c>
      <c r="X111" s="116">
        <v>989</v>
      </c>
      <c r="Y111" s="116">
        <v>1156</v>
      </c>
      <c r="Z111" s="116">
        <v>1012</v>
      </c>
      <c r="AB111" s="113" t="str">
        <f>TEXT(Z111,"###,###")</f>
        <v>1,012</v>
      </c>
      <c r="AD111" s="134">
        <f>Z111/($Z$4)*100</f>
        <v>19.696379914363565</v>
      </c>
      <c r="AF111" s="113"/>
    </row>
    <row r="112" spans="1:32" x14ac:dyDescent="0.25">
      <c r="S112" s="122" t="s">
        <v>54</v>
      </c>
      <c r="T112" s="122"/>
      <c r="U112" s="116"/>
      <c r="V112" s="116">
        <v>4763</v>
      </c>
      <c r="W112" s="116">
        <v>4946</v>
      </c>
      <c r="X112" s="116">
        <v>4943</v>
      </c>
      <c r="Y112" s="116">
        <v>4906</v>
      </c>
      <c r="Z112" s="116">
        <v>5137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45.36</v>
      </c>
      <c r="W118" s="135">
        <v>43.59</v>
      </c>
      <c r="X118" s="135">
        <v>43.82</v>
      </c>
      <c r="Y118" s="135">
        <v>43.69</v>
      </c>
      <c r="Z118" s="135">
        <v>43.73</v>
      </c>
      <c r="AB118" s="113" t="str">
        <f>TEXT(Z118,"##.0")</f>
        <v>43.7</v>
      </c>
    </row>
    <row r="120" spans="19:32" x14ac:dyDescent="0.25">
      <c r="S120" s="105" t="s">
        <v>102</v>
      </c>
      <c r="T120" s="116"/>
      <c r="U120" s="116"/>
      <c r="V120" s="116">
        <v>2484</v>
      </c>
      <c r="W120" s="116">
        <v>2543</v>
      </c>
      <c r="X120" s="116">
        <v>2625</v>
      </c>
      <c r="Y120" s="116">
        <v>2665</v>
      </c>
      <c r="Z120" s="116">
        <v>2703</v>
      </c>
      <c r="AB120" s="113" t="str">
        <f>TEXT(Z120,"###,###")</f>
        <v>2,703</v>
      </c>
    </row>
    <row r="121" spans="19:32" x14ac:dyDescent="0.25">
      <c r="S121" s="105" t="s">
        <v>103</v>
      </c>
      <c r="T121" s="116"/>
      <c r="U121" s="116"/>
      <c r="V121" s="116">
        <v>442</v>
      </c>
      <c r="W121" s="116">
        <v>438</v>
      </c>
      <c r="X121" s="116">
        <v>487</v>
      </c>
      <c r="Y121" s="116">
        <v>436</v>
      </c>
      <c r="Z121" s="116">
        <v>486</v>
      </c>
      <c r="AB121" s="113" t="str">
        <f>TEXT(Z121,"###,###")</f>
        <v>486</v>
      </c>
    </row>
    <row r="122" spans="19:32" x14ac:dyDescent="0.25">
      <c r="S122" s="105" t="s">
        <v>104</v>
      </c>
      <c r="T122" s="116"/>
      <c r="U122" s="116"/>
      <c r="V122" s="116">
        <v>378</v>
      </c>
      <c r="W122" s="116">
        <v>385</v>
      </c>
      <c r="X122" s="116">
        <v>352</v>
      </c>
      <c r="Y122" s="116">
        <v>359</v>
      </c>
      <c r="Z122" s="116">
        <v>383</v>
      </c>
      <c r="AB122" s="113" t="str">
        <f>TEXT(Z122,"###,###")</f>
        <v>383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2862</v>
      </c>
      <c r="W124" s="116">
        <v>2928</v>
      </c>
      <c r="X124" s="116">
        <v>2977</v>
      </c>
      <c r="Y124" s="116">
        <v>3024</v>
      </c>
      <c r="Z124" s="116">
        <v>3086</v>
      </c>
      <c r="AB124" s="113" t="str">
        <f>TEXT(Z124,"###,###")</f>
        <v>3,086</v>
      </c>
      <c r="AD124" s="131">
        <f>Z124/$Z$7*100</f>
        <v>86.394176931690922</v>
      </c>
    </row>
    <row r="125" spans="19:32" x14ac:dyDescent="0.25">
      <c r="S125" s="105" t="s">
        <v>106</v>
      </c>
      <c r="T125" s="116"/>
      <c r="U125" s="116"/>
      <c r="V125" s="116">
        <v>820</v>
      </c>
      <c r="W125" s="116">
        <v>823</v>
      </c>
      <c r="X125" s="116">
        <v>839</v>
      </c>
      <c r="Y125" s="116">
        <v>795</v>
      </c>
      <c r="Z125" s="116">
        <v>869</v>
      </c>
      <c r="AB125" s="113" t="str">
        <f>TEXT(Z125,"###,###")</f>
        <v>869</v>
      </c>
      <c r="AD125" s="131">
        <f>Z125/$Z$7*100</f>
        <v>24.328107502799551</v>
      </c>
    </row>
    <row r="127" spans="19:32" x14ac:dyDescent="0.25">
      <c r="S127" s="105" t="s">
        <v>107</v>
      </c>
      <c r="T127" s="116"/>
      <c r="U127" s="116"/>
      <c r="V127" s="116">
        <v>1747</v>
      </c>
      <c r="W127" s="116">
        <v>1776</v>
      </c>
      <c r="X127" s="116">
        <v>1833</v>
      </c>
      <c r="Y127" s="116">
        <v>1850</v>
      </c>
      <c r="Z127" s="116">
        <v>1898</v>
      </c>
      <c r="AB127" s="113" t="str">
        <f>TEXT(Z127,"###,###")</f>
        <v>1,898</v>
      </c>
      <c r="AD127" s="131">
        <f>Z127/$Z$7*100</f>
        <v>53.135498320268759</v>
      </c>
    </row>
    <row r="128" spans="19:32" x14ac:dyDescent="0.25">
      <c r="S128" s="105" t="s">
        <v>108</v>
      </c>
      <c r="T128" s="116"/>
      <c r="U128" s="116"/>
      <c r="V128" s="116">
        <v>1551</v>
      </c>
      <c r="W128" s="116">
        <v>1590</v>
      </c>
      <c r="X128" s="116">
        <v>1635</v>
      </c>
      <c r="Y128" s="116">
        <v>1614</v>
      </c>
      <c r="Z128" s="116">
        <v>1676</v>
      </c>
      <c r="AB128" s="113" t="str">
        <f>TEXT(Z128,"###,###")</f>
        <v>1,676</v>
      </c>
      <c r="AD128" s="131">
        <f>Z128/$Z$7*100</f>
        <v>46.920492721164614</v>
      </c>
    </row>
    <row r="130" spans="19:20" x14ac:dyDescent="0.25">
      <c r="S130" s="105" t="s">
        <v>185</v>
      </c>
      <c r="T130" s="131">
        <v>75.671892497200446</v>
      </c>
    </row>
    <row r="131" spans="19:20" x14ac:dyDescent="0.25">
      <c r="S131" s="105" t="s">
        <v>186</v>
      </c>
      <c r="T131" s="131">
        <v>13.60582306830907</v>
      </c>
    </row>
    <row r="132" spans="19:20" x14ac:dyDescent="0.25">
      <c r="S132" s="105" t="s">
        <v>187</v>
      </c>
      <c r="T132" s="131">
        <v>10.722284434490481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EBC364C-D134-466F-A84C-C87C4FB84BE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3B4979B-F4B4-4DEC-A355-51A8E944F4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F5F150EB-7959-468A-8626-3411415B311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D3E1D99-84F5-4435-BD4C-143B5706224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076D-ED89-4232-9E36-4617B5B370BE}">
  <sheetPr codeName="Sheet7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112</v>
      </c>
      <c r="T1" s="103"/>
      <c r="U1" s="103"/>
      <c r="V1" s="103"/>
      <c r="W1" s="103"/>
      <c r="X1" s="103"/>
      <c r="Y1" s="104" t="s">
        <v>161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112</v>
      </c>
      <c r="Y3" s="109" t="s">
        <v>161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12.11 Flinders,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690</v>
      </c>
      <c r="W4" s="112">
        <v>755</v>
      </c>
      <c r="X4" s="112">
        <v>833</v>
      </c>
      <c r="Y4" s="112">
        <v>782</v>
      </c>
      <c r="Z4" s="112">
        <v>826</v>
      </c>
      <c r="AB4" s="113" t="str">
        <f>TEXT(Z4,"###,###")</f>
        <v>826</v>
      </c>
      <c r="AD4" s="114">
        <f>Z4/Y4-1</f>
        <v>5.6265984654731538E-2</v>
      </c>
      <c r="AF4" s="114">
        <f>Z4/V4-1</f>
        <v>0.19710144927536222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344</v>
      </c>
      <c r="W5" s="112">
        <v>364</v>
      </c>
      <c r="X5" s="112">
        <v>405</v>
      </c>
      <c r="Y5" s="112">
        <v>384</v>
      </c>
      <c r="Z5" s="112">
        <v>414</v>
      </c>
      <c r="AB5" s="113" t="str">
        <f>TEXT(Z5,"###,###")</f>
        <v>414</v>
      </c>
      <c r="AD5" s="114">
        <f t="shared" ref="AD5:AD9" si="0">Z5/Y5-1</f>
        <v>7.8125E-2</v>
      </c>
      <c r="AF5" s="114">
        <f t="shared" ref="AF5:AF9" si="1">Z5/V5-1</f>
        <v>0.20348837209302317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343</v>
      </c>
      <c r="W6" s="112">
        <v>391</v>
      </c>
      <c r="X6" s="112">
        <v>431</v>
      </c>
      <c r="Y6" s="112">
        <v>398</v>
      </c>
      <c r="Z6" s="112">
        <v>413</v>
      </c>
      <c r="AB6" s="113" t="str">
        <f>TEXT(Z6,"###,###")</f>
        <v>413</v>
      </c>
      <c r="AD6" s="114">
        <f t="shared" si="0"/>
        <v>3.7688442211055273E-2</v>
      </c>
      <c r="AF6" s="114">
        <f t="shared" si="1"/>
        <v>0.20408163265306123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453</v>
      </c>
      <c r="W7" s="112">
        <v>486</v>
      </c>
      <c r="X7" s="112">
        <v>522</v>
      </c>
      <c r="Y7" s="112">
        <v>520</v>
      </c>
      <c r="Z7" s="112">
        <v>543</v>
      </c>
      <c r="AB7" s="113" t="str">
        <f>TEXT(Z7,"###,###")</f>
        <v>543</v>
      </c>
      <c r="AD7" s="114">
        <f t="shared" si="0"/>
        <v>4.4230769230769296E-2</v>
      </c>
      <c r="AF7" s="114">
        <f t="shared" si="1"/>
        <v>0.19867549668874163</v>
      </c>
    </row>
    <row r="8" spans="1:32" ht="17.25" customHeight="1" x14ac:dyDescent="0.25">
      <c r="A8" s="66" t="s">
        <v>13</v>
      </c>
      <c r="B8" s="67"/>
      <c r="C8" s="31"/>
      <c r="D8" s="68" t="str">
        <f>AB4</f>
        <v>826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543</v>
      </c>
      <c r="P8" s="69"/>
      <c r="S8" s="111" t="s">
        <v>86</v>
      </c>
      <c r="T8" s="112"/>
      <c r="U8" s="112"/>
      <c r="V8" s="112">
        <v>24758.54</v>
      </c>
      <c r="W8" s="112">
        <v>25000</v>
      </c>
      <c r="X8" s="112">
        <v>24324</v>
      </c>
      <c r="Y8" s="112">
        <v>25855</v>
      </c>
      <c r="Z8" s="112">
        <v>23265.96</v>
      </c>
      <c r="AB8" s="113" t="str">
        <f>TEXT(Z8,"$###,###")</f>
        <v>$23,266</v>
      </c>
      <c r="AD8" s="114">
        <f t="shared" si="0"/>
        <v>-0.10013691742409592</v>
      </c>
      <c r="AF8" s="114">
        <f t="shared" si="1"/>
        <v>-6.0285461097463799E-2</v>
      </c>
    </row>
    <row r="9" spans="1:32" x14ac:dyDescent="0.25">
      <c r="A9" s="32" t="s">
        <v>15</v>
      </c>
      <c r="B9" s="73"/>
      <c r="C9" s="74"/>
      <c r="D9" s="75">
        <f>AD104</f>
        <v>57.869249394673126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52.670349907918968</v>
      </c>
      <c r="P9" s="76" t="s">
        <v>87</v>
      </c>
      <c r="S9" s="111" t="s">
        <v>7</v>
      </c>
      <c r="T9" s="112"/>
      <c r="U9" s="112"/>
      <c r="V9" s="112">
        <v>19718946</v>
      </c>
      <c r="W9" s="112">
        <v>20965178</v>
      </c>
      <c r="X9" s="112">
        <v>21912023</v>
      </c>
      <c r="Y9" s="112">
        <v>22200212</v>
      </c>
      <c r="Z9" s="112">
        <v>25131850</v>
      </c>
      <c r="AB9" s="113" t="str">
        <f>TEXT(Z9/1000000,"$#,###.0")&amp;" mil"</f>
        <v>$25.1 mil</v>
      </c>
      <c r="AD9" s="114">
        <f t="shared" si="0"/>
        <v>0.1320545047047299</v>
      </c>
      <c r="AF9" s="114">
        <f t="shared" si="1"/>
        <v>0.27450270415061739</v>
      </c>
    </row>
    <row r="10" spans="1:32" x14ac:dyDescent="0.25">
      <c r="A10" s="32" t="s">
        <v>18</v>
      </c>
      <c r="B10" s="73"/>
      <c r="C10" s="74"/>
      <c r="D10" s="75">
        <f>AD105</f>
        <v>21.1864406779661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47.882136279926335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59.852670349907925</v>
      </c>
      <c r="P11" s="76" t="s">
        <v>87</v>
      </c>
      <c r="S11" s="111" t="s">
        <v>30</v>
      </c>
      <c r="T11" s="116"/>
      <c r="U11" s="116"/>
      <c r="V11" s="116">
        <v>509</v>
      </c>
      <c r="W11" s="116">
        <v>578</v>
      </c>
      <c r="X11" s="116">
        <v>624</v>
      </c>
      <c r="Y11" s="116">
        <v>583</v>
      </c>
      <c r="Z11" s="116">
        <v>612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23.020257826887661</v>
      </c>
      <c r="P12" s="76" t="s">
        <v>87</v>
      </c>
      <c r="S12" s="111" t="s">
        <v>31</v>
      </c>
      <c r="T12" s="116"/>
      <c r="U12" s="116"/>
      <c r="V12" s="116">
        <v>179</v>
      </c>
      <c r="W12" s="116">
        <v>177</v>
      </c>
      <c r="X12" s="116">
        <v>208</v>
      </c>
      <c r="Y12" s="116">
        <v>195</v>
      </c>
      <c r="Z12" s="116">
        <v>220</v>
      </c>
    </row>
    <row r="13" spans="1:32" ht="15" customHeight="1" x14ac:dyDescent="0.25">
      <c r="A13" s="32" t="s">
        <v>20</v>
      </c>
      <c r="B13" s="74"/>
      <c r="C13" s="74"/>
      <c r="D13" s="75">
        <f>AD108</f>
        <v>25.907990314769975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17.679558011049721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12.590799031476999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50.3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21.912832929782084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19.525547445255476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120</v>
      </c>
      <c r="Z15" s="116">
        <v>146</v>
      </c>
      <c r="AB15" s="121">
        <f t="shared" ref="AB15:AB34" si="2">IF(Z15="np",0,Z15/$Z$34)</f>
        <v>0.17696969696969697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18.159806295399516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80.474452554744531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0</v>
      </c>
      <c r="Z16" s="116">
        <v>0</v>
      </c>
      <c r="AB16" s="121">
        <f t="shared" si="2"/>
        <v>0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46</v>
      </c>
      <c r="Z17" s="116">
        <v>43</v>
      </c>
      <c r="AB17" s="121">
        <f t="shared" si="2"/>
        <v>5.2121212121212124E-2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12</v>
      </c>
      <c r="Z18" s="116">
        <v>0</v>
      </c>
      <c r="AB18" s="121">
        <f t="shared" si="2"/>
        <v>0</v>
      </c>
    </row>
    <row r="19" spans="1:28" x14ac:dyDescent="0.25">
      <c r="A19" s="65" t="str">
        <f>$S$1&amp;" ("&amp;$V$2&amp;" to "&amp;$Z$2&amp;")"</f>
        <v>Flinders (2015-16 to 2019-20)</v>
      </c>
      <c r="B19" s="65"/>
      <c r="C19" s="65"/>
      <c r="D19" s="65"/>
      <c r="E19" s="65"/>
      <c r="F19" s="65"/>
      <c r="G19" s="65" t="str">
        <f>$S$1&amp;" ("&amp;$V$2&amp;" to "&amp;$Z$2&amp;")"</f>
        <v>Flinders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39</v>
      </c>
      <c r="Z19" s="116">
        <v>42</v>
      </c>
      <c r="AB19" s="121">
        <f t="shared" si="2"/>
        <v>5.0909090909090911E-2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13</v>
      </c>
      <c r="Z20" s="116">
        <v>15</v>
      </c>
      <c r="AB20" s="121">
        <f t="shared" si="2"/>
        <v>1.8181818181818181E-2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58</v>
      </c>
      <c r="Z21" s="116">
        <v>55</v>
      </c>
      <c r="AB21" s="121">
        <f t="shared" si="2"/>
        <v>6.6666666666666666E-2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40</v>
      </c>
      <c r="Z22" s="116">
        <v>33</v>
      </c>
      <c r="AB22" s="121">
        <f t="shared" si="2"/>
        <v>0.04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26</v>
      </c>
      <c r="Z23" s="116">
        <v>38</v>
      </c>
      <c r="AB23" s="121">
        <f t="shared" si="2"/>
        <v>4.6060606060606059E-2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0</v>
      </c>
      <c r="Z24" s="116">
        <v>0</v>
      </c>
      <c r="AB24" s="121">
        <f t="shared" si="2"/>
        <v>0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7</v>
      </c>
      <c r="Z25" s="116">
        <v>15</v>
      </c>
      <c r="AB25" s="121">
        <f t="shared" si="2"/>
        <v>1.8181818181818181E-2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20</v>
      </c>
      <c r="Z26" s="116">
        <v>14</v>
      </c>
      <c r="AB26" s="121">
        <f t="shared" si="2"/>
        <v>1.6969696969696971E-2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17</v>
      </c>
      <c r="Z27" s="116">
        <v>24</v>
      </c>
      <c r="AB27" s="121">
        <f t="shared" si="2"/>
        <v>2.9090909090909091E-2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10</v>
      </c>
      <c r="Z28" s="116">
        <v>10</v>
      </c>
      <c r="AB28" s="121">
        <f t="shared" si="2"/>
        <v>1.2121212121212121E-2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60</v>
      </c>
      <c r="Z29" s="116">
        <v>61</v>
      </c>
      <c r="AB29" s="121">
        <f t="shared" si="2"/>
        <v>7.3939393939393944E-2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55</v>
      </c>
      <c r="Z30" s="116">
        <v>61</v>
      </c>
      <c r="AB30" s="121">
        <f t="shared" si="2"/>
        <v>7.3939393939393944E-2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90</v>
      </c>
      <c r="Z31" s="116">
        <v>95</v>
      </c>
      <c r="AB31" s="121">
        <f t="shared" si="2"/>
        <v>0.11515151515151516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10</v>
      </c>
      <c r="Z32" s="116">
        <v>0</v>
      </c>
      <c r="AB32" s="121">
        <f t="shared" si="2"/>
        <v>0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44</v>
      </c>
      <c r="Z33" s="116">
        <v>47</v>
      </c>
      <c r="AB33" s="121">
        <f t="shared" si="2"/>
        <v>5.6969696969696969E-2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779</v>
      </c>
      <c r="Z34" s="124">
        <v>825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441</v>
      </c>
      <c r="AB37" s="136">
        <f>Z37/Z40*100</f>
        <v>80.474452554744531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107</v>
      </c>
      <c r="AB38" s="136">
        <f>Z38/Z40*100</f>
        <v>19.525547445255476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548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7</v>
      </c>
      <c r="W44" s="116">
        <v>4</v>
      </c>
      <c r="X44" s="116">
        <v>0</v>
      </c>
      <c r="Y44" s="116">
        <v>6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4</v>
      </c>
      <c r="W45" s="116">
        <v>15</v>
      </c>
      <c r="X45" s="116">
        <v>14</v>
      </c>
      <c r="Y45" s="116">
        <v>20</v>
      </c>
      <c r="Z45" s="116">
        <v>9</v>
      </c>
    </row>
    <row r="46" spans="19:32" x14ac:dyDescent="0.25">
      <c r="S46" s="119" t="s">
        <v>39</v>
      </c>
      <c r="T46" s="119"/>
      <c r="U46" s="116"/>
      <c r="V46" s="116">
        <v>19</v>
      </c>
      <c r="W46" s="116">
        <v>16</v>
      </c>
      <c r="X46" s="116">
        <v>18</v>
      </c>
      <c r="Y46" s="116">
        <v>16</v>
      </c>
      <c r="Z46" s="116">
        <v>36</v>
      </c>
    </row>
    <row r="47" spans="19:32" x14ac:dyDescent="0.25">
      <c r="S47" s="119" t="s">
        <v>40</v>
      </c>
      <c r="T47" s="119"/>
      <c r="U47" s="116"/>
      <c r="V47" s="116">
        <v>28</v>
      </c>
      <c r="W47" s="116">
        <v>25</v>
      </c>
      <c r="X47" s="116">
        <v>27</v>
      </c>
      <c r="Y47" s="116">
        <v>14</v>
      </c>
      <c r="Z47" s="116">
        <v>15</v>
      </c>
    </row>
    <row r="48" spans="19:32" x14ac:dyDescent="0.25">
      <c r="S48" s="119" t="s">
        <v>41</v>
      </c>
      <c r="T48" s="119"/>
      <c r="U48" s="116"/>
      <c r="V48" s="116">
        <v>33</v>
      </c>
      <c r="W48" s="116">
        <v>29</v>
      </c>
      <c r="X48" s="116">
        <v>23</v>
      </c>
      <c r="Y48" s="116">
        <v>23</v>
      </c>
      <c r="Z48" s="116">
        <v>24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26</v>
      </c>
      <c r="W49" s="116">
        <v>24</v>
      </c>
      <c r="X49" s="116">
        <v>33</v>
      </c>
      <c r="Y49" s="116">
        <v>34</v>
      </c>
      <c r="Z49" s="116">
        <v>19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Flinders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24</v>
      </c>
      <c r="W50" s="116">
        <v>24</v>
      </c>
      <c r="X50" s="116">
        <v>33</v>
      </c>
      <c r="Y50" s="116">
        <v>25</v>
      </c>
      <c r="Z50" s="116">
        <v>24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24</v>
      </c>
      <c r="W51" s="116">
        <v>31</v>
      </c>
      <c r="X51" s="116">
        <v>24</v>
      </c>
      <c r="Y51" s="116">
        <v>42</v>
      </c>
      <c r="Z51" s="116">
        <v>38</v>
      </c>
    </row>
    <row r="52" spans="1:26" ht="15" customHeight="1" x14ac:dyDescent="0.25">
      <c r="S52" s="119" t="s">
        <v>45</v>
      </c>
      <c r="T52" s="119"/>
      <c r="U52" s="116"/>
      <c r="V52" s="116">
        <v>25</v>
      </c>
      <c r="W52" s="116">
        <v>23</v>
      </c>
      <c r="X52" s="116">
        <v>23</v>
      </c>
      <c r="Y52" s="116">
        <v>18</v>
      </c>
      <c r="Z52" s="116">
        <v>43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43</v>
      </c>
      <c r="W53" s="116">
        <v>43</v>
      </c>
      <c r="X53" s="116">
        <v>41</v>
      </c>
      <c r="Y53" s="116">
        <v>27</v>
      </c>
      <c r="Z53" s="116">
        <v>22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20</v>
      </c>
      <c r="W54" s="116">
        <v>29</v>
      </c>
      <c r="X54" s="116">
        <v>42</v>
      </c>
      <c r="Y54" s="116">
        <v>42</v>
      </c>
      <c r="Z54" s="116">
        <v>50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50</v>
      </c>
      <c r="W55" s="116">
        <v>44</v>
      </c>
      <c r="X55" s="116">
        <v>52</v>
      </c>
      <c r="Y55" s="116">
        <v>38</v>
      </c>
      <c r="Z55" s="116">
        <v>34</v>
      </c>
    </row>
    <row r="56" spans="1:26" ht="15" customHeight="1" x14ac:dyDescent="0.25">
      <c r="S56" s="119" t="s">
        <v>49</v>
      </c>
      <c r="T56" s="119"/>
      <c r="U56" s="116"/>
      <c r="V56" s="116">
        <v>26</v>
      </c>
      <c r="W56" s="116">
        <v>29</v>
      </c>
      <c r="X56" s="116">
        <v>40</v>
      </c>
      <c r="Y56" s="116">
        <v>43</v>
      </c>
      <c r="Z56" s="116">
        <v>50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15</v>
      </c>
      <c r="W57" s="116">
        <v>20</v>
      </c>
      <c r="X57" s="116">
        <v>18</v>
      </c>
      <c r="Y57" s="116">
        <v>26</v>
      </c>
      <c r="Z57" s="116">
        <v>27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8</v>
      </c>
      <c r="W58" s="116">
        <v>8</v>
      </c>
      <c r="X58" s="116">
        <v>8</v>
      </c>
      <c r="Y58" s="116">
        <v>10</v>
      </c>
      <c r="Z58" s="116">
        <v>13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6</v>
      </c>
      <c r="X59" s="116">
        <v>0</v>
      </c>
      <c r="Y59" s="116">
        <v>0</v>
      </c>
      <c r="Z59" s="116">
        <v>6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341</v>
      </c>
      <c r="W61" s="116">
        <v>364</v>
      </c>
      <c r="X61" s="116">
        <v>406</v>
      </c>
      <c r="Y61" s="116">
        <v>381</v>
      </c>
      <c r="Z61" s="116">
        <v>414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7</v>
      </c>
      <c r="W64" s="116">
        <v>0</v>
      </c>
      <c r="X64" s="116">
        <v>0</v>
      </c>
      <c r="Y64" s="116">
        <v>10</v>
      </c>
      <c r="Z64" s="116">
        <v>4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Flinders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14</v>
      </c>
      <c r="W65" s="116">
        <v>12</v>
      </c>
      <c r="X65" s="116">
        <v>11</v>
      </c>
      <c r="Y65" s="116">
        <v>9</v>
      </c>
      <c r="Z65" s="116">
        <v>18</v>
      </c>
    </row>
    <row r="66" spans="1:26" x14ac:dyDescent="0.25">
      <c r="S66" s="119" t="s">
        <v>40</v>
      </c>
      <c r="T66" s="119"/>
      <c r="U66" s="116"/>
      <c r="V66" s="116">
        <v>17</v>
      </c>
      <c r="W66" s="116">
        <v>26</v>
      </c>
      <c r="X66" s="116">
        <v>35</v>
      </c>
      <c r="Y66" s="116">
        <v>25</v>
      </c>
      <c r="Z66" s="116">
        <v>16</v>
      </c>
    </row>
    <row r="67" spans="1:26" x14ac:dyDescent="0.25">
      <c r="S67" s="119" t="s">
        <v>41</v>
      </c>
      <c r="T67" s="119"/>
      <c r="U67" s="116"/>
      <c r="V67" s="116">
        <v>18</v>
      </c>
      <c r="W67" s="116">
        <v>29</v>
      </c>
      <c r="X67" s="116">
        <v>21</v>
      </c>
      <c r="Y67" s="116">
        <v>30</v>
      </c>
      <c r="Z67" s="116">
        <v>28</v>
      </c>
    </row>
    <row r="68" spans="1:26" x14ac:dyDescent="0.25">
      <c r="S68" s="119" t="s">
        <v>42</v>
      </c>
      <c r="T68" s="119"/>
      <c r="U68" s="116"/>
      <c r="V68" s="116">
        <v>28</v>
      </c>
      <c r="W68" s="116">
        <v>44</v>
      </c>
      <c r="X68" s="116">
        <v>51</v>
      </c>
      <c r="Y68" s="116">
        <v>36</v>
      </c>
      <c r="Z68" s="116">
        <v>30</v>
      </c>
    </row>
    <row r="69" spans="1:26" x14ac:dyDescent="0.25">
      <c r="S69" s="119" t="s">
        <v>43</v>
      </c>
      <c r="T69" s="119"/>
      <c r="U69" s="116"/>
      <c r="V69" s="116">
        <v>32</v>
      </c>
      <c r="W69" s="116">
        <v>32</v>
      </c>
      <c r="X69" s="116">
        <v>26</v>
      </c>
      <c r="Y69" s="116">
        <v>30</v>
      </c>
      <c r="Z69" s="116">
        <v>30</v>
      </c>
    </row>
    <row r="70" spans="1:26" x14ac:dyDescent="0.25">
      <c r="S70" s="119" t="s">
        <v>44</v>
      </c>
      <c r="T70" s="119"/>
      <c r="U70" s="116"/>
      <c r="V70" s="116">
        <v>35</v>
      </c>
      <c r="W70" s="116">
        <v>47</v>
      </c>
      <c r="X70" s="116">
        <v>54</v>
      </c>
      <c r="Y70" s="116">
        <v>57</v>
      </c>
      <c r="Z70" s="116">
        <v>44</v>
      </c>
    </row>
    <row r="71" spans="1:26" x14ac:dyDescent="0.25">
      <c r="S71" s="119" t="s">
        <v>45</v>
      </c>
      <c r="T71" s="119"/>
      <c r="U71" s="116"/>
      <c r="V71" s="116">
        <v>28</v>
      </c>
      <c r="W71" s="116">
        <v>26</v>
      </c>
      <c r="X71" s="116">
        <v>35</v>
      </c>
      <c r="Y71" s="116">
        <v>28</v>
      </c>
      <c r="Z71" s="116">
        <v>39</v>
      </c>
    </row>
    <row r="72" spans="1:26" x14ac:dyDescent="0.25">
      <c r="S72" s="119" t="s">
        <v>46</v>
      </c>
      <c r="T72" s="119"/>
      <c r="U72" s="116"/>
      <c r="V72" s="116">
        <v>45</v>
      </c>
      <c r="W72" s="116">
        <v>44</v>
      </c>
      <c r="X72" s="116">
        <v>58</v>
      </c>
      <c r="Y72" s="116">
        <v>48</v>
      </c>
      <c r="Z72" s="116">
        <v>49</v>
      </c>
    </row>
    <row r="73" spans="1:26" x14ac:dyDescent="0.25">
      <c r="S73" s="119" t="s">
        <v>47</v>
      </c>
      <c r="T73" s="119"/>
      <c r="U73" s="116"/>
      <c r="V73" s="116">
        <v>44</v>
      </c>
      <c r="W73" s="116">
        <v>42</v>
      </c>
      <c r="X73" s="116">
        <v>53</v>
      </c>
      <c r="Y73" s="116">
        <v>55</v>
      </c>
      <c r="Z73" s="116">
        <v>45</v>
      </c>
    </row>
    <row r="74" spans="1:26" x14ac:dyDescent="0.25">
      <c r="S74" s="119" t="s">
        <v>48</v>
      </c>
      <c r="T74" s="119"/>
      <c r="U74" s="116"/>
      <c r="V74" s="116">
        <v>45</v>
      </c>
      <c r="W74" s="116">
        <v>48</v>
      </c>
      <c r="X74" s="116">
        <v>45</v>
      </c>
      <c r="Y74" s="116">
        <v>47</v>
      </c>
      <c r="Z74" s="116">
        <v>49</v>
      </c>
    </row>
    <row r="75" spans="1:26" x14ac:dyDescent="0.25">
      <c r="S75" s="119" t="s">
        <v>49</v>
      </c>
      <c r="T75" s="119"/>
      <c r="U75" s="116"/>
      <c r="V75" s="116">
        <v>16</v>
      </c>
      <c r="W75" s="116">
        <v>22</v>
      </c>
      <c r="X75" s="116">
        <v>25</v>
      </c>
      <c r="Y75" s="116">
        <v>26</v>
      </c>
      <c r="Z75" s="116">
        <v>31</v>
      </c>
    </row>
    <row r="76" spans="1:26" x14ac:dyDescent="0.25">
      <c r="S76" s="119" t="s">
        <v>50</v>
      </c>
      <c r="T76" s="119"/>
      <c r="U76" s="116"/>
      <c r="V76" s="116">
        <v>11</v>
      </c>
      <c r="W76" s="116">
        <v>10</v>
      </c>
      <c r="X76" s="116">
        <v>13</v>
      </c>
      <c r="Y76" s="116">
        <v>12</v>
      </c>
      <c r="Z76" s="116">
        <v>16</v>
      </c>
    </row>
    <row r="77" spans="1:26" x14ac:dyDescent="0.25">
      <c r="S77" s="119" t="s">
        <v>51</v>
      </c>
      <c r="T77" s="119"/>
      <c r="U77" s="116"/>
      <c r="V77" s="116">
        <v>0</v>
      </c>
      <c r="W77" s="116">
        <v>9</v>
      </c>
      <c r="X77" s="116">
        <v>4</v>
      </c>
      <c r="Y77" s="116">
        <v>8</v>
      </c>
      <c r="Z77" s="116">
        <v>11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347</v>
      </c>
      <c r="W80" s="116">
        <v>391</v>
      </c>
      <c r="X80" s="116">
        <v>430</v>
      </c>
      <c r="Y80" s="116">
        <v>396</v>
      </c>
      <c r="Z80" s="116">
        <v>412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Flinders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25</v>
      </c>
      <c r="W83" s="116">
        <v>24</v>
      </c>
      <c r="X83" s="116">
        <v>23</v>
      </c>
      <c r="Y83" s="116">
        <v>19</v>
      </c>
      <c r="Z83" s="116">
        <v>24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20</v>
      </c>
      <c r="W84" s="116">
        <v>21</v>
      </c>
      <c r="X84" s="116">
        <v>17</v>
      </c>
      <c r="Y84" s="116">
        <v>16</v>
      </c>
      <c r="Z84" s="116">
        <v>22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35</v>
      </c>
      <c r="W85" s="116">
        <v>35</v>
      </c>
      <c r="X85" s="116">
        <v>36</v>
      </c>
      <c r="Y85" s="116">
        <v>34</v>
      </c>
      <c r="Z85" s="116">
        <v>38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826</v>
      </c>
      <c r="D86" s="98">
        <f t="shared" ref="D86:D91" si="4">AD4</f>
        <v>5.6265984654731538E-2</v>
      </c>
      <c r="E86" s="99">
        <f t="shared" ref="E86:E91" si="5">AD4</f>
        <v>5.6265984654731538E-2</v>
      </c>
      <c r="F86" s="98">
        <f t="shared" ref="F86:F91" si="6">AF4</f>
        <v>0.19710144927536222</v>
      </c>
      <c r="G86" s="99">
        <f t="shared" ref="G86:G91" si="7">AF4</f>
        <v>0.19710144927536222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8</v>
      </c>
      <c r="W86" s="116">
        <v>15</v>
      </c>
      <c r="X86" s="116">
        <v>17</v>
      </c>
      <c r="Y86" s="116">
        <v>16</v>
      </c>
      <c r="Z86" s="116">
        <v>5</v>
      </c>
    </row>
    <row r="87" spans="1:30" ht="15" customHeight="1" x14ac:dyDescent="0.25">
      <c r="A87" s="100" t="s">
        <v>4</v>
      </c>
      <c r="B87" s="51"/>
      <c r="C87" s="101" t="str">
        <f t="shared" si="3"/>
        <v>414</v>
      </c>
      <c r="D87" s="98">
        <f t="shared" si="4"/>
        <v>7.8125E-2</v>
      </c>
      <c r="E87" s="99">
        <f t="shared" si="5"/>
        <v>7.8125E-2</v>
      </c>
      <c r="F87" s="98">
        <f t="shared" si="6"/>
        <v>0.20348837209302317</v>
      </c>
      <c r="G87" s="99">
        <f t="shared" si="7"/>
        <v>0.20348837209302317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4</v>
      </c>
      <c r="W87" s="116">
        <v>5</v>
      </c>
      <c r="X87" s="116">
        <v>6</v>
      </c>
      <c r="Y87" s="116">
        <v>8</v>
      </c>
      <c r="Z87" s="116">
        <v>7</v>
      </c>
    </row>
    <row r="88" spans="1:30" ht="15" customHeight="1" x14ac:dyDescent="0.25">
      <c r="A88" s="100" t="s">
        <v>5</v>
      </c>
      <c r="B88" s="51"/>
      <c r="C88" s="101" t="str">
        <f t="shared" si="3"/>
        <v>413</v>
      </c>
      <c r="D88" s="98">
        <f t="shared" si="4"/>
        <v>3.7688442211055273E-2</v>
      </c>
      <c r="E88" s="99">
        <f t="shared" si="5"/>
        <v>3.7688442211055273E-2</v>
      </c>
      <c r="F88" s="98">
        <f t="shared" si="6"/>
        <v>0.20408163265306123</v>
      </c>
      <c r="G88" s="99">
        <f t="shared" si="7"/>
        <v>0.20408163265306123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5</v>
      </c>
      <c r="W88" s="116">
        <v>4</v>
      </c>
      <c r="X88" s="116">
        <v>10</v>
      </c>
      <c r="Y88" s="116">
        <v>6</v>
      </c>
      <c r="Z88" s="116">
        <v>5</v>
      </c>
    </row>
    <row r="89" spans="1:30" ht="15" customHeight="1" x14ac:dyDescent="0.25">
      <c r="A89" s="51" t="s">
        <v>6</v>
      </c>
      <c r="B89" s="51"/>
      <c r="C89" s="101" t="str">
        <f t="shared" si="3"/>
        <v>543</v>
      </c>
      <c r="D89" s="98">
        <f t="shared" si="4"/>
        <v>4.4230769230769296E-2</v>
      </c>
      <c r="E89" s="99">
        <f t="shared" si="5"/>
        <v>4.4230769230769296E-2</v>
      </c>
      <c r="F89" s="98">
        <f t="shared" si="6"/>
        <v>0.19867549668874163</v>
      </c>
      <c r="G89" s="99">
        <f t="shared" si="7"/>
        <v>0.19867549668874163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8</v>
      </c>
      <c r="W89" s="116">
        <v>12</v>
      </c>
      <c r="X89" s="116">
        <v>15</v>
      </c>
      <c r="Y89" s="116">
        <v>14</v>
      </c>
      <c r="Z89" s="116">
        <v>13</v>
      </c>
    </row>
    <row r="90" spans="1:30" ht="15" customHeight="1" x14ac:dyDescent="0.25">
      <c r="A90" s="51" t="s">
        <v>100</v>
      </c>
      <c r="B90" s="51"/>
      <c r="C90" s="101" t="str">
        <f t="shared" si="3"/>
        <v>$23,266</v>
      </c>
      <c r="D90" s="98">
        <f t="shared" si="4"/>
        <v>-0.10013691742409592</v>
      </c>
      <c r="E90" s="99">
        <f t="shared" si="5"/>
        <v>-0.10013691742409592</v>
      </c>
      <c r="F90" s="98">
        <f t="shared" si="6"/>
        <v>-6.0285461097463799E-2</v>
      </c>
      <c r="G90" s="99">
        <f t="shared" si="7"/>
        <v>-6.0285461097463799E-2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43</v>
      </c>
      <c r="W90" s="116">
        <v>40</v>
      </c>
      <c r="X90" s="116">
        <v>50</v>
      </c>
      <c r="Y90" s="116">
        <v>48</v>
      </c>
      <c r="Z90" s="116">
        <v>53</v>
      </c>
    </row>
    <row r="91" spans="1:30" ht="15" customHeight="1" x14ac:dyDescent="0.25">
      <c r="A91" s="51" t="s">
        <v>7</v>
      </c>
      <c r="B91" s="51"/>
      <c r="C91" s="101" t="str">
        <f t="shared" si="3"/>
        <v>$25.1 mil</v>
      </c>
      <c r="D91" s="98">
        <f t="shared" si="4"/>
        <v>0.1320545047047299</v>
      </c>
      <c r="E91" s="99">
        <f t="shared" si="5"/>
        <v>0.1320545047047299</v>
      </c>
      <c r="F91" s="98">
        <f t="shared" si="6"/>
        <v>0.27450270415061739</v>
      </c>
      <c r="G91" s="99">
        <f t="shared" si="7"/>
        <v>0.27450270415061739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244</v>
      </c>
      <c r="W91" s="116">
        <v>255</v>
      </c>
      <c r="X91" s="116">
        <v>277</v>
      </c>
      <c r="Y91" s="116">
        <v>275</v>
      </c>
      <c r="Z91" s="116">
        <v>290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11</v>
      </c>
      <c r="W93" s="116">
        <v>20</v>
      </c>
      <c r="X93" s="116">
        <v>22</v>
      </c>
      <c r="Y93" s="116">
        <v>18</v>
      </c>
      <c r="Z93" s="116">
        <v>19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34</v>
      </c>
      <c r="W94" s="116">
        <v>41</v>
      </c>
      <c r="X94" s="116">
        <v>41</v>
      </c>
      <c r="Y94" s="116">
        <v>41</v>
      </c>
      <c r="Z94" s="116">
        <v>42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6</v>
      </c>
      <c r="W95" s="116">
        <v>9</v>
      </c>
      <c r="X95" s="116">
        <v>9</v>
      </c>
      <c r="Y95" s="116">
        <v>10</v>
      </c>
      <c r="Z95" s="116">
        <v>9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39</v>
      </c>
      <c r="W96" s="116">
        <v>46</v>
      </c>
      <c r="X96" s="116">
        <v>48</v>
      </c>
      <c r="Y96" s="116">
        <v>43</v>
      </c>
      <c r="Z96" s="116">
        <v>41</v>
      </c>
    </row>
    <row r="97" spans="1:32" ht="15" customHeight="1" x14ac:dyDescent="0.25">
      <c r="S97" s="119" t="s">
        <v>145</v>
      </c>
      <c r="T97" s="119"/>
      <c r="U97" s="116"/>
      <c r="V97" s="116">
        <v>22</v>
      </c>
      <c r="W97" s="116">
        <v>29</v>
      </c>
      <c r="X97" s="116">
        <v>28</v>
      </c>
      <c r="Y97" s="116">
        <v>32</v>
      </c>
      <c r="Z97" s="116">
        <v>41</v>
      </c>
    </row>
    <row r="98" spans="1:32" ht="15" customHeight="1" x14ac:dyDescent="0.25">
      <c r="S98" s="119" t="s">
        <v>146</v>
      </c>
      <c r="T98" s="119"/>
      <c r="U98" s="116"/>
      <c r="V98" s="116">
        <v>12</v>
      </c>
      <c r="W98" s="116">
        <v>11</v>
      </c>
      <c r="X98" s="116">
        <v>15</v>
      </c>
      <c r="Y98" s="116">
        <v>14</v>
      </c>
      <c r="Z98" s="116">
        <v>20</v>
      </c>
    </row>
    <row r="99" spans="1:32" ht="15" customHeight="1" x14ac:dyDescent="0.25">
      <c r="S99" s="119" t="s">
        <v>147</v>
      </c>
      <c r="T99" s="119"/>
      <c r="U99" s="116"/>
      <c r="V99" s="116">
        <v>0</v>
      </c>
      <c r="W99" s="116">
        <v>0</v>
      </c>
      <c r="X99" s="116">
        <v>0</v>
      </c>
      <c r="Y99" s="116">
        <v>0</v>
      </c>
      <c r="Z99" s="116">
        <v>0</v>
      </c>
    </row>
    <row r="100" spans="1:32" ht="15" customHeight="1" x14ac:dyDescent="0.25">
      <c r="S100" s="119" t="s">
        <v>59</v>
      </c>
      <c r="T100" s="119"/>
      <c r="U100" s="116"/>
      <c r="V100" s="116">
        <v>17</v>
      </c>
      <c r="W100" s="116">
        <v>19</v>
      </c>
      <c r="X100" s="116">
        <v>14</v>
      </c>
      <c r="Y100" s="116">
        <v>13</v>
      </c>
      <c r="Z100" s="116">
        <v>16</v>
      </c>
    </row>
    <row r="101" spans="1:32" x14ac:dyDescent="0.25">
      <c r="A101" s="20"/>
      <c r="S101" s="122" t="s">
        <v>54</v>
      </c>
      <c r="T101" s="122"/>
      <c r="U101" s="116"/>
      <c r="V101" s="116">
        <v>209</v>
      </c>
      <c r="W101" s="116">
        <v>231</v>
      </c>
      <c r="X101" s="116">
        <v>249</v>
      </c>
      <c r="Y101" s="116">
        <v>250</v>
      </c>
      <c r="Z101" s="116">
        <v>255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363</v>
      </c>
      <c r="W104" s="116">
        <v>434</v>
      </c>
      <c r="X104" s="116">
        <v>466</v>
      </c>
      <c r="Y104" s="116">
        <v>445</v>
      </c>
      <c r="Z104" s="116">
        <v>478</v>
      </c>
      <c r="AB104" s="113" t="str">
        <f>TEXT(Z104,"###,###")</f>
        <v>478</v>
      </c>
      <c r="AD104" s="134">
        <f>Z104/($Z$4)*100</f>
        <v>57.869249394673126</v>
      </c>
      <c r="AF104" s="113"/>
    </row>
    <row r="105" spans="1:32" x14ac:dyDescent="0.25">
      <c r="S105" s="119" t="s">
        <v>18</v>
      </c>
      <c r="T105" s="119"/>
      <c r="U105" s="116"/>
      <c r="V105" s="116">
        <v>173</v>
      </c>
      <c r="W105" s="116">
        <v>190</v>
      </c>
      <c r="X105" s="116">
        <v>203</v>
      </c>
      <c r="Y105" s="116">
        <v>183</v>
      </c>
      <c r="Z105" s="116">
        <v>175</v>
      </c>
      <c r="AB105" s="113" t="str">
        <f>TEXT(Z105,"###,###")</f>
        <v>175</v>
      </c>
      <c r="AD105" s="134">
        <f>Z105/($Z$4)*100</f>
        <v>21.1864406779661</v>
      </c>
      <c r="AF105" s="113"/>
    </row>
    <row r="106" spans="1:32" x14ac:dyDescent="0.25">
      <c r="S106" s="122" t="s">
        <v>54</v>
      </c>
      <c r="T106" s="122"/>
      <c r="U106" s="124"/>
      <c r="V106" s="124">
        <v>536</v>
      </c>
      <c r="W106" s="124">
        <v>624</v>
      </c>
      <c r="X106" s="124">
        <v>669</v>
      </c>
      <c r="Y106" s="124">
        <v>628</v>
      </c>
      <c r="Z106" s="124">
        <v>653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162</v>
      </c>
      <c r="W108" s="116">
        <v>198</v>
      </c>
      <c r="X108" s="116">
        <v>201</v>
      </c>
      <c r="Y108" s="116">
        <v>186</v>
      </c>
      <c r="Z108" s="116">
        <v>214</v>
      </c>
      <c r="AB108" s="113" t="str">
        <f>TEXT(Z108,"###,###")</f>
        <v>214</v>
      </c>
      <c r="AD108" s="134">
        <f>Z108/($Z$4)*100</f>
        <v>25.907990314769975</v>
      </c>
      <c r="AF108" s="113"/>
    </row>
    <row r="109" spans="1:32" x14ac:dyDescent="0.25">
      <c r="S109" s="119" t="s">
        <v>21</v>
      </c>
      <c r="T109" s="119"/>
      <c r="U109" s="116"/>
      <c r="V109" s="116">
        <v>115</v>
      </c>
      <c r="W109" s="116">
        <v>112</v>
      </c>
      <c r="X109" s="116">
        <v>107</v>
      </c>
      <c r="Y109" s="116">
        <v>133</v>
      </c>
      <c r="Z109" s="116">
        <v>104</v>
      </c>
      <c r="AB109" s="113" t="str">
        <f>TEXT(Z109,"###,###")</f>
        <v>104</v>
      </c>
      <c r="AD109" s="134">
        <f>Z109/($Z$4)*100</f>
        <v>12.590799031476999</v>
      </c>
      <c r="AF109" s="113"/>
    </row>
    <row r="110" spans="1:32" x14ac:dyDescent="0.25">
      <c r="S110" s="119" t="s">
        <v>22</v>
      </c>
      <c r="T110" s="119"/>
      <c r="U110" s="116"/>
      <c r="V110" s="116">
        <v>118</v>
      </c>
      <c r="W110" s="116">
        <v>151</v>
      </c>
      <c r="X110" s="116">
        <v>181</v>
      </c>
      <c r="Y110" s="116">
        <v>143</v>
      </c>
      <c r="Z110" s="116">
        <v>181</v>
      </c>
      <c r="AB110" s="113" t="str">
        <f>TEXT(Z110,"###,###")</f>
        <v>181</v>
      </c>
      <c r="AD110" s="134">
        <f>Z110/($Z$4)*100</f>
        <v>21.912832929782084</v>
      </c>
      <c r="AF110" s="113"/>
    </row>
    <row r="111" spans="1:32" x14ac:dyDescent="0.25">
      <c r="S111" s="119" t="s">
        <v>23</v>
      </c>
      <c r="T111" s="119"/>
      <c r="U111" s="116"/>
      <c r="V111" s="116">
        <v>140</v>
      </c>
      <c r="W111" s="116">
        <v>163</v>
      </c>
      <c r="X111" s="116">
        <v>183</v>
      </c>
      <c r="Y111" s="116">
        <v>165</v>
      </c>
      <c r="Z111" s="116">
        <v>150</v>
      </c>
      <c r="AB111" s="113" t="str">
        <f>TEXT(Z111,"###,###")</f>
        <v>150</v>
      </c>
      <c r="AD111" s="134">
        <f>Z111/($Z$4)*100</f>
        <v>18.159806295399516</v>
      </c>
      <c r="AF111" s="113"/>
    </row>
    <row r="112" spans="1:32" x14ac:dyDescent="0.25">
      <c r="S112" s="122" t="s">
        <v>54</v>
      </c>
      <c r="T112" s="122"/>
      <c r="U112" s="116"/>
      <c r="V112" s="116">
        <v>687</v>
      </c>
      <c r="W112" s="116">
        <v>755</v>
      </c>
      <c r="X112" s="116">
        <v>836</v>
      </c>
      <c r="Y112" s="116">
        <v>782</v>
      </c>
      <c r="Z112" s="116">
        <v>830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47.62</v>
      </c>
      <c r="W118" s="135">
        <v>48.24</v>
      </c>
      <c r="X118" s="135">
        <v>48.89</v>
      </c>
      <c r="Y118" s="135">
        <v>48.39</v>
      </c>
      <c r="Z118" s="135">
        <v>50.26</v>
      </c>
      <c r="AB118" s="113" t="str">
        <f>TEXT(Z118,"##.0")</f>
        <v>50.3</v>
      </c>
    </row>
    <row r="120" spans="19:32" x14ac:dyDescent="0.25">
      <c r="S120" s="105" t="s">
        <v>102</v>
      </c>
      <c r="T120" s="116"/>
      <c r="U120" s="116"/>
      <c r="V120" s="116">
        <v>270</v>
      </c>
      <c r="W120" s="116">
        <v>309</v>
      </c>
      <c r="X120" s="116">
        <v>313</v>
      </c>
      <c r="Y120" s="116">
        <v>326</v>
      </c>
      <c r="Z120" s="116">
        <v>325</v>
      </c>
      <c r="AB120" s="113" t="str">
        <f>TEXT(Z120,"###,###")</f>
        <v>325</v>
      </c>
    </row>
    <row r="121" spans="19:32" x14ac:dyDescent="0.25">
      <c r="S121" s="105" t="s">
        <v>103</v>
      </c>
      <c r="T121" s="116"/>
      <c r="U121" s="116"/>
      <c r="V121" s="116">
        <v>101</v>
      </c>
      <c r="W121" s="116">
        <v>99</v>
      </c>
      <c r="X121" s="116">
        <v>108</v>
      </c>
      <c r="Y121" s="116">
        <v>108</v>
      </c>
      <c r="Z121" s="116">
        <v>125</v>
      </c>
      <c r="AB121" s="113" t="str">
        <f>TEXT(Z121,"###,###")</f>
        <v>125</v>
      </c>
    </row>
    <row r="122" spans="19:32" x14ac:dyDescent="0.25">
      <c r="S122" s="105" t="s">
        <v>104</v>
      </c>
      <c r="T122" s="116"/>
      <c r="U122" s="116"/>
      <c r="V122" s="116">
        <v>81</v>
      </c>
      <c r="W122" s="116">
        <v>78</v>
      </c>
      <c r="X122" s="116">
        <v>97</v>
      </c>
      <c r="Y122" s="116">
        <v>89</v>
      </c>
      <c r="Z122" s="116">
        <v>96</v>
      </c>
      <c r="AB122" s="113" t="str">
        <f>TEXT(Z122,"###,###")</f>
        <v>96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351</v>
      </c>
      <c r="W124" s="116">
        <v>387</v>
      </c>
      <c r="X124" s="116">
        <v>410</v>
      </c>
      <c r="Y124" s="116">
        <v>415</v>
      </c>
      <c r="Z124" s="116">
        <v>421</v>
      </c>
      <c r="AB124" s="113" t="str">
        <f>TEXT(Z124,"###,###")</f>
        <v>421</v>
      </c>
      <c r="AD124" s="131">
        <f>Z124/$Z$7*100</f>
        <v>77.532228360957646</v>
      </c>
    </row>
    <row r="125" spans="19:32" x14ac:dyDescent="0.25">
      <c r="S125" s="105" t="s">
        <v>106</v>
      </c>
      <c r="T125" s="116"/>
      <c r="U125" s="116"/>
      <c r="V125" s="116">
        <v>182</v>
      </c>
      <c r="W125" s="116">
        <v>177</v>
      </c>
      <c r="X125" s="116">
        <v>205</v>
      </c>
      <c r="Y125" s="116">
        <v>197</v>
      </c>
      <c r="Z125" s="116">
        <v>221</v>
      </c>
      <c r="AB125" s="113" t="str">
        <f>TEXT(Z125,"###,###")</f>
        <v>221</v>
      </c>
      <c r="AD125" s="131">
        <f>Z125/$Z$7*100</f>
        <v>40.699815837937386</v>
      </c>
    </row>
    <row r="127" spans="19:32" x14ac:dyDescent="0.25">
      <c r="S127" s="105" t="s">
        <v>107</v>
      </c>
      <c r="T127" s="116"/>
      <c r="U127" s="116"/>
      <c r="V127" s="116">
        <v>245</v>
      </c>
      <c r="W127" s="116">
        <v>255</v>
      </c>
      <c r="X127" s="116">
        <v>276</v>
      </c>
      <c r="Y127" s="116">
        <v>269</v>
      </c>
      <c r="Z127" s="116">
        <v>286</v>
      </c>
      <c r="AB127" s="113" t="str">
        <f>TEXT(Z127,"###,###")</f>
        <v>286</v>
      </c>
      <c r="AD127" s="131">
        <f>Z127/$Z$7*100</f>
        <v>52.670349907918968</v>
      </c>
    </row>
    <row r="128" spans="19:32" x14ac:dyDescent="0.25">
      <c r="S128" s="105" t="s">
        <v>108</v>
      </c>
      <c r="T128" s="116"/>
      <c r="U128" s="116"/>
      <c r="V128" s="116">
        <v>210</v>
      </c>
      <c r="W128" s="116">
        <v>231</v>
      </c>
      <c r="X128" s="116">
        <v>248</v>
      </c>
      <c r="Y128" s="116">
        <v>250</v>
      </c>
      <c r="Z128" s="116">
        <v>260</v>
      </c>
      <c r="AB128" s="113" t="str">
        <f>TEXT(Z128,"###,###")</f>
        <v>260</v>
      </c>
      <c r="AD128" s="131">
        <f>Z128/$Z$7*100</f>
        <v>47.882136279926335</v>
      </c>
    </row>
    <row r="130" spans="19:20" x14ac:dyDescent="0.25">
      <c r="S130" s="105" t="s">
        <v>185</v>
      </c>
      <c r="T130" s="131">
        <v>59.852670349907925</v>
      </c>
    </row>
    <row r="131" spans="19:20" x14ac:dyDescent="0.25">
      <c r="S131" s="105" t="s">
        <v>186</v>
      </c>
      <c r="T131" s="131">
        <v>23.020257826887661</v>
      </c>
    </row>
    <row r="132" spans="19:20" x14ac:dyDescent="0.25">
      <c r="S132" s="105" t="s">
        <v>187</v>
      </c>
      <c r="T132" s="131">
        <v>17.679558011049721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092B121-6AC6-4B35-8D0F-A0ED27C223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11EFFBB2-910C-47D6-88DD-3FB58DD20BD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C6BC1122-8916-4EBA-922E-173299F689D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ADAA651F-51F1-4E7A-A1AE-E0BC538C17D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49B7-E9C7-494D-8FA6-91570D315456}">
  <sheetPr codeName="Sheet76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122</v>
      </c>
      <c r="T1" s="103"/>
      <c r="U1" s="103"/>
      <c r="V1" s="103"/>
      <c r="W1" s="103"/>
      <c r="X1" s="103"/>
      <c r="Y1" s="104" t="s">
        <v>162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122</v>
      </c>
      <c r="Y3" s="109" t="s">
        <v>162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12.12 George Town,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3811</v>
      </c>
      <c r="W4" s="112">
        <v>3977</v>
      </c>
      <c r="X4" s="112">
        <v>4343</v>
      </c>
      <c r="Y4" s="112">
        <v>4372</v>
      </c>
      <c r="Z4" s="112">
        <v>4152</v>
      </c>
      <c r="AB4" s="113" t="str">
        <f>TEXT(Z4,"###,###")</f>
        <v>4,152</v>
      </c>
      <c r="AD4" s="114">
        <f>Z4/Y4-1</f>
        <v>-5.0320219579140013E-2</v>
      </c>
      <c r="AF4" s="114">
        <f>Z4/V4-1</f>
        <v>8.9477827341905014E-2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2127</v>
      </c>
      <c r="W5" s="112">
        <v>2166</v>
      </c>
      <c r="X5" s="112">
        <v>2403</v>
      </c>
      <c r="Y5" s="112">
        <v>2408</v>
      </c>
      <c r="Z5" s="112">
        <v>2235</v>
      </c>
      <c r="AB5" s="113" t="str">
        <f>TEXT(Z5,"###,###")</f>
        <v>2,235</v>
      </c>
      <c r="AD5" s="114">
        <f t="shared" ref="AD5:AD9" si="0">Z5/Y5-1</f>
        <v>-7.1843853820597992E-2</v>
      </c>
      <c r="AF5" s="114">
        <f t="shared" ref="AF5:AF9" si="1">Z5/V5-1</f>
        <v>5.0775740479548581E-2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1683</v>
      </c>
      <c r="W6" s="112">
        <v>1811</v>
      </c>
      <c r="X6" s="112">
        <v>1935</v>
      </c>
      <c r="Y6" s="112">
        <v>1965</v>
      </c>
      <c r="Z6" s="112">
        <v>1911</v>
      </c>
      <c r="AB6" s="113" t="str">
        <f>TEXT(Z6,"###,###")</f>
        <v>1,911</v>
      </c>
      <c r="AD6" s="114">
        <f t="shared" si="0"/>
        <v>-2.7480916030534375E-2</v>
      </c>
      <c r="AF6" s="114">
        <f t="shared" si="1"/>
        <v>0.13547237076648844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2797</v>
      </c>
      <c r="W7" s="112">
        <v>2889</v>
      </c>
      <c r="X7" s="112">
        <v>3184</v>
      </c>
      <c r="Y7" s="112">
        <v>3218</v>
      </c>
      <c r="Z7" s="112">
        <v>3122</v>
      </c>
      <c r="AB7" s="113" t="str">
        <f>TEXT(Z7,"###,###")</f>
        <v>3,122</v>
      </c>
      <c r="AD7" s="114">
        <f t="shared" si="0"/>
        <v>-2.9832193909260396E-2</v>
      </c>
      <c r="AF7" s="114">
        <f t="shared" si="1"/>
        <v>0.11619592420450475</v>
      </c>
    </row>
    <row r="8" spans="1:32" ht="17.25" customHeight="1" x14ac:dyDescent="0.25">
      <c r="A8" s="66" t="s">
        <v>13</v>
      </c>
      <c r="B8" s="67"/>
      <c r="C8" s="31"/>
      <c r="D8" s="68" t="str">
        <f>AB4</f>
        <v>4,152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3,122</v>
      </c>
      <c r="P8" s="69"/>
      <c r="S8" s="111" t="s">
        <v>86</v>
      </c>
      <c r="T8" s="112"/>
      <c r="U8" s="112"/>
      <c r="V8" s="112">
        <v>37286</v>
      </c>
      <c r="W8" s="112">
        <v>36573.5</v>
      </c>
      <c r="X8" s="112">
        <v>35382.19</v>
      </c>
      <c r="Y8" s="112">
        <v>36713.050000000003</v>
      </c>
      <c r="Z8" s="112">
        <v>39963.17</v>
      </c>
      <c r="AB8" s="113" t="str">
        <f>TEXT(Z8,"$###,###")</f>
        <v>$39,963</v>
      </c>
      <c r="AD8" s="114">
        <f t="shared" si="0"/>
        <v>8.8527648887793076E-2</v>
      </c>
      <c r="AF8" s="114">
        <f t="shared" si="1"/>
        <v>7.1800944054068561E-2</v>
      </c>
    </row>
    <row r="9" spans="1:32" x14ac:dyDescent="0.25">
      <c r="A9" s="32" t="s">
        <v>15</v>
      </c>
      <c r="B9" s="73"/>
      <c r="C9" s="74"/>
      <c r="D9" s="75">
        <f>AD104</f>
        <v>76.348747591522155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54.452274183215884</v>
      </c>
      <c r="P9" s="76" t="s">
        <v>87</v>
      </c>
      <c r="S9" s="111" t="s">
        <v>7</v>
      </c>
      <c r="T9" s="112"/>
      <c r="U9" s="112"/>
      <c r="V9" s="112">
        <v>133078735</v>
      </c>
      <c r="W9" s="112">
        <v>136854854</v>
      </c>
      <c r="X9" s="112">
        <v>148409001</v>
      </c>
      <c r="Y9" s="112">
        <v>153803727</v>
      </c>
      <c r="Z9" s="112">
        <v>160082160</v>
      </c>
      <c r="AB9" s="113" t="str">
        <f>TEXT(Z9/1000000,"$#,###.0")&amp;" mil"</f>
        <v>$160.1 mil</v>
      </c>
      <c r="AD9" s="114">
        <f t="shared" si="0"/>
        <v>4.0821071910695617E-2</v>
      </c>
      <c r="AF9" s="114">
        <f t="shared" si="1"/>
        <v>0.20291314761896406</v>
      </c>
    </row>
    <row r="10" spans="1:32" x14ac:dyDescent="0.25">
      <c r="A10" s="32" t="s">
        <v>18</v>
      </c>
      <c r="B10" s="73"/>
      <c r="C10" s="74"/>
      <c r="D10" s="75">
        <f>AD105</f>
        <v>15.944123314065511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45.259449071108264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87.219730941704029</v>
      </c>
      <c r="P11" s="76" t="s">
        <v>87</v>
      </c>
      <c r="S11" s="111" t="s">
        <v>30</v>
      </c>
      <c r="T11" s="116"/>
      <c r="U11" s="116"/>
      <c r="V11" s="116">
        <v>3472</v>
      </c>
      <c r="W11" s="116">
        <v>3605</v>
      </c>
      <c r="X11" s="116">
        <v>3981</v>
      </c>
      <c r="Y11" s="116">
        <v>3992</v>
      </c>
      <c r="Z11" s="116">
        <v>3753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7.1748878923766819</v>
      </c>
      <c r="P12" s="76" t="s">
        <v>87</v>
      </c>
      <c r="S12" s="111" t="s">
        <v>31</v>
      </c>
      <c r="T12" s="116"/>
      <c r="U12" s="116"/>
      <c r="V12" s="116">
        <v>340</v>
      </c>
      <c r="W12" s="116">
        <v>372</v>
      </c>
      <c r="X12" s="116">
        <v>362</v>
      </c>
      <c r="Y12" s="116">
        <v>382</v>
      </c>
      <c r="Z12" s="116">
        <v>397</v>
      </c>
    </row>
    <row r="13" spans="1:32" ht="15" customHeight="1" x14ac:dyDescent="0.25">
      <c r="A13" s="32" t="s">
        <v>20</v>
      </c>
      <c r="B13" s="74"/>
      <c r="C13" s="74"/>
      <c r="D13" s="75">
        <f>AD108</f>
        <v>11.777456647398845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5.5733504163997436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15.510597302504816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44.0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21.917148362235068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16.260423348300193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516</v>
      </c>
      <c r="Z15" s="116">
        <v>392</v>
      </c>
      <c r="AB15" s="121">
        <f t="shared" ref="AB15:AB34" si="2">IF(Z15="np",0,Z15/$Z$34)</f>
        <v>9.4435075885328831E-2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42.894990366088628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83.739576651699807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138</v>
      </c>
      <c r="Z16" s="116">
        <v>138</v>
      </c>
      <c r="AB16" s="121">
        <f t="shared" si="2"/>
        <v>3.3245001204529029E-2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551</v>
      </c>
      <c r="Z17" s="116">
        <v>529</v>
      </c>
      <c r="AB17" s="121">
        <f t="shared" si="2"/>
        <v>0.12743917128402796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42</v>
      </c>
      <c r="Z18" s="116">
        <v>46</v>
      </c>
      <c r="AB18" s="121">
        <f t="shared" si="2"/>
        <v>1.1081667068176343E-2</v>
      </c>
    </row>
    <row r="19" spans="1:28" x14ac:dyDescent="0.25">
      <c r="A19" s="65" t="str">
        <f>$S$1&amp;" ("&amp;$V$2&amp;" to "&amp;$Z$2&amp;")"</f>
        <v>George Town (2015-16 to 2019-20)</v>
      </c>
      <c r="B19" s="65"/>
      <c r="C19" s="65"/>
      <c r="D19" s="65"/>
      <c r="E19" s="65"/>
      <c r="F19" s="65"/>
      <c r="G19" s="65" t="str">
        <f>$S$1&amp;" ("&amp;$V$2&amp;" to "&amp;$Z$2&amp;")"</f>
        <v>George Town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255</v>
      </c>
      <c r="Z19" s="116">
        <v>275</v>
      </c>
      <c r="AB19" s="121">
        <f t="shared" si="2"/>
        <v>6.6249096603228141E-2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87</v>
      </c>
      <c r="Z20" s="116">
        <v>70</v>
      </c>
      <c r="AB20" s="121">
        <f t="shared" si="2"/>
        <v>1.6863406408094434E-2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292</v>
      </c>
      <c r="Z21" s="116">
        <v>288</v>
      </c>
      <c r="AB21" s="121">
        <f t="shared" si="2"/>
        <v>6.9380872079017109E-2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339</v>
      </c>
      <c r="Z22" s="116">
        <v>298</v>
      </c>
      <c r="AB22" s="121">
        <f t="shared" si="2"/>
        <v>7.1789930137316313E-2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231</v>
      </c>
      <c r="Z23" s="116">
        <v>192</v>
      </c>
      <c r="AB23" s="121">
        <f t="shared" si="2"/>
        <v>4.6253914719344737E-2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7</v>
      </c>
      <c r="Z24" s="116">
        <v>12</v>
      </c>
      <c r="AB24" s="121">
        <f t="shared" si="2"/>
        <v>2.890869669959046E-3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103</v>
      </c>
      <c r="Z25" s="116">
        <v>115</v>
      </c>
      <c r="AB25" s="121">
        <f t="shared" si="2"/>
        <v>2.7704167670440857E-2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49</v>
      </c>
      <c r="Z26" s="116">
        <v>49</v>
      </c>
      <c r="AB26" s="121">
        <f t="shared" si="2"/>
        <v>1.1804384485666104E-2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175</v>
      </c>
      <c r="Z27" s="116">
        <v>111</v>
      </c>
      <c r="AB27" s="121">
        <f t="shared" si="2"/>
        <v>2.6740544447121175E-2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285</v>
      </c>
      <c r="Z28" s="116">
        <v>285</v>
      </c>
      <c r="AB28" s="121">
        <f t="shared" si="2"/>
        <v>6.8658154661527346E-2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205</v>
      </c>
      <c r="Z29" s="116">
        <v>177</v>
      </c>
      <c r="AB29" s="121">
        <f t="shared" si="2"/>
        <v>4.264032763189593E-2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280</v>
      </c>
      <c r="Z30" s="116">
        <v>309</v>
      </c>
      <c r="AB30" s="121">
        <f t="shared" si="2"/>
        <v>7.4439894001445434E-2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461</v>
      </c>
      <c r="Z31" s="116">
        <v>473</v>
      </c>
      <c r="AB31" s="121">
        <f t="shared" si="2"/>
        <v>0.1139484461575524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67</v>
      </c>
      <c r="Z32" s="116">
        <v>58</v>
      </c>
      <c r="AB32" s="121">
        <f t="shared" si="2"/>
        <v>1.3972536738135389E-2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101</v>
      </c>
      <c r="Z33" s="116">
        <v>117</v>
      </c>
      <c r="AB33" s="121">
        <f t="shared" si="2"/>
        <v>2.81859792821007E-2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4378</v>
      </c>
      <c r="Z34" s="124">
        <v>4151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2611</v>
      </c>
      <c r="AB37" s="136">
        <f>Z37/Z40*100</f>
        <v>83.739576651699807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507</v>
      </c>
      <c r="AB38" s="136">
        <f>Z38/Z40*100</f>
        <v>16.260423348300193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3118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25</v>
      </c>
      <c r="W45" s="116">
        <v>27</v>
      </c>
      <c r="X45" s="116">
        <v>22</v>
      </c>
      <c r="Y45" s="116">
        <v>31</v>
      </c>
      <c r="Z45" s="116">
        <v>38</v>
      </c>
    </row>
    <row r="46" spans="19:32" x14ac:dyDescent="0.25">
      <c r="S46" s="119" t="s">
        <v>39</v>
      </c>
      <c r="T46" s="119"/>
      <c r="U46" s="116"/>
      <c r="V46" s="116">
        <v>116</v>
      </c>
      <c r="W46" s="116">
        <v>113</v>
      </c>
      <c r="X46" s="116">
        <v>102</v>
      </c>
      <c r="Y46" s="116">
        <v>94</v>
      </c>
      <c r="Z46" s="116">
        <v>75</v>
      </c>
    </row>
    <row r="47" spans="19:32" x14ac:dyDescent="0.25">
      <c r="S47" s="119" t="s">
        <v>40</v>
      </c>
      <c r="T47" s="119"/>
      <c r="U47" s="116"/>
      <c r="V47" s="116">
        <v>182</v>
      </c>
      <c r="W47" s="116">
        <v>177</v>
      </c>
      <c r="X47" s="116">
        <v>238</v>
      </c>
      <c r="Y47" s="116">
        <v>199</v>
      </c>
      <c r="Z47" s="116">
        <v>163</v>
      </c>
    </row>
    <row r="48" spans="19:32" x14ac:dyDescent="0.25">
      <c r="S48" s="119" t="s">
        <v>41</v>
      </c>
      <c r="T48" s="119"/>
      <c r="U48" s="116"/>
      <c r="V48" s="116">
        <v>214</v>
      </c>
      <c r="W48" s="116">
        <v>237</v>
      </c>
      <c r="X48" s="116">
        <v>266</v>
      </c>
      <c r="Y48" s="116">
        <v>299</v>
      </c>
      <c r="Z48" s="116">
        <v>292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198</v>
      </c>
      <c r="W49" s="116">
        <v>179</v>
      </c>
      <c r="X49" s="116">
        <v>232</v>
      </c>
      <c r="Y49" s="116">
        <v>244</v>
      </c>
      <c r="Z49" s="116">
        <v>215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George Town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211</v>
      </c>
      <c r="W50" s="116">
        <v>189</v>
      </c>
      <c r="X50" s="116">
        <v>192</v>
      </c>
      <c r="Y50" s="116">
        <v>218</v>
      </c>
      <c r="Z50" s="116">
        <v>164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172</v>
      </c>
      <c r="W51" s="116">
        <v>169</v>
      </c>
      <c r="X51" s="116">
        <v>195</v>
      </c>
      <c r="Y51" s="116">
        <v>205</v>
      </c>
      <c r="Z51" s="116">
        <v>215</v>
      </c>
    </row>
    <row r="52" spans="1:26" ht="15" customHeight="1" x14ac:dyDescent="0.25">
      <c r="S52" s="119" t="s">
        <v>45</v>
      </c>
      <c r="T52" s="119"/>
      <c r="U52" s="116"/>
      <c r="V52" s="116">
        <v>221</v>
      </c>
      <c r="W52" s="116">
        <v>210</v>
      </c>
      <c r="X52" s="116">
        <v>206</v>
      </c>
      <c r="Y52" s="116">
        <v>193</v>
      </c>
      <c r="Z52" s="116">
        <v>179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249</v>
      </c>
      <c r="W53" s="116">
        <v>244</v>
      </c>
      <c r="X53" s="116">
        <v>264</v>
      </c>
      <c r="Y53" s="116">
        <v>261</v>
      </c>
      <c r="Z53" s="116">
        <v>232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251</v>
      </c>
      <c r="W54" s="116">
        <v>259</v>
      </c>
      <c r="X54" s="116">
        <v>250</v>
      </c>
      <c r="Y54" s="116">
        <v>265</v>
      </c>
      <c r="Z54" s="116">
        <v>276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178</v>
      </c>
      <c r="W55" s="116">
        <v>215</v>
      </c>
      <c r="X55" s="116">
        <v>255</v>
      </c>
      <c r="Y55" s="116">
        <v>223</v>
      </c>
      <c r="Z55" s="116">
        <v>202</v>
      </c>
    </row>
    <row r="56" spans="1:26" ht="15" customHeight="1" x14ac:dyDescent="0.25">
      <c r="S56" s="119" t="s">
        <v>49</v>
      </c>
      <c r="T56" s="119"/>
      <c r="U56" s="116"/>
      <c r="V56" s="116">
        <v>76</v>
      </c>
      <c r="W56" s="116">
        <v>92</v>
      </c>
      <c r="X56" s="116">
        <v>116</v>
      </c>
      <c r="Y56" s="116">
        <v>123</v>
      </c>
      <c r="Z56" s="116">
        <v>114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23</v>
      </c>
      <c r="W57" s="116">
        <v>29</v>
      </c>
      <c r="X57" s="116">
        <v>35</v>
      </c>
      <c r="Y57" s="116">
        <v>31</v>
      </c>
      <c r="Z57" s="116">
        <v>34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13</v>
      </c>
      <c r="W58" s="116">
        <v>13</v>
      </c>
      <c r="X58" s="116">
        <v>9</v>
      </c>
      <c r="Y58" s="116">
        <v>12</v>
      </c>
      <c r="Z58" s="116">
        <v>18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8</v>
      </c>
      <c r="W59" s="116">
        <v>10</v>
      </c>
      <c r="X59" s="116">
        <v>15</v>
      </c>
      <c r="Y59" s="116">
        <v>5</v>
      </c>
      <c r="Z59" s="116">
        <v>11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5</v>
      </c>
      <c r="Z60" s="116">
        <v>4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2130</v>
      </c>
      <c r="W61" s="116">
        <v>2166</v>
      </c>
      <c r="X61" s="116">
        <v>2403</v>
      </c>
      <c r="Y61" s="116">
        <v>2406</v>
      </c>
      <c r="Z61" s="116">
        <v>2235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4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34</v>
      </c>
      <c r="W64" s="116">
        <v>42</v>
      </c>
      <c r="X64" s="116">
        <v>56</v>
      </c>
      <c r="Y64" s="116">
        <v>52</v>
      </c>
      <c r="Z64" s="116">
        <v>39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George Town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101</v>
      </c>
      <c r="W65" s="116">
        <v>100</v>
      </c>
      <c r="X65" s="116">
        <v>144</v>
      </c>
      <c r="Y65" s="116">
        <v>119</v>
      </c>
      <c r="Z65" s="116">
        <v>113</v>
      </c>
    </row>
    <row r="66" spans="1:26" x14ac:dyDescent="0.25">
      <c r="S66" s="119" t="s">
        <v>40</v>
      </c>
      <c r="T66" s="119"/>
      <c r="U66" s="116"/>
      <c r="V66" s="116">
        <v>140</v>
      </c>
      <c r="W66" s="116">
        <v>144</v>
      </c>
      <c r="X66" s="116">
        <v>172</v>
      </c>
      <c r="Y66" s="116">
        <v>142</v>
      </c>
      <c r="Z66" s="116">
        <v>133</v>
      </c>
    </row>
    <row r="67" spans="1:26" x14ac:dyDescent="0.25">
      <c r="S67" s="119" t="s">
        <v>41</v>
      </c>
      <c r="T67" s="119"/>
      <c r="U67" s="116"/>
      <c r="V67" s="116">
        <v>130</v>
      </c>
      <c r="W67" s="116">
        <v>195</v>
      </c>
      <c r="X67" s="116">
        <v>174</v>
      </c>
      <c r="Y67" s="116">
        <v>215</v>
      </c>
      <c r="Z67" s="116">
        <v>194</v>
      </c>
    </row>
    <row r="68" spans="1:26" x14ac:dyDescent="0.25">
      <c r="S68" s="119" t="s">
        <v>42</v>
      </c>
      <c r="T68" s="119"/>
      <c r="U68" s="116"/>
      <c r="V68" s="116">
        <v>137</v>
      </c>
      <c r="W68" s="116">
        <v>140</v>
      </c>
      <c r="X68" s="116">
        <v>175</v>
      </c>
      <c r="Y68" s="116">
        <v>193</v>
      </c>
      <c r="Z68" s="116">
        <v>179</v>
      </c>
    </row>
    <row r="69" spans="1:26" x14ac:dyDescent="0.25">
      <c r="S69" s="119" t="s">
        <v>43</v>
      </c>
      <c r="T69" s="119"/>
      <c r="U69" s="116"/>
      <c r="V69" s="116">
        <v>147</v>
      </c>
      <c r="W69" s="116">
        <v>156</v>
      </c>
      <c r="X69" s="116">
        <v>163</v>
      </c>
      <c r="Y69" s="116">
        <v>163</v>
      </c>
      <c r="Z69" s="116">
        <v>173</v>
      </c>
    </row>
    <row r="70" spans="1:26" x14ac:dyDescent="0.25">
      <c r="S70" s="119" t="s">
        <v>44</v>
      </c>
      <c r="T70" s="119"/>
      <c r="U70" s="116"/>
      <c r="V70" s="116">
        <v>168</v>
      </c>
      <c r="W70" s="116">
        <v>170</v>
      </c>
      <c r="X70" s="116">
        <v>185</v>
      </c>
      <c r="Y70" s="116">
        <v>179</v>
      </c>
      <c r="Z70" s="116">
        <v>168</v>
      </c>
    </row>
    <row r="71" spans="1:26" x14ac:dyDescent="0.25">
      <c r="S71" s="119" t="s">
        <v>45</v>
      </c>
      <c r="T71" s="119"/>
      <c r="U71" s="116"/>
      <c r="V71" s="116">
        <v>203</v>
      </c>
      <c r="W71" s="116">
        <v>202</v>
      </c>
      <c r="X71" s="116">
        <v>219</v>
      </c>
      <c r="Y71" s="116">
        <v>216</v>
      </c>
      <c r="Z71" s="116">
        <v>214</v>
      </c>
    </row>
    <row r="72" spans="1:26" x14ac:dyDescent="0.25">
      <c r="S72" s="119" t="s">
        <v>46</v>
      </c>
      <c r="T72" s="119"/>
      <c r="U72" s="116"/>
      <c r="V72" s="116">
        <v>200</v>
      </c>
      <c r="W72" s="116">
        <v>229</v>
      </c>
      <c r="X72" s="116">
        <v>207</v>
      </c>
      <c r="Y72" s="116">
        <v>217</v>
      </c>
      <c r="Z72" s="116">
        <v>215</v>
      </c>
    </row>
    <row r="73" spans="1:26" x14ac:dyDescent="0.25">
      <c r="S73" s="119" t="s">
        <v>47</v>
      </c>
      <c r="T73" s="119"/>
      <c r="U73" s="116"/>
      <c r="V73" s="116">
        <v>189</v>
      </c>
      <c r="W73" s="116">
        <v>192</v>
      </c>
      <c r="X73" s="116">
        <v>199</v>
      </c>
      <c r="Y73" s="116">
        <v>216</v>
      </c>
      <c r="Z73" s="116">
        <v>202</v>
      </c>
    </row>
    <row r="74" spans="1:26" x14ac:dyDescent="0.25">
      <c r="S74" s="119" t="s">
        <v>48</v>
      </c>
      <c r="T74" s="119"/>
      <c r="U74" s="116"/>
      <c r="V74" s="116">
        <v>119</v>
      </c>
      <c r="W74" s="116">
        <v>123</v>
      </c>
      <c r="X74" s="116">
        <v>118</v>
      </c>
      <c r="Y74" s="116">
        <v>129</v>
      </c>
      <c r="Z74" s="116">
        <v>154</v>
      </c>
    </row>
    <row r="75" spans="1:26" x14ac:dyDescent="0.25">
      <c r="S75" s="119" t="s">
        <v>49</v>
      </c>
      <c r="T75" s="119"/>
      <c r="U75" s="116"/>
      <c r="V75" s="116">
        <v>55</v>
      </c>
      <c r="W75" s="116">
        <v>67</v>
      </c>
      <c r="X75" s="116">
        <v>73</v>
      </c>
      <c r="Y75" s="116">
        <v>72</v>
      </c>
      <c r="Z75" s="116">
        <v>65</v>
      </c>
    </row>
    <row r="76" spans="1:26" x14ac:dyDescent="0.25">
      <c r="S76" s="119" t="s">
        <v>50</v>
      </c>
      <c r="T76" s="119"/>
      <c r="U76" s="116"/>
      <c r="V76" s="116">
        <v>31</v>
      </c>
      <c r="W76" s="116">
        <v>28</v>
      </c>
      <c r="X76" s="116">
        <v>21</v>
      </c>
      <c r="Y76" s="116">
        <v>17</v>
      </c>
      <c r="Z76" s="116">
        <v>25</v>
      </c>
    </row>
    <row r="77" spans="1:26" x14ac:dyDescent="0.25">
      <c r="S77" s="119" t="s">
        <v>51</v>
      </c>
      <c r="T77" s="119"/>
      <c r="U77" s="116"/>
      <c r="V77" s="116">
        <v>9</v>
      </c>
      <c r="W77" s="116">
        <v>8</v>
      </c>
      <c r="X77" s="116">
        <v>12</v>
      </c>
      <c r="Y77" s="116">
        <v>12</v>
      </c>
      <c r="Z77" s="116">
        <v>21</v>
      </c>
    </row>
    <row r="78" spans="1:26" x14ac:dyDescent="0.25">
      <c r="S78" s="119" t="s">
        <v>52</v>
      </c>
      <c r="T78" s="119"/>
      <c r="U78" s="116"/>
      <c r="V78" s="116">
        <v>4</v>
      </c>
      <c r="W78" s="116">
        <v>6</v>
      </c>
      <c r="X78" s="116">
        <v>5</v>
      </c>
      <c r="Y78" s="116">
        <v>5</v>
      </c>
      <c r="Z78" s="116">
        <v>3</v>
      </c>
    </row>
    <row r="79" spans="1:26" x14ac:dyDescent="0.25">
      <c r="S79" s="119" t="s">
        <v>53</v>
      </c>
      <c r="T79" s="119"/>
      <c r="U79" s="116"/>
      <c r="V79" s="116">
        <v>9</v>
      </c>
      <c r="W79" s="116">
        <v>3</v>
      </c>
      <c r="X79" s="116">
        <v>4</v>
      </c>
      <c r="Y79" s="116">
        <v>8</v>
      </c>
      <c r="Z79" s="116">
        <v>8</v>
      </c>
    </row>
    <row r="80" spans="1:26" x14ac:dyDescent="0.25">
      <c r="S80" s="122" t="s">
        <v>54</v>
      </c>
      <c r="T80" s="122"/>
      <c r="U80" s="116"/>
      <c r="V80" s="116">
        <v>1684</v>
      </c>
      <c r="W80" s="116">
        <v>1811</v>
      </c>
      <c r="X80" s="116">
        <v>1938</v>
      </c>
      <c r="Y80" s="116">
        <v>1971</v>
      </c>
      <c r="Z80" s="116">
        <v>1913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George Town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112</v>
      </c>
      <c r="W83" s="116">
        <v>122</v>
      </c>
      <c r="X83" s="116">
        <v>140</v>
      </c>
      <c r="Y83" s="116">
        <v>140</v>
      </c>
      <c r="Z83" s="116">
        <v>144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102</v>
      </c>
      <c r="W84" s="116">
        <v>102</v>
      </c>
      <c r="X84" s="116">
        <v>108</v>
      </c>
      <c r="Y84" s="116">
        <v>104</v>
      </c>
      <c r="Z84" s="116">
        <v>104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343</v>
      </c>
      <c r="W85" s="116">
        <v>336</v>
      </c>
      <c r="X85" s="116">
        <v>350</v>
      </c>
      <c r="Y85" s="116">
        <v>353</v>
      </c>
      <c r="Z85" s="116">
        <v>357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4,152</v>
      </c>
      <c r="D86" s="98">
        <f t="shared" ref="D86:D91" si="4">AD4</f>
        <v>-5.0320219579140013E-2</v>
      </c>
      <c r="E86" s="99">
        <f t="shared" ref="E86:E91" si="5">AD4</f>
        <v>-5.0320219579140013E-2</v>
      </c>
      <c r="F86" s="98">
        <f t="shared" ref="F86:F91" si="6">AF4</f>
        <v>8.9477827341905014E-2</v>
      </c>
      <c r="G86" s="99">
        <f t="shared" ref="G86:G91" si="7">AF4</f>
        <v>8.9477827341905014E-2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76</v>
      </c>
      <c r="W86" s="116">
        <v>65</v>
      </c>
      <c r="X86" s="116">
        <v>77</v>
      </c>
      <c r="Y86" s="116">
        <v>67</v>
      </c>
      <c r="Z86" s="116">
        <v>74</v>
      </c>
    </row>
    <row r="87" spans="1:30" ht="15" customHeight="1" x14ac:dyDescent="0.25">
      <c r="A87" s="100" t="s">
        <v>4</v>
      </c>
      <c r="B87" s="51"/>
      <c r="C87" s="101" t="str">
        <f t="shared" si="3"/>
        <v>2,235</v>
      </c>
      <c r="D87" s="98">
        <f t="shared" si="4"/>
        <v>-7.1843853820597992E-2</v>
      </c>
      <c r="E87" s="99">
        <f t="shared" si="5"/>
        <v>-7.1843853820597992E-2</v>
      </c>
      <c r="F87" s="98">
        <f t="shared" si="6"/>
        <v>5.0775740479548581E-2</v>
      </c>
      <c r="G87" s="99">
        <f t="shared" si="7"/>
        <v>5.0775740479548581E-2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33</v>
      </c>
      <c r="W87" s="116">
        <v>32</v>
      </c>
      <c r="X87" s="116">
        <v>29</v>
      </c>
      <c r="Y87" s="116">
        <v>28</v>
      </c>
      <c r="Z87" s="116">
        <v>28</v>
      </c>
    </row>
    <row r="88" spans="1:30" ht="15" customHeight="1" x14ac:dyDescent="0.25">
      <c r="A88" s="100" t="s">
        <v>5</v>
      </c>
      <c r="B88" s="51"/>
      <c r="C88" s="101" t="str">
        <f t="shared" si="3"/>
        <v>1,911</v>
      </c>
      <c r="D88" s="98">
        <f t="shared" si="4"/>
        <v>-2.7480916030534375E-2</v>
      </c>
      <c r="E88" s="99">
        <f t="shared" si="5"/>
        <v>-2.7480916030534375E-2</v>
      </c>
      <c r="F88" s="98">
        <f t="shared" si="6"/>
        <v>0.13547237076648844</v>
      </c>
      <c r="G88" s="99">
        <f t="shared" si="7"/>
        <v>0.13547237076648844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51</v>
      </c>
      <c r="W88" s="116">
        <v>63</v>
      </c>
      <c r="X88" s="116">
        <v>51</v>
      </c>
      <c r="Y88" s="116">
        <v>53</v>
      </c>
      <c r="Z88" s="116">
        <v>50</v>
      </c>
    </row>
    <row r="89" spans="1:30" ht="15" customHeight="1" x14ac:dyDescent="0.25">
      <c r="A89" s="51" t="s">
        <v>6</v>
      </c>
      <c r="B89" s="51"/>
      <c r="C89" s="101" t="str">
        <f t="shared" si="3"/>
        <v>3,122</v>
      </c>
      <c r="D89" s="98">
        <f t="shared" si="4"/>
        <v>-2.9832193909260396E-2</v>
      </c>
      <c r="E89" s="99">
        <f t="shared" si="5"/>
        <v>-2.9832193909260396E-2</v>
      </c>
      <c r="F89" s="98">
        <f t="shared" si="6"/>
        <v>0.11619592420450475</v>
      </c>
      <c r="G89" s="99">
        <f t="shared" si="7"/>
        <v>0.11619592420450475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195</v>
      </c>
      <c r="W89" s="116">
        <v>198</v>
      </c>
      <c r="X89" s="116">
        <v>225</v>
      </c>
      <c r="Y89" s="116">
        <v>205</v>
      </c>
      <c r="Z89" s="116">
        <v>216</v>
      </c>
    </row>
    <row r="90" spans="1:30" ht="15" customHeight="1" x14ac:dyDescent="0.25">
      <c r="A90" s="51" t="s">
        <v>100</v>
      </c>
      <c r="B90" s="51"/>
      <c r="C90" s="101" t="str">
        <f t="shared" si="3"/>
        <v>$39,963</v>
      </c>
      <c r="D90" s="98">
        <f t="shared" si="4"/>
        <v>8.8527648887793076E-2</v>
      </c>
      <c r="E90" s="99">
        <f t="shared" si="5"/>
        <v>8.8527648887793076E-2</v>
      </c>
      <c r="F90" s="98">
        <f t="shared" si="6"/>
        <v>7.1800944054068561E-2</v>
      </c>
      <c r="G90" s="99">
        <f t="shared" si="7"/>
        <v>7.1800944054068561E-2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354</v>
      </c>
      <c r="W90" s="116">
        <v>376</v>
      </c>
      <c r="X90" s="116">
        <v>390</v>
      </c>
      <c r="Y90" s="116">
        <v>406</v>
      </c>
      <c r="Z90" s="116">
        <v>379</v>
      </c>
    </row>
    <row r="91" spans="1:30" ht="15" customHeight="1" x14ac:dyDescent="0.25">
      <c r="A91" s="51" t="s">
        <v>7</v>
      </c>
      <c r="B91" s="51"/>
      <c r="C91" s="101" t="str">
        <f t="shared" si="3"/>
        <v>$160.1 mil</v>
      </c>
      <c r="D91" s="98">
        <f t="shared" si="4"/>
        <v>4.0821071910695617E-2</v>
      </c>
      <c r="E91" s="99">
        <f t="shared" si="5"/>
        <v>4.0821071910695617E-2</v>
      </c>
      <c r="F91" s="98">
        <f t="shared" si="6"/>
        <v>0.20291314761896406</v>
      </c>
      <c r="G91" s="99">
        <f t="shared" si="7"/>
        <v>0.20291314761896406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1530</v>
      </c>
      <c r="W91" s="116">
        <v>1593</v>
      </c>
      <c r="X91" s="116">
        <v>1773</v>
      </c>
      <c r="Y91" s="116">
        <v>1782</v>
      </c>
      <c r="Z91" s="116">
        <v>1705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58</v>
      </c>
      <c r="W93" s="116">
        <v>50</v>
      </c>
      <c r="X93" s="116">
        <v>64</v>
      </c>
      <c r="Y93" s="116">
        <v>64</v>
      </c>
      <c r="Z93" s="116">
        <v>63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169</v>
      </c>
      <c r="W94" s="116">
        <v>176</v>
      </c>
      <c r="X94" s="116">
        <v>181</v>
      </c>
      <c r="Y94" s="116">
        <v>178</v>
      </c>
      <c r="Z94" s="116">
        <v>183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40</v>
      </c>
      <c r="W95" s="116">
        <v>45</v>
      </c>
      <c r="X95" s="116">
        <v>50</v>
      </c>
      <c r="Y95" s="116">
        <v>49</v>
      </c>
      <c r="Z95" s="116">
        <v>54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208</v>
      </c>
      <c r="W96" s="116">
        <v>231</v>
      </c>
      <c r="X96" s="116">
        <v>252</v>
      </c>
      <c r="Y96" s="116">
        <v>264</v>
      </c>
      <c r="Z96" s="116">
        <v>272</v>
      </c>
    </row>
    <row r="97" spans="1:32" ht="15" customHeight="1" x14ac:dyDescent="0.25">
      <c r="S97" s="119" t="s">
        <v>145</v>
      </c>
      <c r="T97" s="119"/>
      <c r="U97" s="116"/>
      <c r="V97" s="116">
        <v>174</v>
      </c>
      <c r="W97" s="116">
        <v>180</v>
      </c>
      <c r="X97" s="116">
        <v>185</v>
      </c>
      <c r="Y97" s="116">
        <v>172</v>
      </c>
      <c r="Z97" s="116">
        <v>186</v>
      </c>
    </row>
    <row r="98" spans="1:32" ht="15" customHeight="1" x14ac:dyDescent="0.25">
      <c r="S98" s="119" t="s">
        <v>146</v>
      </c>
      <c r="T98" s="119"/>
      <c r="U98" s="116"/>
      <c r="V98" s="116">
        <v>148</v>
      </c>
      <c r="W98" s="116">
        <v>163</v>
      </c>
      <c r="X98" s="116">
        <v>177</v>
      </c>
      <c r="Y98" s="116">
        <v>174</v>
      </c>
      <c r="Z98" s="116">
        <v>160</v>
      </c>
    </row>
    <row r="99" spans="1:32" ht="15" customHeight="1" x14ac:dyDescent="0.25">
      <c r="S99" s="119" t="s">
        <v>147</v>
      </c>
      <c r="T99" s="119"/>
      <c r="U99" s="116"/>
      <c r="V99" s="116">
        <v>23</v>
      </c>
      <c r="W99" s="116">
        <v>21</v>
      </c>
      <c r="X99" s="116">
        <v>23</v>
      </c>
      <c r="Y99" s="116">
        <v>18</v>
      </c>
      <c r="Z99" s="116">
        <v>23</v>
      </c>
    </row>
    <row r="100" spans="1:32" ht="15" customHeight="1" x14ac:dyDescent="0.25">
      <c r="S100" s="119" t="s">
        <v>59</v>
      </c>
      <c r="T100" s="119"/>
      <c r="U100" s="116"/>
      <c r="V100" s="116">
        <v>187</v>
      </c>
      <c r="W100" s="116">
        <v>190</v>
      </c>
      <c r="X100" s="116">
        <v>209</v>
      </c>
      <c r="Y100" s="116">
        <v>231</v>
      </c>
      <c r="Z100" s="116">
        <v>232</v>
      </c>
    </row>
    <row r="101" spans="1:32" x14ac:dyDescent="0.25">
      <c r="A101" s="20"/>
      <c r="S101" s="122" t="s">
        <v>54</v>
      </c>
      <c r="T101" s="122"/>
      <c r="U101" s="116"/>
      <c r="V101" s="116">
        <v>1263</v>
      </c>
      <c r="W101" s="116">
        <v>1296</v>
      </c>
      <c r="X101" s="116">
        <v>1410</v>
      </c>
      <c r="Y101" s="116">
        <v>1431</v>
      </c>
      <c r="Z101" s="116">
        <v>1413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2917</v>
      </c>
      <c r="W104" s="116">
        <v>3081</v>
      </c>
      <c r="X104" s="116">
        <v>3395</v>
      </c>
      <c r="Y104" s="116">
        <v>3406</v>
      </c>
      <c r="Z104" s="116">
        <v>3170</v>
      </c>
      <c r="AB104" s="113" t="str">
        <f>TEXT(Z104,"###,###")</f>
        <v>3,170</v>
      </c>
      <c r="AD104" s="134">
        <f>Z104/($Z$4)*100</f>
        <v>76.348747591522155</v>
      </c>
      <c r="AF104" s="113"/>
    </row>
    <row r="105" spans="1:32" x14ac:dyDescent="0.25">
      <c r="S105" s="119" t="s">
        <v>18</v>
      </c>
      <c r="T105" s="119"/>
      <c r="U105" s="116"/>
      <c r="V105" s="116">
        <v>586</v>
      </c>
      <c r="W105" s="116">
        <v>611</v>
      </c>
      <c r="X105" s="116">
        <v>644</v>
      </c>
      <c r="Y105" s="116">
        <v>674</v>
      </c>
      <c r="Z105" s="116">
        <v>662</v>
      </c>
      <c r="AB105" s="113" t="str">
        <f>TEXT(Z105,"###,###")</f>
        <v>662</v>
      </c>
      <c r="AD105" s="134">
        <f>Z105/($Z$4)*100</f>
        <v>15.944123314065511</v>
      </c>
      <c r="AF105" s="113"/>
    </row>
    <row r="106" spans="1:32" x14ac:dyDescent="0.25">
      <c r="S106" s="122" t="s">
        <v>54</v>
      </c>
      <c r="T106" s="122"/>
      <c r="U106" s="124"/>
      <c r="V106" s="124">
        <v>3503</v>
      </c>
      <c r="W106" s="124">
        <v>3692</v>
      </c>
      <c r="X106" s="124">
        <v>4039</v>
      </c>
      <c r="Y106" s="124">
        <v>4080</v>
      </c>
      <c r="Z106" s="124">
        <v>3832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488</v>
      </c>
      <c r="W108" s="116">
        <v>551</v>
      </c>
      <c r="X108" s="116">
        <v>559</v>
      </c>
      <c r="Y108" s="116">
        <v>514</v>
      </c>
      <c r="Z108" s="116">
        <v>489</v>
      </c>
      <c r="AB108" s="113" t="str">
        <f>TEXT(Z108,"###,###")</f>
        <v>489</v>
      </c>
      <c r="AD108" s="134">
        <f>Z108/($Z$4)*100</f>
        <v>11.777456647398845</v>
      </c>
      <c r="AF108" s="113"/>
    </row>
    <row r="109" spans="1:32" x14ac:dyDescent="0.25">
      <c r="S109" s="119" t="s">
        <v>21</v>
      </c>
      <c r="T109" s="119"/>
      <c r="U109" s="116"/>
      <c r="V109" s="116">
        <v>691</v>
      </c>
      <c r="W109" s="116">
        <v>714</v>
      </c>
      <c r="X109" s="116">
        <v>888</v>
      </c>
      <c r="Y109" s="116">
        <v>903</v>
      </c>
      <c r="Z109" s="116">
        <v>644</v>
      </c>
      <c r="AB109" s="113" t="str">
        <f>TEXT(Z109,"###,###")</f>
        <v>644</v>
      </c>
      <c r="AD109" s="134">
        <f>Z109/($Z$4)*100</f>
        <v>15.510597302504816</v>
      </c>
      <c r="AF109" s="113"/>
    </row>
    <row r="110" spans="1:32" x14ac:dyDescent="0.25">
      <c r="S110" s="119" t="s">
        <v>22</v>
      </c>
      <c r="T110" s="119"/>
      <c r="U110" s="116"/>
      <c r="V110" s="116">
        <v>728</v>
      </c>
      <c r="W110" s="116">
        <v>793</v>
      </c>
      <c r="X110" s="116">
        <v>883</v>
      </c>
      <c r="Y110" s="116">
        <v>942</v>
      </c>
      <c r="Z110" s="116">
        <v>910</v>
      </c>
      <c r="AB110" s="113" t="str">
        <f>TEXT(Z110,"###,###")</f>
        <v>910</v>
      </c>
      <c r="AD110" s="134">
        <f>Z110/($Z$4)*100</f>
        <v>21.917148362235068</v>
      </c>
      <c r="AF110" s="113"/>
    </row>
    <row r="111" spans="1:32" x14ac:dyDescent="0.25">
      <c r="S111" s="119" t="s">
        <v>23</v>
      </c>
      <c r="T111" s="119"/>
      <c r="U111" s="116"/>
      <c r="V111" s="116">
        <v>1592</v>
      </c>
      <c r="W111" s="116">
        <v>1634</v>
      </c>
      <c r="X111" s="116">
        <v>1718</v>
      </c>
      <c r="Y111" s="116">
        <v>1719</v>
      </c>
      <c r="Z111" s="116">
        <v>1781</v>
      </c>
      <c r="AB111" s="113" t="str">
        <f>TEXT(Z111,"###,###")</f>
        <v>1,781</v>
      </c>
      <c r="AD111" s="134">
        <f>Z111/($Z$4)*100</f>
        <v>42.894990366088628</v>
      </c>
      <c r="AF111" s="113"/>
    </row>
    <row r="112" spans="1:32" x14ac:dyDescent="0.25">
      <c r="S112" s="122" t="s">
        <v>54</v>
      </c>
      <c r="T112" s="122"/>
      <c r="U112" s="116"/>
      <c r="V112" s="116">
        <v>3808</v>
      </c>
      <c r="W112" s="116">
        <v>3977</v>
      </c>
      <c r="X112" s="116">
        <v>4342</v>
      </c>
      <c r="Y112" s="116">
        <v>4372</v>
      </c>
      <c r="Z112" s="116">
        <v>4152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40.770000000000003</v>
      </c>
      <c r="W118" s="135">
        <v>44</v>
      </c>
      <c r="X118" s="135">
        <v>43.34</v>
      </c>
      <c r="Y118" s="135">
        <v>43.07</v>
      </c>
      <c r="Z118" s="135">
        <v>44.03</v>
      </c>
      <c r="AB118" s="113" t="str">
        <f>TEXT(Z118,"##.0")</f>
        <v>44.0</v>
      </c>
    </row>
    <row r="120" spans="19:32" x14ac:dyDescent="0.25">
      <c r="S120" s="105" t="s">
        <v>102</v>
      </c>
      <c r="T120" s="116"/>
      <c r="U120" s="116"/>
      <c r="V120" s="116">
        <v>2457</v>
      </c>
      <c r="W120" s="116">
        <v>2517</v>
      </c>
      <c r="X120" s="116">
        <v>2823</v>
      </c>
      <c r="Y120" s="116">
        <v>2837</v>
      </c>
      <c r="Z120" s="116">
        <v>2723</v>
      </c>
      <c r="AB120" s="113" t="str">
        <f>TEXT(Z120,"###,###")</f>
        <v>2,723</v>
      </c>
    </row>
    <row r="121" spans="19:32" x14ac:dyDescent="0.25">
      <c r="S121" s="105" t="s">
        <v>103</v>
      </c>
      <c r="T121" s="116"/>
      <c r="U121" s="116"/>
      <c r="V121" s="116">
        <v>197</v>
      </c>
      <c r="W121" s="116">
        <v>207</v>
      </c>
      <c r="X121" s="116">
        <v>187</v>
      </c>
      <c r="Y121" s="116">
        <v>202</v>
      </c>
      <c r="Z121" s="116">
        <v>224</v>
      </c>
      <c r="AB121" s="113" t="str">
        <f>TEXT(Z121,"###,###")</f>
        <v>224</v>
      </c>
    </row>
    <row r="122" spans="19:32" x14ac:dyDescent="0.25">
      <c r="S122" s="105" t="s">
        <v>104</v>
      </c>
      <c r="T122" s="116"/>
      <c r="U122" s="116"/>
      <c r="V122" s="116">
        <v>143</v>
      </c>
      <c r="W122" s="116">
        <v>165</v>
      </c>
      <c r="X122" s="116">
        <v>172</v>
      </c>
      <c r="Y122" s="116">
        <v>180</v>
      </c>
      <c r="Z122" s="116">
        <v>174</v>
      </c>
      <c r="AB122" s="113" t="str">
        <f>TEXT(Z122,"###,###")</f>
        <v>174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2600</v>
      </c>
      <c r="W124" s="116">
        <v>2682</v>
      </c>
      <c r="X124" s="116">
        <v>2995</v>
      </c>
      <c r="Y124" s="116">
        <v>3017</v>
      </c>
      <c r="Z124" s="116">
        <v>2897</v>
      </c>
      <c r="AB124" s="113" t="str">
        <f>TEXT(Z124,"###,###")</f>
        <v>2,897</v>
      </c>
      <c r="AD124" s="131">
        <f>Z124/$Z$7*100</f>
        <v>92.793081358103777</v>
      </c>
    </row>
    <row r="125" spans="19:32" x14ac:dyDescent="0.25">
      <c r="S125" s="105" t="s">
        <v>106</v>
      </c>
      <c r="T125" s="116"/>
      <c r="U125" s="116"/>
      <c r="V125" s="116">
        <v>340</v>
      </c>
      <c r="W125" s="116">
        <v>372</v>
      </c>
      <c r="X125" s="116">
        <v>359</v>
      </c>
      <c r="Y125" s="116">
        <v>382</v>
      </c>
      <c r="Z125" s="116">
        <v>398</v>
      </c>
      <c r="AB125" s="113" t="str">
        <f>TEXT(Z125,"###,###")</f>
        <v>398</v>
      </c>
      <c r="AD125" s="131">
        <f>Z125/$Z$7*100</f>
        <v>12.748238308776424</v>
      </c>
    </row>
    <row r="127" spans="19:32" x14ac:dyDescent="0.25">
      <c r="S127" s="105" t="s">
        <v>107</v>
      </c>
      <c r="T127" s="116"/>
      <c r="U127" s="116"/>
      <c r="V127" s="116">
        <v>1531</v>
      </c>
      <c r="W127" s="116">
        <v>1593</v>
      </c>
      <c r="X127" s="116">
        <v>1778</v>
      </c>
      <c r="Y127" s="116">
        <v>1786</v>
      </c>
      <c r="Z127" s="116">
        <v>1700</v>
      </c>
      <c r="AB127" s="113" t="str">
        <f>TEXT(Z127,"###,###")</f>
        <v>1,700</v>
      </c>
      <c r="AD127" s="131">
        <f>Z127/$Z$7*100</f>
        <v>54.452274183215884</v>
      </c>
    </row>
    <row r="128" spans="19:32" x14ac:dyDescent="0.25">
      <c r="S128" s="105" t="s">
        <v>108</v>
      </c>
      <c r="T128" s="116"/>
      <c r="U128" s="116"/>
      <c r="V128" s="116">
        <v>1264</v>
      </c>
      <c r="W128" s="116">
        <v>1296</v>
      </c>
      <c r="X128" s="116">
        <v>1408</v>
      </c>
      <c r="Y128" s="116">
        <v>1427</v>
      </c>
      <c r="Z128" s="116">
        <v>1413</v>
      </c>
      <c r="AB128" s="113" t="str">
        <f>TEXT(Z128,"###,###")</f>
        <v>1,413</v>
      </c>
      <c r="AD128" s="131">
        <f>Z128/$Z$7*100</f>
        <v>45.259449071108264</v>
      </c>
    </row>
    <row r="130" spans="19:20" x14ac:dyDescent="0.25">
      <c r="S130" s="105" t="s">
        <v>185</v>
      </c>
      <c r="T130" s="131">
        <v>87.219730941704029</v>
      </c>
    </row>
    <row r="131" spans="19:20" x14ac:dyDescent="0.25">
      <c r="S131" s="105" t="s">
        <v>186</v>
      </c>
      <c r="T131" s="131">
        <v>7.1748878923766819</v>
      </c>
    </row>
    <row r="132" spans="19:20" x14ac:dyDescent="0.25">
      <c r="S132" s="105" t="s">
        <v>187</v>
      </c>
      <c r="T132" s="131">
        <v>5.5733504163997436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228863A-31B7-4E2F-879B-0148603B6BC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34A5DE5D-CCE0-46AF-9351-114A014BBD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2E5BAC6-BB48-407B-9FCC-D73E310F0F9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13770C7A-0873-4BC3-A180-F5EB09B0207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B166A-F474-4501-9C18-D9D2CE9B15A6}">
  <sheetPr codeName="Sheet77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123</v>
      </c>
      <c r="T1" s="103"/>
      <c r="U1" s="103"/>
      <c r="V1" s="103"/>
      <c r="W1" s="103"/>
      <c r="X1" s="103"/>
      <c r="Y1" s="104" t="s">
        <v>163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123</v>
      </c>
      <c r="Y3" s="109" t="s">
        <v>163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12.13 Glamorgan/Spring Bay,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3027</v>
      </c>
      <c r="W4" s="112">
        <v>3346</v>
      </c>
      <c r="X4" s="112">
        <v>3493</v>
      </c>
      <c r="Y4" s="112">
        <v>3697</v>
      </c>
      <c r="Z4" s="112">
        <v>3853</v>
      </c>
      <c r="AB4" s="113" t="str">
        <f>TEXT(Z4,"###,###")</f>
        <v>3,853</v>
      </c>
      <c r="AD4" s="114">
        <f>Z4/Y4-1</f>
        <v>4.2196375439545575E-2</v>
      </c>
      <c r="AF4" s="114">
        <f>Z4/V4-1</f>
        <v>0.27287743640568229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1572</v>
      </c>
      <c r="W5" s="112">
        <v>1698</v>
      </c>
      <c r="X5" s="112">
        <v>1805</v>
      </c>
      <c r="Y5" s="112">
        <v>1907</v>
      </c>
      <c r="Z5" s="112">
        <v>1973</v>
      </c>
      <c r="AB5" s="113" t="str">
        <f>TEXT(Z5,"###,###")</f>
        <v>1,973</v>
      </c>
      <c r="AD5" s="114">
        <f t="shared" ref="AD5:AD9" si="0">Z5/Y5-1</f>
        <v>3.4609334032511763E-2</v>
      </c>
      <c r="AF5" s="114">
        <f t="shared" ref="AF5:AF9" si="1">Z5/V5-1</f>
        <v>0.25508905852417296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1452</v>
      </c>
      <c r="W6" s="112">
        <v>1648</v>
      </c>
      <c r="X6" s="112">
        <v>1692</v>
      </c>
      <c r="Y6" s="112">
        <v>1790</v>
      </c>
      <c r="Z6" s="112">
        <v>1881</v>
      </c>
      <c r="AB6" s="113" t="str">
        <f>TEXT(Z6,"###,###")</f>
        <v>1,881</v>
      </c>
      <c r="AD6" s="114">
        <f t="shared" si="0"/>
        <v>5.0837988826815561E-2</v>
      </c>
      <c r="AF6" s="114">
        <f t="shared" si="1"/>
        <v>0.29545454545454541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2101</v>
      </c>
      <c r="W7" s="112">
        <v>2239</v>
      </c>
      <c r="X7" s="112">
        <v>2384</v>
      </c>
      <c r="Y7" s="112">
        <v>2445</v>
      </c>
      <c r="Z7" s="112">
        <v>2554</v>
      </c>
      <c r="AB7" s="113" t="str">
        <f>TEXT(Z7,"###,###")</f>
        <v>2,554</v>
      </c>
      <c r="AD7" s="114">
        <f t="shared" si="0"/>
        <v>4.458077709611441E-2</v>
      </c>
      <c r="AF7" s="114">
        <f t="shared" si="1"/>
        <v>0.21561161351737268</v>
      </c>
    </row>
    <row r="8" spans="1:32" ht="17.25" customHeight="1" x14ac:dyDescent="0.25">
      <c r="A8" s="66" t="s">
        <v>13</v>
      </c>
      <c r="B8" s="67"/>
      <c r="C8" s="31"/>
      <c r="D8" s="68" t="str">
        <f>AB4</f>
        <v>3,853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2,554</v>
      </c>
      <c r="P8" s="69"/>
      <c r="S8" s="111" t="s">
        <v>86</v>
      </c>
      <c r="T8" s="112"/>
      <c r="U8" s="112"/>
      <c r="V8" s="112">
        <v>27513.8</v>
      </c>
      <c r="W8" s="112">
        <v>26588.02</v>
      </c>
      <c r="X8" s="112">
        <v>29016.29</v>
      </c>
      <c r="Y8" s="112">
        <v>29073</v>
      </c>
      <c r="Z8" s="112">
        <v>30839.360000000001</v>
      </c>
      <c r="AB8" s="113" t="str">
        <f>TEXT(Z8,"$###,###")</f>
        <v>$30,839</v>
      </c>
      <c r="AD8" s="114">
        <f t="shared" si="0"/>
        <v>6.0756027929694145E-2</v>
      </c>
      <c r="AF8" s="114">
        <f t="shared" si="1"/>
        <v>0.12086880038380743</v>
      </c>
    </row>
    <row r="9" spans="1:32" x14ac:dyDescent="0.25">
      <c r="A9" s="32" t="s">
        <v>15</v>
      </c>
      <c r="B9" s="73"/>
      <c r="C9" s="74"/>
      <c r="D9" s="75">
        <f>AD104</f>
        <v>76.563716584479621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52.270947533281131</v>
      </c>
      <c r="P9" s="76" t="s">
        <v>87</v>
      </c>
      <c r="S9" s="111" t="s">
        <v>7</v>
      </c>
      <c r="T9" s="112"/>
      <c r="U9" s="112"/>
      <c r="V9" s="112">
        <v>84634449</v>
      </c>
      <c r="W9" s="112">
        <v>90798188</v>
      </c>
      <c r="X9" s="112">
        <v>98093793</v>
      </c>
      <c r="Y9" s="112">
        <v>103382196</v>
      </c>
      <c r="Z9" s="112">
        <v>108941584</v>
      </c>
      <c r="AB9" s="113" t="str">
        <f>TEXT(Z9/1000000,"$#,###.0")&amp;" mil"</f>
        <v>$108.9 mil</v>
      </c>
      <c r="AD9" s="114">
        <f t="shared" si="0"/>
        <v>5.3775100695288014E-2</v>
      </c>
      <c r="AF9" s="114">
        <f t="shared" si="1"/>
        <v>0.28720143259868092</v>
      </c>
    </row>
    <row r="10" spans="1:32" x14ac:dyDescent="0.25">
      <c r="A10" s="32" t="s">
        <v>18</v>
      </c>
      <c r="B10" s="73"/>
      <c r="C10" s="74"/>
      <c r="D10" s="75">
        <f>AD105</f>
        <v>10.718920321827149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47.885669537979645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75.685199686765856</v>
      </c>
      <c r="P11" s="76" t="s">
        <v>87</v>
      </c>
      <c r="S11" s="111" t="s">
        <v>30</v>
      </c>
      <c r="T11" s="116"/>
      <c r="U11" s="116"/>
      <c r="V11" s="116">
        <v>2508</v>
      </c>
      <c r="W11" s="116">
        <v>2780</v>
      </c>
      <c r="X11" s="116">
        <v>2864</v>
      </c>
      <c r="Y11" s="116">
        <v>3082</v>
      </c>
      <c r="Z11" s="116">
        <v>3232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13.547376664056381</v>
      </c>
      <c r="P12" s="76" t="s">
        <v>87</v>
      </c>
      <c r="S12" s="111" t="s">
        <v>31</v>
      </c>
      <c r="T12" s="116"/>
      <c r="U12" s="116"/>
      <c r="V12" s="116">
        <v>515</v>
      </c>
      <c r="W12" s="116">
        <v>566</v>
      </c>
      <c r="X12" s="116">
        <v>632</v>
      </c>
      <c r="Y12" s="116">
        <v>614</v>
      </c>
      <c r="Z12" s="116">
        <v>625</v>
      </c>
    </row>
    <row r="13" spans="1:32" ht="15" customHeight="1" x14ac:dyDescent="0.25">
      <c r="A13" s="32" t="s">
        <v>20</v>
      </c>
      <c r="B13" s="74"/>
      <c r="C13" s="74"/>
      <c r="D13" s="75">
        <f>AD108</f>
        <v>18.375291980275112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10.884886452623336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21.334025434726186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45.2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26.39501686997145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19.662480376766091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628</v>
      </c>
      <c r="Z15" s="116">
        <v>676</v>
      </c>
      <c r="AB15" s="121">
        <f t="shared" ref="AB15:AB34" si="2">IF(Z15="np",0,Z15/$Z$34)</f>
        <v>0.17553882108543237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20.78899558785362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80.337519623233916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12</v>
      </c>
      <c r="Z16" s="116">
        <v>9</v>
      </c>
      <c r="AB16" s="121">
        <f t="shared" si="2"/>
        <v>2.3370553103090105E-3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199</v>
      </c>
      <c r="Z17" s="116">
        <v>221</v>
      </c>
      <c r="AB17" s="121">
        <f t="shared" si="2"/>
        <v>5.7387691508699039E-2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27</v>
      </c>
      <c r="Z18" s="116">
        <v>26</v>
      </c>
      <c r="AB18" s="121">
        <f t="shared" si="2"/>
        <v>6.7514931186704753E-3</v>
      </c>
    </row>
    <row r="19" spans="1:28" x14ac:dyDescent="0.25">
      <c r="A19" s="65" t="str">
        <f>$S$1&amp;" ("&amp;$V$2&amp;" to "&amp;$Z$2&amp;")"</f>
        <v>Glamorgan/Spring Bay (2015-16 to 2019-20)</v>
      </c>
      <c r="B19" s="65"/>
      <c r="C19" s="65"/>
      <c r="D19" s="65"/>
      <c r="E19" s="65"/>
      <c r="F19" s="65"/>
      <c r="G19" s="65" t="str">
        <f>$S$1&amp;" ("&amp;$V$2&amp;" to "&amp;$Z$2&amp;")"</f>
        <v>Glamorgan/Spring Bay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217</v>
      </c>
      <c r="Z19" s="116">
        <v>235</v>
      </c>
      <c r="AB19" s="121">
        <f t="shared" si="2"/>
        <v>6.1023110880290832E-2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65</v>
      </c>
      <c r="Z20" s="116">
        <v>70</v>
      </c>
      <c r="AB20" s="121">
        <f t="shared" si="2"/>
        <v>1.8177096857958971E-2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301</v>
      </c>
      <c r="Z21" s="116">
        <v>303</v>
      </c>
      <c r="AB21" s="121">
        <f t="shared" si="2"/>
        <v>7.8680862113736691E-2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540</v>
      </c>
      <c r="Z22" s="116">
        <v>575</v>
      </c>
      <c r="AB22" s="121">
        <f t="shared" si="2"/>
        <v>0.14931186704752011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123</v>
      </c>
      <c r="Z23" s="116">
        <v>125</v>
      </c>
      <c r="AB23" s="121">
        <f t="shared" si="2"/>
        <v>3.2459101532069594E-2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14</v>
      </c>
      <c r="Z24" s="116">
        <v>18</v>
      </c>
      <c r="AB24" s="121">
        <f t="shared" si="2"/>
        <v>4.6741106206180209E-3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91</v>
      </c>
      <c r="Z25" s="116">
        <v>62</v>
      </c>
      <c r="AB25" s="121">
        <f t="shared" si="2"/>
        <v>1.6099714359906519E-2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97</v>
      </c>
      <c r="Z26" s="116">
        <v>97</v>
      </c>
      <c r="AB26" s="121">
        <f t="shared" si="2"/>
        <v>2.5188262788886005E-2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126</v>
      </c>
      <c r="Z27" s="116">
        <v>141</v>
      </c>
      <c r="AB27" s="121">
        <f t="shared" si="2"/>
        <v>3.6613866528174499E-2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221</v>
      </c>
      <c r="Z28" s="116">
        <v>224</v>
      </c>
      <c r="AB28" s="121">
        <f t="shared" si="2"/>
        <v>5.8166709945468707E-2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190</v>
      </c>
      <c r="Z29" s="116">
        <v>156</v>
      </c>
      <c r="AB29" s="121">
        <f t="shared" si="2"/>
        <v>4.0508958712022848E-2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159</v>
      </c>
      <c r="Z30" s="116">
        <v>206</v>
      </c>
      <c r="AB30" s="121">
        <f t="shared" si="2"/>
        <v>5.349259932485069E-2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215</v>
      </c>
      <c r="Z31" s="116">
        <v>233</v>
      </c>
      <c r="AB31" s="121">
        <f t="shared" si="2"/>
        <v>6.0503765255777719E-2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71</v>
      </c>
      <c r="Z32" s="116">
        <v>73</v>
      </c>
      <c r="AB32" s="121">
        <f t="shared" si="2"/>
        <v>1.8956115294728643E-2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83</v>
      </c>
      <c r="Z33" s="116">
        <v>82</v>
      </c>
      <c r="AB33" s="121">
        <f t="shared" si="2"/>
        <v>2.1293170605037652E-2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3698</v>
      </c>
      <c r="Z34" s="124">
        <v>3851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2047</v>
      </c>
      <c r="AB37" s="136">
        <f>Z37/Z40*100</f>
        <v>80.337519623233916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501</v>
      </c>
      <c r="AB38" s="136">
        <f>Z38/Z40*100</f>
        <v>19.662480376766091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2548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3</v>
      </c>
      <c r="W44" s="116">
        <v>8</v>
      </c>
      <c r="X44" s="116">
        <v>10</v>
      </c>
      <c r="Y44" s="116">
        <v>13</v>
      </c>
      <c r="Z44" s="116">
        <v>5</v>
      </c>
    </row>
    <row r="45" spans="19:32" x14ac:dyDescent="0.25">
      <c r="S45" s="119" t="s">
        <v>38</v>
      </c>
      <c r="T45" s="119"/>
      <c r="U45" s="116"/>
      <c r="V45" s="116">
        <v>27</v>
      </c>
      <c r="W45" s="116">
        <v>35</v>
      </c>
      <c r="X45" s="116">
        <v>32</v>
      </c>
      <c r="Y45" s="116">
        <v>35</v>
      </c>
      <c r="Z45" s="116">
        <v>42</v>
      </c>
    </row>
    <row r="46" spans="19:32" x14ac:dyDescent="0.25">
      <c r="S46" s="119" t="s">
        <v>39</v>
      </c>
      <c r="T46" s="119"/>
      <c r="U46" s="116"/>
      <c r="V46" s="116">
        <v>76</v>
      </c>
      <c r="W46" s="116">
        <v>89</v>
      </c>
      <c r="X46" s="116">
        <v>102</v>
      </c>
      <c r="Y46" s="116">
        <v>73</v>
      </c>
      <c r="Z46" s="116">
        <v>78</v>
      </c>
    </row>
    <row r="47" spans="19:32" x14ac:dyDescent="0.25">
      <c r="S47" s="119" t="s">
        <v>40</v>
      </c>
      <c r="T47" s="119"/>
      <c r="U47" s="116"/>
      <c r="V47" s="116">
        <v>101</v>
      </c>
      <c r="W47" s="116">
        <v>138</v>
      </c>
      <c r="X47" s="116">
        <v>133</v>
      </c>
      <c r="Y47" s="116">
        <v>162</v>
      </c>
      <c r="Z47" s="116">
        <v>140</v>
      </c>
    </row>
    <row r="48" spans="19:32" x14ac:dyDescent="0.25">
      <c r="S48" s="119" t="s">
        <v>41</v>
      </c>
      <c r="T48" s="119"/>
      <c r="U48" s="116"/>
      <c r="V48" s="116">
        <v>142</v>
      </c>
      <c r="W48" s="116">
        <v>152</v>
      </c>
      <c r="X48" s="116">
        <v>197</v>
      </c>
      <c r="Y48" s="116">
        <v>221</v>
      </c>
      <c r="Z48" s="116">
        <v>257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113</v>
      </c>
      <c r="W49" s="116">
        <v>135</v>
      </c>
      <c r="X49" s="116">
        <v>145</v>
      </c>
      <c r="Y49" s="116">
        <v>191</v>
      </c>
      <c r="Z49" s="116">
        <v>225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Glamorgan/Spring Bay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130</v>
      </c>
      <c r="W50" s="116">
        <v>116</v>
      </c>
      <c r="X50" s="116">
        <v>118</v>
      </c>
      <c r="Y50" s="116">
        <v>141</v>
      </c>
      <c r="Z50" s="116">
        <v>158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152</v>
      </c>
      <c r="W51" s="116">
        <v>145</v>
      </c>
      <c r="X51" s="116">
        <v>131</v>
      </c>
      <c r="Y51" s="116">
        <v>127</v>
      </c>
      <c r="Z51" s="116">
        <v>145</v>
      </c>
    </row>
    <row r="52" spans="1:26" ht="15" customHeight="1" x14ac:dyDescent="0.25">
      <c r="S52" s="119" t="s">
        <v>45</v>
      </c>
      <c r="T52" s="119"/>
      <c r="U52" s="116"/>
      <c r="V52" s="116">
        <v>145</v>
      </c>
      <c r="W52" s="116">
        <v>156</v>
      </c>
      <c r="X52" s="116">
        <v>172</v>
      </c>
      <c r="Y52" s="116">
        <v>163</v>
      </c>
      <c r="Z52" s="116">
        <v>163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182</v>
      </c>
      <c r="W53" s="116">
        <v>171</v>
      </c>
      <c r="X53" s="116">
        <v>177</v>
      </c>
      <c r="Y53" s="116">
        <v>165</v>
      </c>
      <c r="Z53" s="116">
        <v>146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164</v>
      </c>
      <c r="W54" s="116">
        <v>201</v>
      </c>
      <c r="X54" s="116">
        <v>193</v>
      </c>
      <c r="Y54" s="116">
        <v>206</v>
      </c>
      <c r="Z54" s="116">
        <v>213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165</v>
      </c>
      <c r="W55" s="116">
        <v>175</v>
      </c>
      <c r="X55" s="116">
        <v>155</v>
      </c>
      <c r="Y55" s="116">
        <v>177</v>
      </c>
      <c r="Z55" s="116">
        <v>180</v>
      </c>
    </row>
    <row r="56" spans="1:26" ht="15" customHeight="1" x14ac:dyDescent="0.25">
      <c r="S56" s="119" t="s">
        <v>49</v>
      </c>
      <c r="T56" s="119"/>
      <c r="U56" s="116"/>
      <c r="V56" s="116">
        <v>111</v>
      </c>
      <c r="W56" s="116">
        <v>100</v>
      </c>
      <c r="X56" s="116">
        <v>128</v>
      </c>
      <c r="Y56" s="116">
        <v>136</v>
      </c>
      <c r="Z56" s="116">
        <v>124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44</v>
      </c>
      <c r="W57" s="116">
        <v>49</v>
      </c>
      <c r="X57" s="116">
        <v>58</v>
      </c>
      <c r="Y57" s="116">
        <v>51</v>
      </c>
      <c r="Z57" s="116">
        <v>61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7</v>
      </c>
      <c r="W58" s="116">
        <v>17</v>
      </c>
      <c r="X58" s="116">
        <v>20</v>
      </c>
      <c r="Y58" s="116">
        <v>25</v>
      </c>
      <c r="Z58" s="116">
        <v>20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8</v>
      </c>
      <c r="W59" s="116">
        <v>6</v>
      </c>
      <c r="X59" s="116">
        <v>9</v>
      </c>
      <c r="Y59" s="116">
        <v>10</v>
      </c>
      <c r="Z59" s="116">
        <v>9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2</v>
      </c>
      <c r="W60" s="116">
        <v>6</v>
      </c>
      <c r="X60" s="116">
        <v>8</v>
      </c>
      <c r="Y60" s="116">
        <v>7</v>
      </c>
      <c r="Z60" s="116">
        <v>5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1572</v>
      </c>
      <c r="W61" s="116">
        <v>1698</v>
      </c>
      <c r="X61" s="116">
        <v>1800</v>
      </c>
      <c r="Y61" s="116">
        <v>1906</v>
      </c>
      <c r="Z61" s="116">
        <v>1973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14</v>
      </c>
      <c r="W63" s="116">
        <v>10</v>
      </c>
      <c r="X63" s="116">
        <v>9</v>
      </c>
      <c r="Y63" s="116">
        <v>15</v>
      </c>
      <c r="Z63" s="116">
        <v>9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35</v>
      </c>
      <c r="W64" s="116">
        <v>42</v>
      </c>
      <c r="X64" s="116">
        <v>57</v>
      </c>
      <c r="Y64" s="116">
        <v>51</v>
      </c>
      <c r="Z64" s="116">
        <v>52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Glamorgan/Spring Bay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55</v>
      </c>
      <c r="W65" s="116">
        <v>69</v>
      </c>
      <c r="X65" s="116">
        <v>62</v>
      </c>
      <c r="Y65" s="116">
        <v>75</v>
      </c>
      <c r="Z65" s="116">
        <v>87</v>
      </c>
    </row>
    <row r="66" spans="1:26" x14ac:dyDescent="0.25">
      <c r="S66" s="119" t="s">
        <v>40</v>
      </c>
      <c r="T66" s="119"/>
      <c r="U66" s="116"/>
      <c r="V66" s="116">
        <v>92</v>
      </c>
      <c r="W66" s="116">
        <v>102</v>
      </c>
      <c r="X66" s="116">
        <v>91</v>
      </c>
      <c r="Y66" s="116">
        <v>109</v>
      </c>
      <c r="Z66" s="116">
        <v>103</v>
      </c>
    </row>
    <row r="67" spans="1:26" x14ac:dyDescent="0.25">
      <c r="S67" s="119" t="s">
        <v>41</v>
      </c>
      <c r="T67" s="119"/>
      <c r="U67" s="116"/>
      <c r="V67" s="116">
        <v>142</v>
      </c>
      <c r="W67" s="116">
        <v>177</v>
      </c>
      <c r="X67" s="116">
        <v>179</v>
      </c>
      <c r="Y67" s="116">
        <v>270</v>
      </c>
      <c r="Z67" s="116">
        <v>271</v>
      </c>
    </row>
    <row r="68" spans="1:26" x14ac:dyDescent="0.25">
      <c r="S68" s="119" t="s">
        <v>42</v>
      </c>
      <c r="T68" s="119"/>
      <c r="U68" s="116"/>
      <c r="V68" s="116">
        <v>124</v>
      </c>
      <c r="W68" s="116">
        <v>135</v>
      </c>
      <c r="X68" s="116">
        <v>152</v>
      </c>
      <c r="Y68" s="116">
        <v>172</v>
      </c>
      <c r="Z68" s="116">
        <v>212</v>
      </c>
    </row>
    <row r="69" spans="1:26" x14ac:dyDescent="0.25">
      <c r="S69" s="119" t="s">
        <v>43</v>
      </c>
      <c r="T69" s="119"/>
      <c r="U69" s="116"/>
      <c r="V69" s="116">
        <v>109</v>
      </c>
      <c r="W69" s="116">
        <v>120</v>
      </c>
      <c r="X69" s="116">
        <v>115</v>
      </c>
      <c r="Y69" s="116">
        <v>111</v>
      </c>
      <c r="Z69" s="116">
        <v>133</v>
      </c>
    </row>
    <row r="70" spans="1:26" x14ac:dyDescent="0.25">
      <c r="S70" s="119" t="s">
        <v>44</v>
      </c>
      <c r="T70" s="119"/>
      <c r="U70" s="116"/>
      <c r="V70" s="116">
        <v>128</v>
      </c>
      <c r="W70" s="116">
        <v>143</v>
      </c>
      <c r="X70" s="116">
        <v>129</v>
      </c>
      <c r="Y70" s="116">
        <v>132</v>
      </c>
      <c r="Z70" s="116">
        <v>135</v>
      </c>
    </row>
    <row r="71" spans="1:26" x14ac:dyDescent="0.25">
      <c r="S71" s="119" t="s">
        <v>45</v>
      </c>
      <c r="T71" s="119"/>
      <c r="U71" s="116"/>
      <c r="V71" s="116">
        <v>130</v>
      </c>
      <c r="W71" s="116">
        <v>151</v>
      </c>
      <c r="X71" s="116">
        <v>184</v>
      </c>
      <c r="Y71" s="116">
        <v>149</v>
      </c>
      <c r="Z71" s="116">
        <v>147</v>
      </c>
    </row>
    <row r="72" spans="1:26" x14ac:dyDescent="0.25">
      <c r="S72" s="119" t="s">
        <v>46</v>
      </c>
      <c r="T72" s="119"/>
      <c r="U72" s="116"/>
      <c r="V72" s="116">
        <v>170</v>
      </c>
      <c r="W72" s="116">
        <v>176</v>
      </c>
      <c r="X72" s="116">
        <v>164</v>
      </c>
      <c r="Y72" s="116">
        <v>192</v>
      </c>
      <c r="Z72" s="116">
        <v>205</v>
      </c>
    </row>
    <row r="73" spans="1:26" x14ac:dyDescent="0.25">
      <c r="S73" s="119" t="s">
        <v>47</v>
      </c>
      <c r="T73" s="119"/>
      <c r="U73" s="116"/>
      <c r="V73" s="116">
        <v>201</v>
      </c>
      <c r="W73" s="116">
        <v>232</v>
      </c>
      <c r="X73" s="116">
        <v>215</v>
      </c>
      <c r="Y73" s="116">
        <v>212</v>
      </c>
      <c r="Z73" s="116">
        <v>195</v>
      </c>
    </row>
    <row r="74" spans="1:26" x14ac:dyDescent="0.25">
      <c r="S74" s="119" t="s">
        <v>48</v>
      </c>
      <c r="T74" s="119"/>
      <c r="U74" s="116"/>
      <c r="V74" s="116">
        <v>147</v>
      </c>
      <c r="W74" s="116">
        <v>159</v>
      </c>
      <c r="X74" s="116">
        <v>155</v>
      </c>
      <c r="Y74" s="116">
        <v>153</v>
      </c>
      <c r="Z74" s="116">
        <v>175</v>
      </c>
    </row>
    <row r="75" spans="1:26" x14ac:dyDescent="0.25">
      <c r="S75" s="119" t="s">
        <v>49</v>
      </c>
      <c r="T75" s="119"/>
      <c r="U75" s="116"/>
      <c r="V75" s="116">
        <v>73</v>
      </c>
      <c r="W75" s="116">
        <v>79</v>
      </c>
      <c r="X75" s="116">
        <v>110</v>
      </c>
      <c r="Y75" s="116">
        <v>98</v>
      </c>
      <c r="Z75" s="116">
        <v>89</v>
      </c>
    </row>
    <row r="76" spans="1:26" x14ac:dyDescent="0.25">
      <c r="S76" s="119" t="s">
        <v>50</v>
      </c>
      <c r="T76" s="119"/>
      <c r="U76" s="116"/>
      <c r="V76" s="116">
        <v>27</v>
      </c>
      <c r="W76" s="116">
        <v>35</v>
      </c>
      <c r="X76" s="116">
        <v>34</v>
      </c>
      <c r="Y76" s="116">
        <v>31</v>
      </c>
      <c r="Z76" s="116">
        <v>35</v>
      </c>
    </row>
    <row r="77" spans="1:26" x14ac:dyDescent="0.25">
      <c r="S77" s="119" t="s">
        <v>51</v>
      </c>
      <c r="T77" s="119"/>
      <c r="U77" s="116"/>
      <c r="V77" s="116">
        <v>11</v>
      </c>
      <c r="W77" s="116">
        <v>8</v>
      </c>
      <c r="X77" s="116">
        <v>16</v>
      </c>
      <c r="Y77" s="116">
        <v>13</v>
      </c>
      <c r="Z77" s="116">
        <v>20</v>
      </c>
    </row>
    <row r="78" spans="1:26" x14ac:dyDescent="0.25">
      <c r="S78" s="119" t="s">
        <v>52</v>
      </c>
      <c r="T78" s="119"/>
      <c r="U78" s="116"/>
      <c r="V78" s="116">
        <v>2</v>
      </c>
      <c r="W78" s="116">
        <v>8</v>
      </c>
      <c r="X78" s="116">
        <v>6</v>
      </c>
      <c r="Y78" s="116">
        <v>6</v>
      </c>
      <c r="Z78" s="116">
        <v>6</v>
      </c>
    </row>
    <row r="79" spans="1:26" x14ac:dyDescent="0.25">
      <c r="S79" s="119" t="s">
        <v>53</v>
      </c>
      <c r="T79" s="119"/>
      <c r="U79" s="116"/>
      <c r="V79" s="116">
        <v>7</v>
      </c>
      <c r="W79" s="116">
        <v>9</v>
      </c>
      <c r="X79" s="116">
        <v>7</v>
      </c>
      <c r="Y79" s="116">
        <v>5</v>
      </c>
      <c r="Z79" s="116">
        <v>5</v>
      </c>
    </row>
    <row r="80" spans="1:26" x14ac:dyDescent="0.25">
      <c r="S80" s="122" t="s">
        <v>54</v>
      </c>
      <c r="T80" s="122"/>
      <c r="U80" s="116"/>
      <c r="V80" s="116">
        <v>1453</v>
      </c>
      <c r="W80" s="116">
        <v>1648</v>
      </c>
      <c r="X80" s="116">
        <v>1691</v>
      </c>
      <c r="Y80" s="116">
        <v>1792</v>
      </c>
      <c r="Z80" s="116">
        <v>1884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Glamorgan/Spring Bay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129</v>
      </c>
      <c r="W83" s="116">
        <v>162</v>
      </c>
      <c r="X83" s="116">
        <v>150</v>
      </c>
      <c r="Y83" s="116">
        <v>163</v>
      </c>
      <c r="Z83" s="116">
        <v>172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89</v>
      </c>
      <c r="W84" s="116">
        <v>83</v>
      </c>
      <c r="X84" s="116">
        <v>87</v>
      </c>
      <c r="Y84" s="116">
        <v>93</v>
      </c>
      <c r="Z84" s="116">
        <v>97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161</v>
      </c>
      <c r="W85" s="116">
        <v>163</v>
      </c>
      <c r="X85" s="116">
        <v>187</v>
      </c>
      <c r="Y85" s="116">
        <v>198</v>
      </c>
      <c r="Z85" s="116">
        <v>214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3,853</v>
      </c>
      <c r="D86" s="98">
        <f t="shared" ref="D86:D91" si="4">AD4</f>
        <v>4.2196375439545575E-2</v>
      </c>
      <c r="E86" s="99">
        <f t="shared" ref="E86:E91" si="5">AD4</f>
        <v>4.2196375439545575E-2</v>
      </c>
      <c r="F86" s="98">
        <f t="shared" ref="F86:F91" si="6">AF4</f>
        <v>0.27287743640568229</v>
      </c>
      <c r="G86" s="99">
        <f t="shared" ref="G86:G91" si="7">AF4</f>
        <v>0.27287743640568229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44</v>
      </c>
      <c r="W86" s="116">
        <v>57</v>
      </c>
      <c r="X86" s="116">
        <v>65</v>
      </c>
      <c r="Y86" s="116">
        <v>75</v>
      </c>
      <c r="Z86" s="116">
        <v>75</v>
      </c>
    </row>
    <row r="87" spans="1:30" ht="15" customHeight="1" x14ac:dyDescent="0.25">
      <c r="A87" s="100" t="s">
        <v>4</v>
      </c>
      <c r="B87" s="51"/>
      <c r="C87" s="101" t="str">
        <f t="shared" si="3"/>
        <v>1,973</v>
      </c>
      <c r="D87" s="98">
        <f t="shared" si="4"/>
        <v>3.4609334032511763E-2</v>
      </c>
      <c r="E87" s="99">
        <f t="shared" si="5"/>
        <v>3.4609334032511763E-2</v>
      </c>
      <c r="F87" s="98">
        <f t="shared" si="6"/>
        <v>0.25508905852417296</v>
      </c>
      <c r="G87" s="99">
        <f t="shared" si="7"/>
        <v>0.25508905852417296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18</v>
      </c>
      <c r="W87" s="116">
        <v>20</v>
      </c>
      <c r="X87" s="116">
        <v>26</v>
      </c>
      <c r="Y87" s="116">
        <v>27</v>
      </c>
      <c r="Z87" s="116">
        <v>26</v>
      </c>
    </row>
    <row r="88" spans="1:30" ht="15" customHeight="1" x14ac:dyDescent="0.25">
      <c r="A88" s="100" t="s">
        <v>5</v>
      </c>
      <c r="B88" s="51"/>
      <c r="C88" s="101" t="str">
        <f t="shared" si="3"/>
        <v>1,881</v>
      </c>
      <c r="D88" s="98">
        <f t="shared" si="4"/>
        <v>5.0837988826815561E-2</v>
      </c>
      <c r="E88" s="99">
        <f t="shared" si="5"/>
        <v>5.0837988826815561E-2</v>
      </c>
      <c r="F88" s="98">
        <f t="shared" si="6"/>
        <v>0.29545454545454541</v>
      </c>
      <c r="G88" s="99">
        <f t="shared" si="7"/>
        <v>0.29545454545454541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39</v>
      </c>
      <c r="W88" s="116">
        <v>38</v>
      </c>
      <c r="X88" s="116">
        <v>42</v>
      </c>
      <c r="Y88" s="116">
        <v>41</v>
      </c>
      <c r="Z88" s="116">
        <v>42</v>
      </c>
    </row>
    <row r="89" spans="1:30" ht="15" customHeight="1" x14ac:dyDescent="0.25">
      <c r="A89" s="51" t="s">
        <v>6</v>
      </c>
      <c r="B89" s="51"/>
      <c r="C89" s="101" t="str">
        <f t="shared" si="3"/>
        <v>2,554</v>
      </c>
      <c r="D89" s="98">
        <f t="shared" si="4"/>
        <v>4.458077709611441E-2</v>
      </c>
      <c r="E89" s="99">
        <f t="shared" si="5"/>
        <v>4.458077709611441E-2</v>
      </c>
      <c r="F89" s="98">
        <f t="shared" si="6"/>
        <v>0.21561161351737268</v>
      </c>
      <c r="G89" s="99">
        <f t="shared" si="7"/>
        <v>0.21561161351737268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82</v>
      </c>
      <c r="W89" s="116">
        <v>85</v>
      </c>
      <c r="X89" s="116">
        <v>88</v>
      </c>
      <c r="Y89" s="116">
        <v>93</v>
      </c>
      <c r="Z89" s="116">
        <v>107</v>
      </c>
    </row>
    <row r="90" spans="1:30" ht="15" customHeight="1" x14ac:dyDescent="0.25">
      <c r="A90" s="51" t="s">
        <v>100</v>
      </c>
      <c r="B90" s="51"/>
      <c r="C90" s="101" t="str">
        <f t="shared" si="3"/>
        <v>$30,839</v>
      </c>
      <c r="D90" s="98">
        <f t="shared" si="4"/>
        <v>6.0756027929694145E-2</v>
      </c>
      <c r="E90" s="99">
        <f t="shared" si="5"/>
        <v>6.0756027929694145E-2</v>
      </c>
      <c r="F90" s="98">
        <f t="shared" si="6"/>
        <v>0.12086880038380743</v>
      </c>
      <c r="G90" s="99">
        <f t="shared" si="7"/>
        <v>0.12086880038380743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209</v>
      </c>
      <c r="W90" s="116">
        <v>215</v>
      </c>
      <c r="X90" s="116">
        <v>244</v>
      </c>
      <c r="Y90" s="116">
        <v>256</v>
      </c>
      <c r="Z90" s="116">
        <v>258</v>
      </c>
    </row>
    <row r="91" spans="1:30" ht="15" customHeight="1" x14ac:dyDescent="0.25">
      <c r="A91" s="51" t="s">
        <v>7</v>
      </c>
      <c r="B91" s="51"/>
      <c r="C91" s="101" t="str">
        <f t="shared" si="3"/>
        <v>$108.9 mil</v>
      </c>
      <c r="D91" s="98">
        <f t="shared" si="4"/>
        <v>5.3775100695288014E-2</v>
      </c>
      <c r="E91" s="99">
        <f t="shared" si="5"/>
        <v>5.3775100695288014E-2</v>
      </c>
      <c r="F91" s="98">
        <f t="shared" si="6"/>
        <v>0.28720143259868092</v>
      </c>
      <c r="G91" s="99">
        <f t="shared" si="7"/>
        <v>0.28720143259868092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1115</v>
      </c>
      <c r="W91" s="116">
        <v>1155</v>
      </c>
      <c r="X91" s="116">
        <v>1236</v>
      </c>
      <c r="Y91" s="116">
        <v>1283</v>
      </c>
      <c r="Z91" s="116">
        <v>1330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82</v>
      </c>
      <c r="W93" s="116">
        <v>92</v>
      </c>
      <c r="X93" s="116">
        <v>101</v>
      </c>
      <c r="Y93" s="116">
        <v>104</v>
      </c>
      <c r="Z93" s="116">
        <v>129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106</v>
      </c>
      <c r="W94" s="116">
        <v>121</v>
      </c>
      <c r="X94" s="116">
        <v>115</v>
      </c>
      <c r="Y94" s="116">
        <v>110</v>
      </c>
      <c r="Z94" s="116">
        <v>117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25</v>
      </c>
      <c r="W95" s="116">
        <v>38</v>
      </c>
      <c r="X95" s="116">
        <v>54</v>
      </c>
      <c r="Y95" s="116">
        <v>41</v>
      </c>
      <c r="Z95" s="116">
        <v>53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162</v>
      </c>
      <c r="W96" s="116">
        <v>174</v>
      </c>
      <c r="X96" s="116">
        <v>185</v>
      </c>
      <c r="Y96" s="116">
        <v>181</v>
      </c>
      <c r="Z96" s="116">
        <v>195</v>
      </c>
    </row>
    <row r="97" spans="1:32" ht="15" customHeight="1" x14ac:dyDescent="0.25">
      <c r="S97" s="119" t="s">
        <v>145</v>
      </c>
      <c r="T97" s="119"/>
      <c r="U97" s="116"/>
      <c r="V97" s="116">
        <v>113</v>
      </c>
      <c r="W97" s="116">
        <v>139</v>
      </c>
      <c r="X97" s="116">
        <v>151</v>
      </c>
      <c r="Y97" s="116">
        <v>155</v>
      </c>
      <c r="Z97" s="116">
        <v>148</v>
      </c>
    </row>
    <row r="98" spans="1:32" ht="15" customHeight="1" x14ac:dyDescent="0.25">
      <c r="S98" s="119" t="s">
        <v>146</v>
      </c>
      <c r="T98" s="119"/>
      <c r="U98" s="116"/>
      <c r="V98" s="116">
        <v>102</v>
      </c>
      <c r="W98" s="116">
        <v>116</v>
      </c>
      <c r="X98" s="116">
        <v>119</v>
      </c>
      <c r="Y98" s="116">
        <v>111</v>
      </c>
      <c r="Z98" s="116">
        <v>110</v>
      </c>
    </row>
    <row r="99" spans="1:32" ht="15" customHeight="1" x14ac:dyDescent="0.25">
      <c r="S99" s="119" t="s">
        <v>147</v>
      </c>
      <c r="T99" s="119"/>
      <c r="U99" s="116"/>
      <c r="V99" s="116">
        <v>11</v>
      </c>
      <c r="W99" s="116">
        <v>10</v>
      </c>
      <c r="X99" s="116">
        <v>13</v>
      </c>
      <c r="Y99" s="116">
        <v>8</v>
      </c>
      <c r="Z99" s="116">
        <v>9</v>
      </c>
    </row>
    <row r="100" spans="1:32" ht="15" customHeight="1" x14ac:dyDescent="0.25">
      <c r="S100" s="119" t="s">
        <v>59</v>
      </c>
      <c r="T100" s="119"/>
      <c r="U100" s="116"/>
      <c r="V100" s="116">
        <v>150</v>
      </c>
      <c r="W100" s="116">
        <v>147</v>
      </c>
      <c r="X100" s="116">
        <v>149</v>
      </c>
      <c r="Y100" s="116">
        <v>181</v>
      </c>
      <c r="Z100" s="116">
        <v>201</v>
      </c>
    </row>
    <row r="101" spans="1:32" x14ac:dyDescent="0.25">
      <c r="A101" s="20"/>
      <c r="S101" s="122" t="s">
        <v>54</v>
      </c>
      <c r="T101" s="122"/>
      <c r="U101" s="116"/>
      <c r="V101" s="116">
        <v>985</v>
      </c>
      <c r="W101" s="116">
        <v>1084</v>
      </c>
      <c r="X101" s="116">
        <v>1146</v>
      </c>
      <c r="Y101" s="116">
        <v>1166</v>
      </c>
      <c r="Z101" s="116">
        <v>1219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2195</v>
      </c>
      <c r="W104" s="116">
        <v>2473</v>
      </c>
      <c r="X104" s="116">
        <v>2557</v>
      </c>
      <c r="Y104" s="116">
        <v>2758</v>
      </c>
      <c r="Z104" s="116">
        <v>2950</v>
      </c>
      <c r="AB104" s="113" t="str">
        <f>TEXT(Z104,"###,###")</f>
        <v>2,950</v>
      </c>
      <c r="AD104" s="134">
        <f>Z104/($Z$4)*100</f>
        <v>76.563716584479621</v>
      </c>
      <c r="AF104" s="113"/>
    </row>
    <row r="105" spans="1:32" x14ac:dyDescent="0.25">
      <c r="S105" s="119" t="s">
        <v>18</v>
      </c>
      <c r="T105" s="119"/>
      <c r="U105" s="116"/>
      <c r="V105" s="116">
        <v>352</v>
      </c>
      <c r="W105" s="116">
        <v>394</v>
      </c>
      <c r="X105" s="116">
        <v>368</v>
      </c>
      <c r="Y105" s="116">
        <v>409</v>
      </c>
      <c r="Z105" s="116">
        <v>413</v>
      </c>
      <c r="AB105" s="113" t="str">
        <f>TEXT(Z105,"###,###")</f>
        <v>413</v>
      </c>
      <c r="AD105" s="134">
        <f>Z105/($Z$4)*100</f>
        <v>10.718920321827149</v>
      </c>
      <c r="AF105" s="113"/>
    </row>
    <row r="106" spans="1:32" x14ac:dyDescent="0.25">
      <c r="S106" s="122" t="s">
        <v>54</v>
      </c>
      <c r="T106" s="122"/>
      <c r="U106" s="124"/>
      <c r="V106" s="124">
        <v>2547</v>
      </c>
      <c r="W106" s="124">
        <v>2867</v>
      </c>
      <c r="X106" s="124">
        <v>2925</v>
      </c>
      <c r="Y106" s="124">
        <v>3167</v>
      </c>
      <c r="Z106" s="124">
        <v>3363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534</v>
      </c>
      <c r="W108" s="116">
        <v>659</v>
      </c>
      <c r="X108" s="116">
        <v>740</v>
      </c>
      <c r="Y108" s="116">
        <v>675</v>
      </c>
      <c r="Z108" s="116">
        <v>708</v>
      </c>
      <c r="AB108" s="113" t="str">
        <f>TEXT(Z108,"###,###")</f>
        <v>708</v>
      </c>
      <c r="AD108" s="134">
        <f>Z108/($Z$4)*100</f>
        <v>18.375291980275112</v>
      </c>
      <c r="AF108" s="113"/>
    </row>
    <row r="109" spans="1:32" x14ac:dyDescent="0.25">
      <c r="S109" s="119" t="s">
        <v>21</v>
      </c>
      <c r="T109" s="119"/>
      <c r="U109" s="116"/>
      <c r="V109" s="116">
        <v>737</v>
      </c>
      <c r="W109" s="116">
        <v>812</v>
      </c>
      <c r="X109" s="116">
        <v>788</v>
      </c>
      <c r="Y109" s="116">
        <v>816</v>
      </c>
      <c r="Z109" s="116">
        <v>822</v>
      </c>
      <c r="AB109" s="113" t="str">
        <f>TEXT(Z109,"###,###")</f>
        <v>822</v>
      </c>
      <c r="AD109" s="134">
        <f>Z109/($Z$4)*100</f>
        <v>21.334025434726186</v>
      </c>
      <c r="AF109" s="113"/>
    </row>
    <row r="110" spans="1:32" x14ac:dyDescent="0.25">
      <c r="S110" s="119" t="s">
        <v>22</v>
      </c>
      <c r="T110" s="119"/>
      <c r="U110" s="116"/>
      <c r="V110" s="116">
        <v>731</v>
      </c>
      <c r="W110" s="116">
        <v>790</v>
      </c>
      <c r="X110" s="116">
        <v>735</v>
      </c>
      <c r="Y110" s="116">
        <v>844</v>
      </c>
      <c r="Z110" s="116">
        <v>1017</v>
      </c>
      <c r="AB110" s="113" t="str">
        <f>TEXT(Z110,"###,###")</f>
        <v>1,017</v>
      </c>
      <c r="AD110" s="134">
        <f>Z110/($Z$4)*100</f>
        <v>26.39501686997145</v>
      </c>
      <c r="AF110" s="113"/>
    </row>
    <row r="111" spans="1:32" x14ac:dyDescent="0.25">
      <c r="S111" s="119" t="s">
        <v>23</v>
      </c>
      <c r="T111" s="119"/>
      <c r="U111" s="116"/>
      <c r="V111" s="116">
        <v>548</v>
      </c>
      <c r="W111" s="116">
        <v>606</v>
      </c>
      <c r="X111" s="116">
        <v>661</v>
      </c>
      <c r="Y111" s="116">
        <v>824</v>
      </c>
      <c r="Z111" s="116">
        <v>801</v>
      </c>
      <c r="AB111" s="113" t="str">
        <f>TEXT(Z111,"###,###")</f>
        <v>801</v>
      </c>
      <c r="AD111" s="134">
        <f>Z111/($Z$4)*100</f>
        <v>20.78899558785362</v>
      </c>
      <c r="AF111" s="113"/>
    </row>
    <row r="112" spans="1:32" x14ac:dyDescent="0.25">
      <c r="S112" s="122" t="s">
        <v>54</v>
      </c>
      <c r="T112" s="122"/>
      <c r="U112" s="116"/>
      <c r="V112" s="116">
        <v>3028</v>
      </c>
      <c r="W112" s="116">
        <v>3346</v>
      </c>
      <c r="X112" s="116">
        <v>3494</v>
      </c>
      <c r="Y112" s="116">
        <v>3698</v>
      </c>
      <c r="Z112" s="116">
        <v>3853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44.76</v>
      </c>
      <c r="W118" s="135">
        <v>45.72</v>
      </c>
      <c r="X118" s="135">
        <v>45.61</v>
      </c>
      <c r="Y118" s="135">
        <v>45.07</v>
      </c>
      <c r="Z118" s="135">
        <v>45.22</v>
      </c>
      <c r="AB118" s="113" t="str">
        <f>TEXT(Z118,"##.0")</f>
        <v>45.2</v>
      </c>
    </row>
    <row r="120" spans="19:32" x14ac:dyDescent="0.25">
      <c r="S120" s="105" t="s">
        <v>102</v>
      </c>
      <c r="T120" s="116"/>
      <c r="U120" s="116"/>
      <c r="V120" s="116">
        <v>1580</v>
      </c>
      <c r="W120" s="116">
        <v>1673</v>
      </c>
      <c r="X120" s="116">
        <v>1759</v>
      </c>
      <c r="Y120" s="116">
        <v>1831</v>
      </c>
      <c r="Z120" s="116">
        <v>1933</v>
      </c>
      <c r="AB120" s="113" t="str">
        <f>TEXT(Z120,"###,###")</f>
        <v>1,933</v>
      </c>
    </row>
    <row r="121" spans="19:32" x14ac:dyDescent="0.25">
      <c r="S121" s="105" t="s">
        <v>103</v>
      </c>
      <c r="T121" s="116"/>
      <c r="U121" s="116"/>
      <c r="V121" s="116">
        <v>307</v>
      </c>
      <c r="W121" s="116">
        <v>304</v>
      </c>
      <c r="X121" s="116">
        <v>356</v>
      </c>
      <c r="Y121" s="116">
        <v>336</v>
      </c>
      <c r="Z121" s="116">
        <v>346</v>
      </c>
      <c r="AB121" s="113" t="str">
        <f>TEXT(Z121,"###,###")</f>
        <v>346</v>
      </c>
    </row>
    <row r="122" spans="19:32" x14ac:dyDescent="0.25">
      <c r="S122" s="105" t="s">
        <v>104</v>
      </c>
      <c r="T122" s="116"/>
      <c r="U122" s="116"/>
      <c r="V122" s="116">
        <v>212</v>
      </c>
      <c r="W122" s="116">
        <v>262</v>
      </c>
      <c r="X122" s="116">
        <v>275</v>
      </c>
      <c r="Y122" s="116">
        <v>275</v>
      </c>
      <c r="Z122" s="116">
        <v>278</v>
      </c>
      <c r="AB122" s="113" t="str">
        <f>TEXT(Z122,"###,###")</f>
        <v>278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1792</v>
      </c>
      <c r="W124" s="116">
        <v>1935</v>
      </c>
      <c r="X124" s="116">
        <v>2034</v>
      </c>
      <c r="Y124" s="116">
        <v>2106</v>
      </c>
      <c r="Z124" s="116">
        <v>2211</v>
      </c>
      <c r="AB124" s="113" t="str">
        <f>TEXT(Z124,"###,###")</f>
        <v>2,211</v>
      </c>
      <c r="AD124" s="131">
        <f>Z124/$Z$7*100</f>
        <v>86.57008613938919</v>
      </c>
    </row>
    <row r="125" spans="19:32" x14ac:dyDescent="0.25">
      <c r="S125" s="105" t="s">
        <v>106</v>
      </c>
      <c r="T125" s="116"/>
      <c r="U125" s="116"/>
      <c r="V125" s="116">
        <v>519</v>
      </c>
      <c r="W125" s="116">
        <v>566</v>
      </c>
      <c r="X125" s="116">
        <v>631</v>
      </c>
      <c r="Y125" s="116">
        <v>611</v>
      </c>
      <c r="Z125" s="116">
        <v>624</v>
      </c>
      <c r="AB125" s="113" t="str">
        <f>TEXT(Z125,"###,###")</f>
        <v>624</v>
      </c>
      <c r="AD125" s="131">
        <f>Z125/$Z$7*100</f>
        <v>24.432263116679717</v>
      </c>
    </row>
    <row r="127" spans="19:32" x14ac:dyDescent="0.25">
      <c r="S127" s="105" t="s">
        <v>107</v>
      </c>
      <c r="T127" s="116"/>
      <c r="U127" s="116"/>
      <c r="V127" s="116">
        <v>1119</v>
      </c>
      <c r="W127" s="116">
        <v>1155</v>
      </c>
      <c r="X127" s="116">
        <v>1241</v>
      </c>
      <c r="Y127" s="116">
        <v>1284</v>
      </c>
      <c r="Z127" s="116">
        <v>1335</v>
      </c>
      <c r="AB127" s="113" t="str">
        <f>TEXT(Z127,"###,###")</f>
        <v>1,335</v>
      </c>
      <c r="AD127" s="131">
        <f>Z127/$Z$7*100</f>
        <v>52.270947533281131</v>
      </c>
    </row>
    <row r="128" spans="19:32" x14ac:dyDescent="0.25">
      <c r="S128" s="105" t="s">
        <v>108</v>
      </c>
      <c r="T128" s="116"/>
      <c r="U128" s="116"/>
      <c r="V128" s="116">
        <v>984</v>
      </c>
      <c r="W128" s="116">
        <v>1084</v>
      </c>
      <c r="X128" s="116">
        <v>1145</v>
      </c>
      <c r="Y128" s="116">
        <v>1164</v>
      </c>
      <c r="Z128" s="116">
        <v>1223</v>
      </c>
      <c r="AB128" s="113" t="str">
        <f>TEXT(Z128,"###,###")</f>
        <v>1,223</v>
      </c>
      <c r="AD128" s="131">
        <f>Z128/$Z$7*100</f>
        <v>47.885669537979645</v>
      </c>
    </row>
    <row r="130" spans="19:20" x14ac:dyDescent="0.25">
      <c r="S130" s="105" t="s">
        <v>185</v>
      </c>
      <c r="T130" s="131">
        <v>75.685199686765856</v>
      </c>
    </row>
    <row r="131" spans="19:20" x14ac:dyDescent="0.25">
      <c r="S131" s="105" t="s">
        <v>186</v>
      </c>
      <c r="T131" s="131">
        <v>13.547376664056381</v>
      </c>
    </row>
    <row r="132" spans="19:20" x14ac:dyDescent="0.25">
      <c r="S132" s="105" t="s">
        <v>187</v>
      </c>
      <c r="T132" s="131">
        <v>10.884886452623336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0FAC7E0-0C7E-4E10-AF10-853D149DA3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39C1A58-1945-41D5-9360-CB07B6F8D72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AF7DB836-E431-49ED-B5B6-1E22030CFCE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C2057B1-C093-4E61-B6AF-735BE72F03A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4FB1-08C7-4A3F-A040-B008AB7D8658}">
  <sheetPr codeName="Sheet78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124</v>
      </c>
      <c r="T1" s="103"/>
      <c r="U1" s="103"/>
      <c r="V1" s="103"/>
      <c r="W1" s="103"/>
      <c r="X1" s="103"/>
      <c r="Y1" s="104" t="s">
        <v>164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124</v>
      </c>
      <c r="Y3" s="109" t="s">
        <v>164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12.14 Glenorchy,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31617</v>
      </c>
      <c r="W4" s="112">
        <v>33331</v>
      </c>
      <c r="X4" s="112">
        <v>35697</v>
      </c>
      <c r="Y4" s="112">
        <v>37674</v>
      </c>
      <c r="Z4" s="112">
        <v>38843</v>
      </c>
      <c r="AB4" s="113" t="str">
        <f>TEXT(Z4,"###,###")</f>
        <v>38,843</v>
      </c>
      <c r="AD4" s="114">
        <f>Z4/Y4-1</f>
        <v>3.1029357116313605E-2</v>
      </c>
      <c r="AF4" s="114">
        <f>Z4/V4-1</f>
        <v>0.22854793307397925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16292</v>
      </c>
      <c r="W5" s="112">
        <v>17220</v>
      </c>
      <c r="X5" s="112">
        <v>18637</v>
      </c>
      <c r="Y5" s="112">
        <v>19950</v>
      </c>
      <c r="Z5" s="112">
        <v>20734</v>
      </c>
      <c r="AB5" s="113" t="str">
        <f>TEXT(Z5,"###,###")</f>
        <v>20,734</v>
      </c>
      <c r="AD5" s="114">
        <f t="shared" ref="AD5:AD9" si="0">Z5/Y5-1</f>
        <v>3.9298245614035165E-2</v>
      </c>
      <c r="AF5" s="114">
        <f t="shared" ref="AF5:AF9" si="1">Z5/V5-1</f>
        <v>0.27264915295850733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15325</v>
      </c>
      <c r="W6" s="112">
        <v>16111</v>
      </c>
      <c r="X6" s="112">
        <v>17060</v>
      </c>
      <c r="Y6" s="112">
        <v>17722</v>
      </c>
      <c r="Z6" s="112">
        <v>18112</v>
      </c>
      <c r="AB6" s="113" t="str">
        <f>TEXT(Z6,"###,###")</f>
        <v>18,112</v>
      </c>
      <c r="AD6" s="114">
        <f t="shared" si="0"/>
        <v>2.200654553662118E-2</v>
      </c>
      <c r="AF6" s="114">
        <f t="shared" si="1"/>
        <v>0.18185970636215343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23230</v>
      </c>
      <c r="W7" s="112">
        <v>23973</v>
      </c>
      <c r="X7" s="112">
        <v>25058</v>
      </c>
      <c r="Y7" s="112">
        <v>26376</v>
      </c>
      <c r="Z7" s="112">
        <v>27374</v>
      </c>
      <c r="AB7" s="113" t="str">
        <f>TEXT(Z7,"###,###")</f>
        <v>27,374</v>
      </c>
      <c r="AD7" s="114">
        <f t="shared" si="0"/>
        <v>3.7837427964816595E-2</v>
      </c>
      <c r="AF7" s="114">
        <f t="shared" si="1"/>
        <v>0.17839001291433498</v>
      </c>
    </row>
    <row r="8" spans="1:32" ht="17.25" customHeight="1" x14ac:dyDescent="0.25">
      <c r="A8" s="66" t="s">
        <v>13</v>
      </c>
      <c r="B8" s="67"/>
      <c r="C8" s="31"/>
      <c r="D8" s="68" t="str">
        <f>AB4</f>
        <v>38,843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27,374</v>
      </c>
      <c r="P8" s="69"/>
      <c r="S8" s="111" t="s">
        <v>86</v>
      </c>
      <c r="T8" s="112"/>
      <c r="U8" s="112"/>
      <c r="V8" s="112">
        <v>39064.11</v>
      </c>
      <c r="W8" s="112">
        <v>38392.5</v>
      </c>
      <c r="X8" s="112">
        <v>38412</v>
      </c>
      <c r="Y8" s="112">
        <v>39560.65</v>
      </c>
      <c r="Z8" s="112">
        <v>38466.61</v>
      </c>
      <c r="AB8" s="113" t="str">
        <f>TEXT(Z8,"$###,###")</f>
        <v>$38,467</v>
      </c>
      <c r="AD8" s="114">
        <f t="shared" si="0"/>
        <v>-2.7654752892078416E-2</v>
      </c>
      <c r="AF8" s="114">
        <f t="shared" si="1"/>
        <v>-1.5295369586047158E-2</v>
      </c>
    </row>
    <row r="9" spans="1:32" x14ac:dyDescent="0.25">
      <c r="A9" s="32" t="s">
        <v>15</v>
      </c>
      <c r="B9" s="73"/>
      <c r="C9" s="74"/>
      <c r="D9" s="75">
        <f>AD104</f>
        <v>76.811780758437806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52.392781471469277</v>
      </c>
      <c r="P9" s="76" t="s">
        <v>87</v>
      </c>
      <c r="S9" s="111" t="s">
        <v>7</v>
      </c>
      <c r="T9" s="112"/>
      <c r="U9" s="112"/>
      <c r="V9" s="112">
        <v>1068592272</v>
      </c>
      <c r="W9" s="112">
        <v>1116024780</v>
      </c>
      <c r="X9" s="112">
        <v>1198266814</v>
      </c>
      <c r="Y9" s="112">
        <v>1298057254</v>
      </c>
      <c r="Z9" s="112">
        <v>1363067696</v>
      </c>
      <c r="AB9" s="113" t="str">
        <f>TEXT(Z9/1000000,"$#,###.0")&amp;" mil"</f>
        <v>$1,363.1 mil</v>
      </c>
      <c r="AD9" s="114">
        <f t="shared" si="0"/>
        <v>5.0082877160979145E-2</v>
      </c>
      <c r="AF9" s="114">
        <f t="shared" si="1"/>
        <v>0.27557323004858869</v>
      </c>
    </row>
    <row r="10" spans="1:32" x14ac:dyDescent="0.25">
      <c r="A10" s="32" t="s">
        <v>18</v>
      </c>
      <c r="B10" s="73"/>
      <c r="C10" s="74"/>
      <c r="D10" s="75">
        <f>AD105</f>
        <v>17.524393069536341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47.63279023891284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86.936509096222693</v>
      </c>
      <c r="P11" s="76" t="s">
        <v>87</v>
      </c>
      <c r="S11" s="111" t="s">
        <v>30</v>
      </c>
      <c r="T11" s="116"/>
      <c r="U11" s="116"/>
      <c r="V11" s="116">
        <v>29017</v>
      </c>
      <c r="W11" s="116">
        <v>30645</v>
      </c>
      <c r="X11" s="116">
        <v>32670</v>
      </c>
      <c r="Y11" s="116">
        <v>34507</v>
      </c>
      <c r="Z11" s="116">
        <v>35263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5.8303499671220864</v>
      </c>
      <c r="P12" s="76" t="s">
        <v>87</v>
      </c>
      <c r="S12" s="111" t="s">
        <v>31</v>
      </c>
      <c r="T12" s="116"/>
      <c r="U12" s="116"/>
      <c r="V12" s="116">
        <v>2601</v>
      </c>
      <c r="W12" s="116">
        <v>2686</v>
      </c>
      <c r="X12" s="116">
        <v>3025</v>
      </c>
      <c r="Y12" s="116">
        <v>3171</v>
      </c>
      <c r="Z12" s="116">
        <v>3579</v>
      </c>
    </row>
    <row r="13" spans="1:32" ht="15" customHeight="1" x14ac:dyDescent="0.25">
      <c r="A13" s="32" t="s">
        <v>20</v>
      </c>
      <c r="B13" s="74"/>
      <c r="C13" s="74"/>
      <c r="D13" s="75">
        <f>AD108</f>
        <v>12.684396158896069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7.2514064440710166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13.907267718765286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39.6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24.720026774450996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18.854345522960582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1529</v>
      </c>
      <c r="Z15" s="116">
        <v>1553</v>
      </c>
      <c r="AB15" s="121">
        <f t="shared" ref="AB15:AB34" si="2">IF(Z15="np",0,Z15/$Z$34)</f>
        <v>3.9982493177488289E-2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42.594547280076206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81.145654477039415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53</v>
      </c>
      <c r="Z16" s="116">
        <v>52</v>
      </c>
      <c r="AB16" s="121">
        <f t="shared" si="2"/>
        <v>1.3387570156016683E-3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2267</v>
      </c>
      <c r="Z17" s="116">
        <v>2289</v>
      </c>
      <c r="AB17" s="121">
        <f t="shared" si="2"/>
        <v>5.8931054013696513E-2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514</v>
      </c>
      <c r="Z18" s="116">
        <v>436</v>
      </c>
      <c r="AB18" s="121">
        <f t="shared" si="2"/>
        <v>1.1224962669275527E-2</v>
      </c>
    </row>
    <row r="19" spans="1:28" x14ac:dyDescent="0.25">
      <c r="A19" s="65" t="str">
        <f>$S$1&amp;" ("&amp;$V$2&amp;" to "&amp;$Z$2&amp;")"</f>
        <v>Glenorchy (2015-16 to 2019-20)</v>
      </c>
      <c r="B19" s="65"/>
      <c r="C19" s="65"/>
      <c r="D19" s="65"/>
      <c r="E19" s="65"/>
      <c r="F19" s="65"/>
      <c r="G19" s="65" t="str">
        <f>$S$1&amp;" ("&amp;$V$2&amp;" to "&amp;$Z$2&amp;")"</f>
        <v>Glenorchy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2283</v>
      </c>
      <c r="Z19" s="116">
        <v>2302</v>
      </c>
      <c r="AB19" s="121">
        <f t="shared" si="2"/>
        <v>5.9265743267596933E-2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1208</v>
      </c>
      <c r="Z20" s="116">
        <v>1190</v>
      </c>
      <c r="AB20" s="121">
        <f t="shared" si="2"/>
        <v>3.0636939395499718E-2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3805</v>
      </c>
      <c r="Z21" s="116">
        <v>3979</v>
      </c>
      <c r="AB21" s="121">
        <f t="shared" si="2"/>
        <v>0.10244065702075074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3539</v>
      </c>
      <c r="Z22" s="116">
        <v>3783</v>
      </c>
      <c r="AB22" s="121">
        <f t="shared" si="2"/>
        <v>9.7394572885021374E-2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1629</v>
      </c>
      <c r="Z23" s="116">
        <v>1828</v>
      </c>
      <c r="AB23" s="121">
        <f t="shared" si="2"/>
        <v>4.706245816384326E-2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455</v>
      </c>
      <c r="Z24" s="116">
        <v>394</v>
      </c>
      <c r="AB24" s="121">
        <f t="shared" si="2"/>
        <v>1.0143658925904948E-2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971</v>
      </c>
      <c r="Z25" s="116">
        <v>1064</v>
      </c>
      <c r="AB25" s="121">
        <f t="shared" si="2"/>
        <v>2.7393028165387981E-2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547</v>
      </c>
      <c r="Z26" s="116">
        <v>502</v>
      </c>
      <c r="AB26" s="121">
        <f t="shared" si="2"/>
        <v>1.2924154266000722E-2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1671</v>
      </c>
      <c r="Z27" s="116">
        <v>1696</v>
      </c>
      <c r="AB27" s="121">
        <f t="shared" si="2"/>
        <v>4.3664074970392874E-2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3406</v>
      </c>
      <c r="Z28" s="116">
        <v>3485</v>
      </c>
      <c r="AB28" s="121">
        <f t="shared" si="2"/>
        <v>8.9722465372534879E-2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2737</v>
      </c>
      <c r="Z29" s="116">
        <v>2489</v>
      </c>
      <c r="AB29" s="121">
        <f t="shared" si="2"/>
        <v>6.4080119458318319E-2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2573</v>
      </c>
      <c r="Z30" s="116">
        <v>2722</v>
      </c>
      <c r="AB30" s="121">
        <f t="shared" si="2"/>
        <v>7.0078780701302718E-2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5184</v>
      </c>
      <c r="Z31" s="116">
        <v>5595</v>
      </c>
      <c r="AB31" s="121">
        <f t="shared" si="2"/>
        <v>0.14404510581329488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737</v>
      </c>
      <c r="Z32" s="116">
        <v>898</v>
      </c>
      <c r="AB32" s="121">
        <f t="shared" si="2"/>
        <v>2.3119303846351889E-2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1454</v>
      </c>
      <c r="Z33" s="116">
        <v>1528</v>
      </c>
      <c r="AB33" s="121">
        <f t="shared" si="2"/>
        <v>3.9338859996910558E-2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37678</v>
      </c>
      <c r="Z34" s="124">
        <v>38842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22212</v>
      </c>
      <c r="AB37" s="136">
        <f>Z37/Z40*100</f>
        <v>81.145654477039415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5161</v>
      </c>
      <c r="AB38" s="136">
        <f>Z38/Z40*100</f>
        <v>18.854345522960582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27373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11</v>
      </c>
      <c r="W44" s="116">
        <v>8</v>
      </c>
      <c r="X44" s="116">
        <v>14</v>
      </c>
      <c r="Y44" s="116">
        <v>22</v>
      </c>
      <c r="Z44" s="116">
        <v>11</v>
      </c>
    </row>
    <row r="45" spans="19:32" x14ac:dyDescent="0.25">
      <c r="S45" s="119" t="s">
        <v>38</v>
      </c>
      <c r="T45" s="119"/>
      <c r="U45" s="116"/>
      <c r="V45" s="116">
        <v>306</v>
      </c>
      <c r="W45" s="116">
        <v>309</v>
      </c>
      <c r="X45" s="116">
        <v>306</v>
      </c>
      <c r="Y45" s="116">
        <v>281</v>
      </c>
      <c r="Z45" s="116">
        <v>306</v>
      </c>
    </row>
    <row r="46" spans="19:32" x14ac:dyDescent="0.25">
      <c r="S46" s="119" t="s">
        <v>39</v>
      </c>
      <c r="T46" s="119"/>
      <c r="U46" s="116"/>
      <c r="V46" s="116">
        <v>951</v>
      </c>
      <c r="W46" s="116">
        <v>984</v>
      </c>
      <c r="X46" s="116">
        <v>979</v>
      </c>
      <c r="Y46" s="116">
        <v>941</v>
      </c>
      <c r="Z46" s="116">
        <v>791</v>
      </c>
    </row>
    <row r="47" spans="19:32" x14ac:dyDescent="0.25">
      <c r="S47" s="119" t="s">
        <v>40</v>
      </c>
      <c r="T47" s="119"/>
      <c r="U47" s="116"/>
      <c r="V47" s="116">
        <v>1633</v>
      </c>
      <c r="W47" s="116">
        <v>1705</v>
      </c>
      <c r="X47" s="116">
        <v>1952</v>
      </c>
      <c r="Y47" s="116">
        <v>1946</v>
      </c>
      <c r="Z47" s="116">
        <v>1812</v>
      </c>
    </row>
    <row r="48" spans="19:32" x14ac:dyDescent="0.25">
      <c r="S48" s="119" t="s">
        <v>41</v>
      </c>
      <c r="T48" s="119"/>
      <c r="U48" s="116"/>
      <c r="V48" s="116">
        <v>2043</v>
      </c>
      <c r="W48" s="116">
        <v>2329</v>
      </c>
      <c r="X48" s="116">
        <v>2703</v>
      </c>
      <c r="Y48" s="116">
        <v>3285</v>
      </c>
      <c r="Z48" s="116">
        <v>3785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2156</v>
      </c>
      <c r="W49" s="116">
        <v>2390</v>
      </c>
      <c r="X49" s="116">
        <v>2753</v>
      </c>
      <c r="Y49" s="116">
        <v>3254</v>
      </c>
      <c r="Z49" s="116">
        <v>3737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Glenorchy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1667</v>
      </c>
      <c r="W50" s="116">
        <v>1760</v>
      </c>
      <c r="X50" s="116">
        <v>1990</v>
      </c>
      <c r="Y50" s="116">
        <v>2258</v>
      </c>
      <c r="Z50" s="116">
        <v>2460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1590</v>
      </c>
      <c r="W51" s="116">
        <v>1643</v>
      </c>
      <c r="X51" s="116">
        <v>1710</v>
      </c>
      <c r="Y51" s="116">
        <v>1719</v>
      </c>
      <c r="Z51" s="116">
        <v>1708</v>
      </c>
    </row>
    <row r="52" spans="1:26" ht="15" customHeight="1" x14ac:dyDescent="0.25">
      <c r="S52" s="119" t="s">
        <v>45</v>
      </c>
      <c r="T52" s="119"/>
      <c r="U52" s="116"/>
      <c r="V52" s="116">
        <v>1588</v>
      </c>
      <c r="W52" s="116">
        <v>1634</v>
      </c>
      <c r="X52" s="116">
        <v>1651</v>
      </c>
      <c r="Y52" s="116">
        <v>1657</v>
      </c>
      <c r="Z52" s="116">
        <v>1570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1498</v>
      </c>
      <c r="W53" s="116">
        <v>1449</v>
      </c>
      <c r="X53" s="116">
        <v>1495</v>
      </c>
      <c r="Y53" s="116">
        <v>1406</v>
      </c>
      <c r="Z53" s="116">
        <v>1396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1358</v>
      </c>
      <c r="W54" s="116">
        <v>1400</v>
      </c>
      <c r="X54" s="116">
        <v>1381</v>
      </c>
      <c r="Y54" s="116">
        <v>1456</v>
      </c>
      <c r="Z54" s="116">
        <v>1416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884</v>
      </c>
      <c r="W55" s="116">
        <v>952</v>
      </c>
      <c r="X55" s="116">
        <v>998</v>
      </c>
      <c r="Y55" s="116">
        <v>1052</v>
      </c>
      <c r="Z55" s="116">
        <v>1048</v>
      </c>
    </row>
    <row r="56" spans="1:26" ht="15" customHeight="1" x14ac:dyDescent="0.25">
      <c r="S56" s="119" t="s">
        <v>49</v>
      </c>
      <c r="T56" s="119"/>
      <c r="U56" s="116"/>
      <c r="V56" s="116">
        <v>368</v>
      </c>
      <c r="W56" s="116">
        <v>409</v>
      </c>
      <c r="X56" s="116">
        <v>442</v>
      </c>
      <c r="Y56" s="116">
        <v>454</v>
      </c>
      <c r="Z56" s="116">
        <v>478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124</v>
      </c>
      <c r="W57" s="116">
        <v>141</v>
      </c>
      <c r="X57" s="116">
        <v>133</v>
      </c>
      <c r="Y57" s="116">
        <v>130</v>
      </c>
      <c r="Z57" s="116">
        <v>127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58</v>
      </c>
      <c r="W58" s="116">
        <v>59</v>
      </c>
      <c r="X58" s="116">
        <v>55</v>
      </c>
      <c r="Y58" s="116">
        <v>55</v>
      </c>
      <c r="Z58" s="116">
        <v>58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28</v>
      </c>
      <c r="W59" s="116">
        <v>30</v>
      </c>
      <c r="X59" s="116">
        <v>31</v>
      </c>
      <c r="Y59" s="116">
        <v>20</v>
      </c>
      <c r="Z59" s="116">
        <v>30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23</v>
      </c>
      <c r="W60" s="116">
        <v>21</v>
      </c>
      <c r="X60" s="116">
        <v>22</v>
      </c>
      <c r="Y60" s="116">
        <v>16</v>
      </c>
      <c r="Z60" s="116">
        <v>16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16292</v>
      </c>
      <c r="W61" s="116">
        <v>17220</v>
      </c>
      <c r="X61" s="116">
        <v>18637</v>
      </c>
      <c r="Y61" s="116">
        <v>19952</v>
      </c>
      <c r="Z61" s="116">
        <v>20733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19</v>
      </c>
      <c r="W63" s="116">
        <v>10</v>
      </c>
      <c r="X63" s="116">
        <v>20</v>
      </c>
      <c r="Y63" s="116">
        <v>23</v>
      </c>
      <c r="Z63" s="116">
        <v>19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404</v>
      </c>
      <c r="W64" s="116">
        <v>423</v>
      </c>
      <c r="X64" s="116">
        <v>448</v>
      </c>
      <c r="Y64" s="116">
        <v>408</v>
      </c>
      <c r="Z64" s="116">
        <v>345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Glenorchy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989</v>
      </c>
      <c r="W65" s="116">
        <v>986</v>
      </c>
      <c r="X65" s="116">
        <v>1095</v>
      </c>
      <c r="Y65" s="116">
        <v>1017</v>
      </c>
      <c r="Z65" s="116">
        <v>936</v>
      </c>
    </row>
    <row r="66" spans="1:26" x14ac:dyDescent="0.25">
      <c r="S66" s="119" t="s">
        <v>40</v>
      </c>
      <c r="T66" s="119"/>
      <c r="U66" s="116"/>
      <c r="V66" s="116">
        <v>1436</v>
      </c>
      <c r="W66" s="116">
        <v>1471</v>
      </c>
      <c r="X66" s="116">
        <v>1606</v>
      </c>
      <c r="Y66" s="116">
        <v>1720</v>
      </c>
      <c r="Z66" s="116">
        <v>1755</v>
      </c>
    </row>
    <row r="67" spans="1:26" x14ac:dyDescent="0.25">
      <c r="S67" s="119" t="s">
        <v>41</v>
      </c>
      <c r="T67" s="119"/>
      <c r="U67" s="116"/>
      <c r="V67" s="116">
        <v>1917</v>
      </c>
      <c r="W67" s="116">
        <v>2185</v>
      </c>
      <c r="X67" s="116">
        <v>2422</v>
      </c>
      <c r="Y67" s="116">
        <v>2661</v>
      </c>
      <c r="Z67" s="116">
        <v>2947</v>
      </c>
    </row>
    <row r="68" spans="1:26" x14ac:dyDescent="0.25">
      <c r="S68" s="119" t="s">
        <v>42</v>
      </c>
      <c r="T68" s="119"/>
      <c r="U68" s="116"/>
      <c r="V68" s="116">
        <v>1740</v>
      </c>
      <c r="W68" s="116">
        <v>1849</v>
      </c>
      <c r="X68" s="116">
        <v>2090</v>
      </c>
      <c r="Y68" s="116">
        <v>2353</v>
      </c>
      <c r="Z68" s="116">
        <v>2650</v>
      </c>
    </row>
    <row r="69" spans="1:26" x14ac:dyDescent="0.25">
      <c r="S69" s="119" t="s">
        <v>43</v>
      </c>
      <c r="T69" s="119"/>
      <c r="U69" s="116"/>
      <c r="V69" s="116">
        <v>1542</v>
      </c>
      <c r="W69" s="116">
        <v>1638</v>
      </c>
      <c r="X69" s="116">
        <v>1801</v>
      </c>
      <c r="Y69" s="116">
        <v>1867</v>
      </c>
      <c r="Z69" s="116">
        <v>1919</v>
      </c>
    </row>
    <row r="70" spans="1:26" x14ac:dyDescent="0.25">
      <c r="S70" s="119" t="s">
        <v>44</v>
      </c>
      <c r="T70" s="119"/>
      <c r="U70" s="116"/>
      <c r="V70" s="116">
        <v>1491</v>
      </c>
      <c r="W70" s="116">
        <v>1517</v>
      </c>
      <c r="X70" s="116">
        <v>1520</v>
      </c>
      <c r="Y70" s="116">
        <v>1495</v>
      </c>
      <c r="Z70" s="116">
        <v>1526</v>
      </c>
    </row>
    <row r="71" spans="1:26" x14ac:dyDescent="0.25">
      <c r="S71" s="119" t="s">
        <v>45</v>
      </c>
      <c r="T71" s="119"/>
      <c r="U71" s="116"/>
      <c r="V71" s="116">
        <v>1525</v>
      </c>
      <c r="W71" s="116">
        <v>1644</v>
      </c>
      <c r="X71" s="116">
        <v>1593</v>
      </c>
      <c r="Y71" s="116">
        <v>1586</v>
      </c>
      <c r="Z71" s="116">
        <v>1510</v>
      </c>
    </row>
    <row r="72" spans="1:26" x14ac:dyDescent="0.25">
      <c r="S72" s="119" t="s">
        <v>46</v>
      </c>
      <c r="T72" s="119"/>
      <c r="U72" s="116"/>
      <c r="V72" s="116">
        <v>1548</v>
      </c>
      <c r="W72" s="116">
        <v>1491</v>
      </c>
      <c r="X72" s="116">
        <v>1520</v>
      </c>
      <c r="Y72" s="116">
        <v>1504</v>
      </c>
      <c r="Z72" s="116">
        <v>1399</v>
      </c>
    </row>
    <row r="73" spans="1:26" x14ac:dyDescent="0.25">
      <c r="S73" s="119" t="s">
        <v>47</v>
      </c>
      <c r="T73" s="119"/>
      <c r="U73" s="116"/>
      <c r="V73" s="116">
        <v>1349</v>
      </c>
      <c r="W73" s="116">
        <v>1442</v>
      </c>
      <c r="X73" s="116">
        <v>1420</v>
      </c>
      <c r="Y73" s="116">
        <v>1432</v>
      </c>
      <c r="Z73" s="116">
        <v>1392</v>
      </c>
    </row>
    <row r="74" spans="1:26" x14ac:dyDescent="0.25">
      <c r="S74" s="119" t="s">
        <v>48</v>
      </c>
      <c r="T74" s="119"/>
      <c r="U74" s="116"/>
      <c r="V74" s="116">
        <v>844</v>
      </c>
      <c r="W74" s="116">
        <v>895</v>
      </c>
      <c r="X74" s="116">
        <v>937</v>
      </c>
      <c r="Y74" s="116">
        <v>1045</v>
      </c>
      <c r="Z74" s="116">
        <v>1067</v>
      </c>
    </row>
    <row r="75" spans="1:26" x14ac:dyDescent="0.25">
      <c r="S75" s="119" t="s">
        <v>49</v>
      </c>
      <c r="T75" s="119"/>
      <c r="U75" s="116"/>
      <c r="V75" s="116">
        <v>313</v>
      </c>
      <c r="W75" s="116">
        <v>337</v>
      </c>
      <c r="X75" s="116">
        <v>333</v>
      </c>
      <c r="Y75" s="116">
        <v>384</v>
      </c>
      <c r="Z75" s="116">
        <v>421</v>
      </c>
    </row>
    <row r="76" spans="1:26" x14ac:dyDescent="0.25">
      <c r="S76" s="119" t="s">
        <v>50</v>
      </c>
      <c r="T76" s="119"/>
      <c r="U76" s="116"/>
      <c r="V76" s="116">
        <v>98</v>
      </c>
      <c r="W76" s="116">
        <v>117</v>
      </c>
      <c r="X76" s="116">
        <v>139</v>
      </c>
      <c r="Y76" s="116">
        <v>126</v>
      </c>
      <c r="Z76" s="116">
        <v>134</v>
      </c>
    </row>
    <row r="77" spans="1:26" x14ac:dyDescent="0.25">
      <c r="S77" s="119" t="s">
        <v>51</v>
      </c>
      <c r="T77" s="119"/>
      <c r="U77" s="116"/>
      <c r="V77" s="116">
        <v>40</v>
      </c>
      <c r="W77" s="116">
        <v>48</v>
      </c>
      <c r="X77" s="116">
        <v>51</v>
      </c>
      <c r="Y77" s="116">
        <v>51</v>
      </c>
      <c r="Z77" s="116">
        <v>36</v>
      </c>
    </row>
    <row r="78" spans="1:26" x14ac:dyDescent="0.25">
      <c r="S78" s="119" t="s">
        <v>52</v>
      </c>
      <c r="T78" s="119"/>
      <c r="U78" s="116"/>
      <c r="V78" s="116">
        <v>35</v>
      </c>
      <c r="W78" s="116">
        <v>37</v>
      </c>
      <c r="X78" s="116">
        <v>31</v>
      </c>
      <c r="Y78" s="116">
        <v>28</v>
      </c>
      <c r="Z78" s="116">
        <v>34</v>
      </c>
    </row>
    <row r="79" spans="1:26" x14ac:dyDescent="0.25">
      <c r="S79" s="119" t="s">
        <v>53</v>
      </c>
      <c r="T79" s="119"/>
      <c r="U79" s="116"/>
      <c r="V79" s="116">
        <v>22</v>
      </c>
      <c r="W79" s="116">
        <v>21</v>
      </c>
      <c r="X79" s="116">
        <v>30</v>
      </c>
      <c r="Y79" s="116">
        <v>25</v>
      </c>
      <c r="Z79" s="116">
        <v>29</v>
      </c>
    </row>
    <row r="80" spans="1:26" x14ac:dyDescent="0.25">
      <c r="S80" s="122" t="s">
        <v>54</v>
      </c>
      <c r="T80" s="122"/>
      <c r="U80" s="116"/>
      <c r="V80" s="116">
        <v>15325</v>
      </c>
      <c r="W80" s="116">
        <v>16111</v>
      </c>
      <c r="X80" s="116">
        <v>17060</v>
      </c>
      <c r="Y80" s="116">
        <v>17720</v>
      </c>
      <c r="Z80" s="116">
        <v>18109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Glenorchy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940</v>
      </c>
      <c r="W83" s="116">
        <v>1020</v>
      </c>
      <c r="X83" s="116">
        <v>1052</v>
      </c>
      <c r="Y83" s="116">
        <v>1133</v>
      </c>
      <c r="Z83" s="116">
        <v>1199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1058</v>
      </c>
      <c r="W84" s="116">
        <v>1143</v>
      </c>
      <c r="X84" s="116">
        <v>1233</v>
      </c>
      <c r="Y84" s="116">
        <v>1317</v>
      </c>
      <c r="Z84" s="116">
        <v>1417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2346</v>
      </c>
      <c r="W85" s="116">
        <v>2428</v>
      </c>
      <c r="X85" s="116">
        <v>2512</v>
      </c>
      <c r="Y85" s="116">
        <v>2649</v>
      </c>
      <c r="Z85" s="116">
        <v>2706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38,843</v>
      </c>
      <c r="D86" s="98">
        <f t="shared" ref="D86:D91" si="4">AD4</f>
        <v>3.1029357116313605E-2</v>
      </c>
      <c r="E86" s="99">
        <f t="shared" ref="E86:E91" si="5">AD4</f>
        <v>3.1029357116313605E-2</v>
      </c>
      <c r="F86" s="98">
        <f t="shared" ref="F86:F91" si="6">AF4</f>
        <v>0.22854793307397925</v>
      </c>
      <c r="G86" s="99">
        <f t="shared" ref="G86:G91" si="7">AF4</f>
        <v>0.22854793307397925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899</v>
      </c>
      <c r="W86" s="116">
        <v>1012</v>
      </c>
      <c r="X86" s="116">
        <v>1150</v>
      </c>
      <c r="Y86" s="116">
        <v>1239</v>
      </c>
      <c r="Z86" s="116">
        <v>1319</v>
      </c>
    </row>
    <row r="87" spans="1:30" ht="15" customHeight="1" x14ac:dyDescent="0.25">
      <c r="A87" s="100" t="s">
        <v>4</v>
      </c>
      <c r="B87" s="51"/>
      <c r="C87" s="101" t="str">
        <f t="shared" si="3"/>
        <v>20,734</v>
      </c>
      <c r="D87" s="98">
        <f t="shared" si="4"/>
        <v>3.9298245614035165E-2</v>
      </c>
      <c r="E87" s="99">
        <f t="shared" si="5"/>
        <v>3.9298245614035165E-2</v>
      </c>
      <c r="F87" s="98">
        <f t="shared" si="6"/>
        <v>0.27264915295850733</v>
      </c>
      <c r="G87" s="99">
        <f t="shared" si="7"/>
        <v>0.27264915295850733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777</v>
      </c>
      <c r="W87" s="116">
        <v>799</v>
      </c>
      <c r="X87" s="116">
        <v>792</v>
      </c>
      <c r="Y87" s="116">
        <v>837</v>
      </c>
      <c r="Z87" s="116">
        <v>847</v>
      </c>
    </row>
    <row r="88" spans="1:30" ht="15" customHeight="1" x14ac:dyDescent="0.25">
      <c r="A88" s="100" t="s">
        <v>5</v>
      </c>
      <c r="B88" s="51"/>
      <c r="C88" s="101" t="str">
        <f t="shared" si="3"/>
        <v>18,112</v>
      </c>
      <c r="D88" s="98">
        <f t="shared" si="4"/>
        <v>2.200654553662118E-2</v>
      </c>
      <c r="E88" s="99">
        <f t="shared" si="5"/>
        <v>2.200654553662118E-2</v>
      </c>
      <c r="F88" s="98">
        <f t="shared" si="6"/>
        <v>0.18185970636215343</v>
      </c>
      <c r="G88" s="99">
        <f t="shared" si="7"/>
        <v>0.18185970636215343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759</v>
      </c>
      <c r="W88" s="116">
        <v>783</v>
      </c>
      <c r="X88" s="116">
        <v>855</v>
      </c>
      <c r="Y88" s="116">
        <v>939</v>
      </c>
      <c r="Z88" s="116">
        <v>985</v>
      </c>
    </row>
    <row r="89" spans="1:30" ht="15" customHeight="1" x14ac:dyDescent="0.25">
      <c r="A89" s="51" t="s">
        <v>6</v>
      </c>
      <c r="B89" s="51"/>
      <c r="C89" s="101" t="str">
        <f t="shared" si="3"/>
        <v>27,374</v>
      </c>
      <c r="D89" s="98">
        <f t="shared" si="4"/>
        <v>3.7837427964816595E-2</v>
      </c>
      <c r="E89" s="99">
        <f t="shared" si="5"/>
        <v>3.7837427964816595E-2</v>
      </c>
      <c r="F89" s="98">
        <f t="shared" si="6"/>
        <v>0.17839001291433498</v>
      </c>
      <c r="G89" s="99">
        <f t="shared" si="7"/>
        <v>0.17839001291433498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1057</v>
      </c>
      <c r="W89" s="116">
        <v>1077</v>
      </c>
      <c r="X89" s="116">
        <v>1112</v>
      </c>
      <c r="Y89" s="116">
        <v>1214</v>
      </c>
      <c r="Z89" s="116">
        <v>1255</v>
      </c>
    </row>
    <row r="90" spans="1:30" ht="15" customHeight="1" x14ac:dyDescent="0.25">
      <c r="A90" s="51" t="s">
        <v>100</v>
      </c>
      <c r="B90" s="51"/>
      <c r="C90" s="101" t="str">
        <f t="shared" si="3"/>
        <v>$38,467</v>
      </c>
      <c r="D90" s="98">
        <f t="shared" si="4"/>
        <v>-2.7654752892078416E-2</v>
      </c>
      <c r="E90" s="99">
        <f t="shared" si="5"/>
        <v>-2.7654752892078416E-2</v>
      </c>
      <c r="F90" s="98">
        <f t="shared" si="6"/>
        <v>-1.5295369586047158E-2</v>
      </c>
      <c r="G90" s="99">
        <f t="shared" si="7"/>
        <v>-1.5295369586047158E-2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1645</v>
      </c>
      <c r="W90" s="116">
        <v>1800</v>
      </c>
      <c r="X90" s="116">
        <v>2009</v>
      </c>
      <c r="Y90" s="116">
        <v>2266</v>
      </c>
      <c r="Z90" s="116">
        <v>2333</v>
      </c>
    </row>
    <row r="91" spans="1:30" ht="15" customHeight="1" x14ac:dyDescent="0.25">
      <c r="A91" s="51" t="s">
        <v>7</v>
      </c>
      <c r="B91" s="51"/>
      <c r="C91" s="101" t="str">
        <f t="shared" si="3"/>
        <v>$1,363.1 mil</v>
      </c>
      <c r="D91" s="98">
        <f t="shared" si="4"/>
        <v>5.0082877160979145E-2</v>
      </c>
      <c r="E91" s="99">
        <f t="shared" si="5"/>
        <v>5.0082877160979145E-2</v>
      </c>
      <c r="F91" s="98">
        <f t="shared" si="6"/>
        <v>0.27557323004858869</v>
      </c>
      <c r="G91" s="99">
        <f t="shared" si="7"/>
        <v>0.27557323004858869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11993</v>
      </c>
      <c r="W91" s="116">
        <v>12363</v>
      </c>
      <c r="X91" s="116">
        <v>12995</v>
      </c>
      <c r="Y91" s="116">
        <v>13770</v>
      </c>
      <c r="Z91" s="116">
        <v>14337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780</v>
      </c>
      <c r="W93" s="116">
        <v>822</v>
      </c>
      <c r="X93" s="116">
        <v>906</v>
      </c>
      <c r="Y93" s="116">
        <v>942</v>
      </c>
      <c r="Z93" s="116">
        <v>972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1451</v>
      </c>
      <c r="W94" s="116">
        <v>1537</v>
      </c>
      <c r="X94" s="116">
        <v>1635</v>
      </c>
      <c r="Y94" s="116">
        <v>1787</v>
      </c>
      <c r="Z94" s="116">
        <v>1904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435</v>
      </c>
      <c r="W95" s="116">
        <v>434</v>
      </c>
      <c r="X95" s="116">
        <v>447</v>
      </c>
      <c r="Y95" s="116">
        <v>460</v>
      </c>
      <c r="Z95" s="116">
        <v>505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1963</v>
      </c>
      <c r="W96" s="116">
        <v>2163</v>
      </c>
      <c r="X96" s="116">
        <v>2316</v>
      </c>
      <c r="Y96" s="116">
        <v>2544</v>
      </c>
      <c r="Z96" s="116">
        <v>2698</v>
      </c>
    </row>
    <row r="97" spans="1:32" ht="15" customHeight="1" x14ac:dyDescent="0.25">
      <c r="S97" s="119" t="s">
        <v>145</v>
      </c>
      <c r="T97" s="119"/>
      <c r="U97" s="116"/>
      <c r="V97" s="116">
        <v>2131</v>
      </c>
      <c r="W97" s="116">
        <v>2349</v>
      </c>
      <c r="X97" s="116">
        <v>2334</v>
      </c>
      <c r="Y97" s="116">
        <v>2411</v>
      </c>
      <c r="Z97" s="116">
        <v>2385</v>
      </c>
    </row>
    <row r="98" spans="1:32" ht="15" customHeight="1" x14ac:dyDescent="0.25">
      <c r="S98" s="119" t="s">
        <v>146</v>
      </c>
      <c r="T98" s="119"/>
      <c r="U98" s="116"/>
      <c r="V98" s="116">
        <v>1268</v>
      </c>
      <c r="W98" s="116">
        <v>1334</v>
      </c>
      <c r="X98" s="116">
        <v>1391</v>
      </c>
      <c r="Y98" s="116">
        <v>1461</v>
      </c>
      <c r="Z98" s="116">
        <v>1479</v>
      </c>
    </row>
    <row r="99" spans="1:32" ht="15" customHeight="1" x14ac:dyDescent="0.25">
      <c r="S99" s="119" t="s">
        <v>147</v>
      </c>
      <c r="T99" s="119"/>
      <c r="U99" s="116"/>
      <c r="V99" s="116">
        <v>111</v>
      </c>
      <c r="W99" s="116">
        <v>126</v>
      </c>
      <c r="X99" s="116">
        <v>136</v>
      </c>
      <c r="Y99" s="116">
        <v>120</v>
      </c>
      <c r="Z99" s="116">
        <v>137</v>
      </c>
    </row>
    <row r="100" spans="1:32" ht="15" customHeight="1" x14ac:dyDescent="0.25">
      <c r="S100" s="119" t="s">
        <v>59</v>
      </c>
      <c r="T100" s="119"/>
      <c r="U100" s="116"/>
      <c r="V100" s="116">
        <v>1093</v>
      </c>
      <c r="W100" s="116">
        <v>1139</v>
      </c>
      <c r="X100" s="116">
        <v>1307</v>
      </c>
      <c r="Y100" s="116">
        <v>1378</v>
      </c>
      <c r="Z100" s="116">
        <v>1459</v>
      </c>
    </row>
    <row r="101" spans="1:32" x14ac:dyDescent="0.25">
      <c r="A101" s="20"/>
      <c r="S101" s="122" t="s">
        <v>54</v>
      </c>
      <c r="T101" s="122"/>
      <c r="U101" s="116"/>
      <c r="V101" s="116">
        <v>11237</v>
      </c>
      <c r="W101" s="116">
        <v>11610</v>
      </c>
      <c r="X101" s="116">
        <v>12063</v>
      </c>
      <c r="Y101" s="116">
        <v>12605</v>
      </c>
      <c r="Z101" s="116">
        <v>13036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22609</v>
      </c>
      <c r="W104" s="116">
        <v>24841</v>
      </c>
      <c r="X104" s="116">
        <v>26920</v>
      </c>
      <c r="Y104" s="116">
        <v>28776</v>
      </c>
      <c r="Z104" s="116">
        <v>29836</v>
      </c>
      <c r="AB104" s="113" t="str">
        <f>TEXT(Z104,"###,###")</f>
        <v>29,836</v>
      </c>
      <c r="AD104" s="134">
        <f>Z104/($Z$4)*100</f>
        <v>76.811780758437806</v>
      </c>
      <c r="AF104" s="113"/>
    </row>
    <row r="105" spans="1:32" x14ac:dyDescent="0.25">
      <c r="S105" s="119" t="s">
        <v>18</v>
      </c>
      <c r="T105" s="119"/>
      <c r="U105" s="116"/>
      <c r="V105" s="116">
        <v>6600</v>
      </c>
      <c r="W105" s="116">
        <v>6455</v>
      </c>
      <c r="X105" s="116">
        <v>6479</v>
      </c>
      <c r="Y105" s="116">
        <v>6825</v>
      </c>
      <c r="Z105" s="116">
        <v>6807</v>
      </c>
      <c r="AB105" s="113" t="str">
        <f>TEXT(Z105,"###,###")</f>
        <v>6,807</v>
      </c>
      <c r="AD105" s="134">
        <f>Z105/($Z$4)*100</f>
        <v>17.524393069536341</v>
      </c>
      <c r="AF105" s="113"/>
    </row>
    <row r="106" spans="1:32" x14ac:dyDescent="0.25">
      <c r="S106" s="122" t="s">
        <v>54</v>
      </c>
      <c r="T106" s="122"/>
      <c r="U106" s="124"/>
      <c r="V106" s="124">
        <v>29209</v>
      </c>
      <c r="W106" s="124">
        <v>31296</v>
      </c>
      <c r="X106" s="124">
        <v>33399</v>
      </c>
      <c r="Y106" s="124">
        <v>35601</v>
      </c>
      <c r="Z106" s="124">
        <v>36643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3140</v>
      </c>
      <c r="W108" s="116">
        <v>3532</v>
      </c>
      <c r="X108" s="116">
        <v>4481</v>
      </c>
      <c r="Y108" s="116">
        <v>4463</v>
      </c>
      <c r="Z108" s="116">
        <v>4927</v>
      </c>
      <c r="AB108" s="113" t="str">
        <f>TEXT(Z108,"###,###")</f>
        <v>4,927</v>
      </c>
      <c r="AD108" s="134">
        <f>Z108/($Z$4)*100</f>
        <v>12.684396158896069</v>
      </c>
      <c r="AF108" s="113"/>
    </row>
    <row r="109" spans="1:32" x14ac:dyDescent="0.25">
      <c r="S109" s="119" t="s">
        <v>21</v>
      </c>
      <c r="T109" s="119"/>
      <c r="U109" s="116"/>
      <c r="V109" s="116">
        <v>4364</v>
      </c>
      <c r="W109" s="116">
        <v>4665</v>
      </c>
      <c r="X109" s="116">
        <v>4818</v>
      </c>
      <c r="Y109" s="116">
        <v>5005</v>
      </c>
      <c r="Z109" s="116">
        <v>5402</v>
      </c>
      <c r="AB109" s="113" t="str">
        <f>TEXT(Z109,"###,###")</f>
        <v>5,402</v>
      </c>
      <c r="AD109" s="134">
        <f>Z109/($Z$4)*100</f>
        <v>13.907267718765286</v>
      </c>
      <c r="AF109" s="113"/>
    </row>
    <row r="110" spans="1:32" x14ac:dyDescent="0.25">
      <c r="S110" s="119" t="s">
        <v>22</v>
      </c>
      <c r="T110" s="119"/>
      <c r="U110" s="116"/>
      <c r="V110" s="116">
        <v>8022</v>
      </c>
      <c r="W110" s="116">
        <v>8512</v>
      </c>
      <c r="X110" s="116">
        <v>8786</v>
      </c>
      <c r="Y110" s="116">
        <v>9840</v>
      </c>
      <c r="Z110" s="116">
        <v>9602</v>
      </c>
      <c r="AB110" s="113" t="str">
        <f>TEXT(Z110,"###,###")</f>
        <v>9,602</v>
      </c>
      <c r="AD110" s="134">
        <f>Z110/($Z$4)*100</f>
        <v>24.720026774450996</v>
      </c>
      <c r="AF110" s="113"/>
    </row>
    <row r="111" spans="1:32" x14ac:dyDescent="0.25">
      <c r="S111" s="119" t="s">
        <v>23</v>
      </c>
      <c r="T111" s="119"/>
      <c r="U111" s="116"/>
      <c r="V111" s="116">
        <v>13680</v>
      </c>
      <c r="W111" s="116">
        <v>14587</v>
      </c>
      <c r="X111" s="116">
        <v>15312</v>
      </c>
      <c r="Y111" s="116">
        <v>16289</v>
      </c>
      <c r="Z111" s="116">
        <v>16545</v>
      </c>
      <c r="AB111" s="113" t="str">
        <f>TEXT(Z111,"###,###")</f>
        <v>16,545</v>
      </c>
      <c r="AD111" s="134">
        <f>Z111/($Z$4)*100</f>
        <v>42.594547280076206</v>
      </c>
      <c r="AF111" s="113"/>
    </row>
    <row r="112" spans="1:32" x14ac:dyDescent="0.25">
      <c r="S112" s="122" t="s">
        <v>54</v>
      </c>
      <c r="T112" s="122"/>
      <c r="U112" s="116"/>
      <c r="V112" s="116">
        <v>31617</v>
      </c>
      <c r="W112" s="116">
        <v>33331</v>
      </c>
      <c r="X112" s="116">
        <v>35697</v>
      </c>
      <c r="Y112" s="116">
        <v>37677</v>
      </c>
      <c r="Z112" s="116">
        <v>38847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37.450000000000003</v>
      </c>
      <c r="W118" s="135">
        <v>40.4</v>
      </c>
      <c r="X118" s="135">
        <v>40.159999999999997</v>
      </c>
      <c r="Y118" s="135">
        <v>39.75</v>
      </c>
      <c r="Z118" s="135">
        <v>39.56</v>
      </c>
      <c r="AB118" s="113" t="str">
        <f>TEXT(Z118,"##.0")</f>
        <v>39.6</v>
      </c>
    </row>
    <row r="120" spans="19:32" x14ac:dyDescent="0.25">
      <c r="S120" s="105" t="s">
        <v>102</v>
      </c>
      <c r="T120" s="116"/>
      <c r="U120" s="116"/>
      <c r="V120" s="116">
        <v>20630</v>
      </c>
      <c r="W120" s="116">
        <v>21287</v>
      </c>
      <c r="X120" s="116">
        <v>22031</v>
      </c>
      <c r="Y120" s="116">
        <v>23209</v>
      </c>
      <c r="Z120" s="116">
        <v>23798</v>
      </c>
      <c r="AB120" s="113" t="str">
        <f>TEXT(Z120,"###,###")</f>
        <v>23,798</v>
      </c>
    </row>
    <row r="121" spans="19:32" x14ac:dyDescent="0.25">
      <c r="S121" s="105" t="s">
        <v>103</v>
      </c>
      <c r="T121" s="116"/>
      <c r="U121" s="116"/>
      <c r="V121" s="116">
        <v>1373</v>
      </c>
      <c r="W121" s="116">
        <v>1372</v>
      </c>
      <c r="X121" s="116">
        <v>1473</v>
      </c>
      <c r="Y121" s="116">
        <v>1488</v>
      </c>
      <c r="Z121" s="116">
        <v>1596</v>
      </c>
      <c r="AB121" s="113" t="str">
        <f>TEXT(Z121,"###,###")</f>
        <v>1,596</v>
      </c>
    </row>
    <row r="122" spans="19:32" x14ac:dyDescent="0.25">
      <c r="S122" s="105" t="s">
        <v>104</v>
      </c>
      <c r="T122" s="116"/>
      <c r="U122" s="116"/>
      <c r="V122" s="116">
        <v>1228</v>
      </c>
      <c r="W122" s="116">
        <v>1314</v>
      </c>
      <c r="X122" s="116">
        <v>1552</v>
      </c>
      <c r="Y122" s="116">
        <v>1684</v>
      </c>
      <c r="Z122" s="116">
        <v>1985</v>
      </c>
      <c r="AB122" s="113" t="str">
        <f>TEXT(Z122,"###,###")</f>
        <v>1,985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21858</v>
      </c>
      <c r="W124" s="116">
        <v>22601</v>
      </c>
      <c r="X124" s="116">
        <v>23583</v>
      </c>
      <c r="Y124" s="116">
        <v>24893</v>
      </c>
      <c r="Z124" s="116">
        <v>25783</v>
      </c>
      <c r="AB124" s="113" t="str">
        <f>TEXT(Z124,"###,###")</f>
        <v>25,783</v>
      </c>
      <c r="AD124" s="131">
        <f>Z124/$Z$7*100</f>
        <v>94.187915540293716</v>
      </c>
    </row>
    <row r="125" spans="19:32" x14ac:dyDescent="0.25">
      <c r="S125" s="105" t="s">
        <v>106</v>
      </c>
      <c r="T125" s="116"/>
      <c r="U125" s="116"/>
      <c r="V125" s="116">
        <v>2601</v>
      </c>
      <c r="W125" s="116">
        <v>2686</v>
      </c>
      <c r="X125" s="116">
        <v>3025</v>
      </c>
      <c r="Y125" s="116">
        <v>3172</v>
      </c>
      <c r="Z125" s="116">
        <v>3581</v>
      </c>
      <c r="AB125" s="113" t="str">
        <f>TEXT(Z125,"###,###")</f>
        <v>3,581</v>
      </c>
      <c r="AD125" s="131">
        <f>Z125/$Z$7*100</f>
        <v>13.081756411193101</v>
      </c>
    </row>
    <row r="127" spans="19:32" x14ac:dyDescent="0.25">
      <c r="S127" s="105" t="s">
        <v>107</v>
      </c>
      <c r="T127" s="116"/>
      <c r="U127" s="116"/>
      <c r="V127" s="116">
        <v>11993</v>
      </c>
      <c r="W127" s="116">
        <v>12363</v>
      </c>
      <c r="X127" s="116">
        <v>12995</v>
      </c>
      <c r="Y127" s="116">
        <v>13770</v>
      </c>
      <c r="Z127" s="116">
        <v>14342</v>
      </c>
      <c r="AB127" s="113" t="str">
        <f>TEXT(Z127,"###,###")</f>
        <v>14,342</v>
      </c>
      <c r="AD127" s="131">
        <f>Z127/$Z$7*100</f>
        <v>52.392781471469277</v>
      </c>
    </row>
    <row r="128" spans="19:32" x14ac:dyDescent="0.25">
      <c r="S128" s="105" t="s">
        <v>108</v>
      </c>
      <c r="T128" s="116"/>
      <c r="U128" s="116"/>
      <c r="V128" s="116">
        <v>11237</v>
      </c>
      <c r="W128" s="116">
        <v>11610</v>
      </c>
      <c r="X128" s="116">
        <v>12063</v>
      </c>
      <c r="Y128" s="116">
        <v>12601</v>
      </c>
      <c r="Z128" s="116">
        <v>13039</v>
      </c>
      <c r="AB128" s="113" t="str">
        <f>TEXT(Z128,"###,###")</f>
        <v>13,039</v>
      </c>
      <c r="AD128" s="131">
        <f>Z128/$Z$7*100</f>
        <v>47.63279023891284</v>
      </c>
    </row>
    <row r="130" spans="19:20" x14ac:dyDescent="0.25">
      <c r="S130" s="105" t="s">
        <v>185</v>
      </c>
      <c r="T130" s="131">
        <v>86.936509096222693</v>
      </c>
    </row>
    <row r="131" spans="19:20" x14ac:dyDescent="0.25">
      <c r="S131" s="105" t="s">
        <v>186</v>
      </c>
      <c r="T131" s="131">
        <v>5.8303499671220864</v>
      </c>
    </row>
    <row r="132" spans="19:20" x14ac:dyDescent="0.25">
      <c r="S132" s="105" t="s">
        <v>187</v>
      </c>
      <c r="T132" s="131">
        <v>7.2514064440710166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2EE006B-05AD-4B2B-99D3-D3866761306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A92B508-48DF-44A0-AFE9-CD940C81E7A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9577D651-CD80-41D2-9620-7EE91631A11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851661B8-0E74-49BE-87FE-354B1169758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E28DC-BACD-477D-8E27-F50FD22BF647}">
  <sheetPr codeName="Sheet7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125</v>
      </c>
      <c r="T1" s="103"/>
      <c r="U1" s="103"/>
      <c r="V1" s="103"/>
      <c r="W1" s="103"/>
      <c r="X1" s="103"/>
      <c r="Y1" s="104" t="s">
        <v>165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125</v>
      </c>
      <c r="Y3" s="109" t="s">
        <v>165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12.15 Hobart,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44028</v>
      </c>
      <c r="W4" s="112">
        <v>45684</v>
      </c>
      <c r="X4" s="112">
        <v>47819</v>
      </c>
      <c r="Y4" s="112">
        <v>48967</v>
      </c>
      <c r="Z4" s="112">
        <v>49297</v>
      </c>
      <c r="AB4" s="113" t="str">
        <f>TEXT(Z4,"###,###")</f>
        <v>49,297</v>
      </c>
      <c r="AD4" s="114">
        <f>Z4/Y4-1</f>
        <v>6.7392325443667023E-3</v>
      </c>
      <c r="AF4" s="114">
        <f>Z4/V4-1</f>
        <v>0.11967384391750713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21546</v>
      </c>
      <c r="W5" s="112">
        <v>22308</v>
      </c>
      <c r="X5" s="112">
        <v>23473</v>
      </c>
      <c r="Y5" s="112">
        <v>24077</v>
      </c>
      <c r="Z5" s="112">
        <v>24178</v>
      </c>
      <c r="AB5" s="113" t="str">
        <f>TEXT(Z5,"###,###")</f>
        <v>24,178</v>
      </c>
      <c r="AD5" s="114">
        <f t="shared" ref="AD5:AD9" si="0">Z5/Y5-1</f>
        <v>4.1948747767579508E-3</v>
      </c>
      <c r="AF5" s="114">
        <f t="shared" ref="AF5:AF9" si="1">Z5/V5-1</f>
        <v>0.1221572449642625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22482</v>
      </c>
      <c r="W6" s="112">
        <v>23376</v>
      </c>
      <c r="X6" s="112">
        <v>24344</v>
      </c>
      <c r="Y6" s="112">
        <v>24897</v>
      </c>
      <c r="Z6" s="112">
        <v>25118</v>
      </c>
      <c r="AB6" s="113" t="str">
        <f>TEXT(Z6,"###,###")</f>
        <v>25,118</v>
      </c>
      <c r="AD6" s="114">
        <f t="shared" si="0"/>
        <v>8.876571474474737E-3</v>
      </c>
      <c r="AF6" s="114">
        <f t="shared" si="1"/>
        <v>0.11724935503958722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30049</v>
      </c>
      <c r="W7" s="112">
        <v>30778</v>
      </c>
      <c r="X7" s="112">
        <v>31967</v>
      </c>
      <c r="Y7" s="112">
        <v>32655</v>
      </c>
      <c r="Z7" s="112">
        <v>33276</v>
      </c>
      <c r="AB7" s="113" t="str">
        <f>TEXT(Z7,"###,###")</f>
        <v>33,276</v>
      </c>
      <c r="AD7" s="114">
        <f t="shared" si="0"/>
        <v>1.9016995865870356E-2</v>
      </c>
      <c r="AF7" s="114">
        <f t="shared" si="1"/>
        <v>0.10739126094046392</v>
      </c>
    </row>
    <row r="8" spans="1:32" ht="17.25" customHeight="1" x14ac:dyDescent="0.25">
      <c r="A8" s="66" t="s">
        <v>13</v>
      </c>
      <c r="B8" s="67"/>
      <c r="C8" s="31"/>
      <c r="D8" s="68" t="str">
        <f>AB4</f>
        <v>49,297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33,276</v>
      </c>
      <c r="P8" s="69"/>
      <c r="S8" s="111" t="s">
        <v>86</v>
      </c>
      <c r="T8" s="112"/>
      <c r="U8" s="112"/>
      <c r="V8" s="112">
        <v>35529</v>
      </c>
      <c r="W8" s="112">
        <v>34587.85</v>
      </c>
      <c r="X8" s="112">
        <v>34059.11</v>
      </c>
      <c r="Y8" s="112">
        <v>35799</v>
      </c>
      <c r="Z8" s="112">
        <v>35331.199999999997</v>
      </c>
      <c r="AB8" s="113" t="str">
        <f>TEXT(Z8,"$###,###")</f>
        <v>$35,331</v>
      </c>
      <c r="AD8" s="114">
        <f t="shared" si="0"/>
        <v>-1.3067404117433568E-2</v>
      </c>
      <c r="AF8" s="114">
        <f t="shared" si="1"/>
        <v>-5.5672830645389082E-3</v>
      </c>
    </row>
    <row r="9" spans="1:32" x14ac:dyDescent="0.25">
      <c r="A9" s="32" t="s">
        <v>15</v>
      </c>
      <c r="B9" s="73"/>
      <c r="C9" s="74"/>
      <c r="D9" s="75">
        <f>AD104</f>
        <v>67.486865326490459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49.468085106382979</v>
      </c>
      <c r="P9" s="76" t="s">
        <v>87</v>
      </c>
      <c r="S9" s="111" t="s">
        <v>7</v>
      </c>
      <c r="T9" s="112"/>
      <c r="U9" s="112"/>
      <c r="V9" s="112">
        <v>1767389521</v>
      </c>
      <c r="W9" s="112">
        <v>1822697052</v>
      </c>
      <c r="X9" s="112">
        <v>1925350749</v>
      </c>
      <c r="Y9" s="112">
        <v>2023427504</v>
      </c>
      <c r="Z9" s="112">
        <v>2109582057</v>
      </c>
      <c r="AB9" s="113" t="str">
        <f>TEXT(Z9/1000000,"$#,###.0")&amp;" mil"</f>
        <v>$2,109.6 mil</v>
      </c>
      <c r="AD9" s="114">
        <f t="shared" si="0"/>
        <v>4.2578522249838935E-2</v>
      </c>
      <c r="AF9" s="114">
        <f t="shared" si="1"/>
        <v>0.19361466837620789</v>
      </c>
    </row>
    <row r="10" spans="1:32" x14ac:dyDescent="0.25">
      <c r="A10" s="32" t="s">
        <v>18</v>
      </c>
      <c r="B10" s="73"/>
      <c r="C10" s="74"/>
      <c r="D10" s="75">
        <f>AD105</f>
        <v>25.403168549810335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50.540930400288495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82.119245101574705</v>
      </c>
      <c r="P11" s="76" t="s">
        <v>87</v>
      </c>
      <c r="S11" s="111" t="s">
        <v>30</v>
      </c>
      <c r="T11" s="116"/>
      <c r="U11" s="116"/>
      <c r="V11" s="116">
        <v>39005</v>
      </c>
      <c r="W11" s="116">
        <v>40450</v>
      </c>
      <c r="X11" s="116">
        <v>42205</v>
      </c>
      <c r="Y11" s="116">
        <v>43269</v>
      </c>
      <c r="Z11" s="116">
        <v>43346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7.7653564130304122</v>
      </c>
      <c r="P12" s="76" t="s">
        <v>87</v>
      </c>
      <c r="S12" s="111" t="s">
        <v>31</v>
      </c>
      <c r="T12" s="116"/>
      <c r="U12" s="116"/>
      <c r="V12" s="116">
        <v>5023</v>
      </c>
      <c r="W12" s="116">
        <v>5234</v>
      </c>
      <c r="X12" s="116">
        <v>5614</v>
      </c>
      <c r="Y12" s="116">
        <v>5700</v>
      </c>
      <c r="Z12" s="116">
        <v>5955</v>
      </c>
    </row>
    <row r="13" spans="1:32" ht="15" customHeight="1" x14ac:dyDescent="0.25">
      <c r="A13" s="32" t="s">
        <v>20</v>
      </c>
      <c r="B13" s="74"/>
      <c r="C13" s="74"/>
      <c r="D13" s="75">
        <f>AD108</f>
        <v>15.79812158954906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10.112393316504388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14.913686431222995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40.6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22.208247966407693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20.817933231166801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1842</v>
      </c>
      <c r="Z15" s="116">
        <v>2025</v>
      </c>
      <c r="AB15" s="121">
        <f t="shared" ref="AB15:AB34" si="2">IF(Z15="np",0,Z15/$Z$34)</f>
        <v>4.1080050310382601E-2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39.503418057893988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79.182066768833209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74</v>
      </c>
      <c r="Z16" s="116">
        <v>86</v>
      </c>
      <c r="AB16" s="121">
        <f t="shared" si="2"/>
        <v>1.7446342354039031E-3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1561</v>
      </c>
      <c r="Z17" s="116">
        <v>1521</v>
      </c>
      <c r="AB17" s="121">
        <f t="shared" si="2"/>
        <v>3.0855682233131822E-2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618</v>
      </c>
      <c r="Z18" s="116">
        <v>422</v>
      </c>
      <c r="AB18" s="121">
        <f t="shared" si="2"/>
        <v>8.5608796202377574E-3</v>
      </c>
    </row>
    <row r="19" spans="1:28" x14ac:dyDescent="0.25">
      <c r="A19" s="65" t="str">
        <f>$S$1&amp;" ("&amp;$V$2&amp;" to "&amp;$Z$2&amp;")"</f>
        <v>Hobart (2015-16 to 2019-20)</v>
      </c>
      <c r="B19" s="65"/>
      <c r="C19" s="65"/>
      <c r="D19" s="65"/>
      <c r="E19" s="65"/>
      <c r="F19" s="65"/>
      <c r="G19" s="65" t="str">
        <f>$S$1&amp;" ("&amp;$V$2&amp;" to "&amp;$Z$2&amp;")"</f>
        <v>Hobart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1502</v>
      </c>
      <c r="Z19" s="116">
        <v>1567</v>
      </c>
      <c r="AB19" s="121">
        <f t="shared" si="2"/>
        <v>3.1788858684626935E-2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798</v>
      </c>
      <c r="Z20" s="116">
        <v>753</v>
      </c>
      <c r="AB20" s="121">
        <f t="shared" si="2"/>
        <v>1.5275692782083012E-2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3761</v>
      </c>
      <c r="Z21" s="116">
        <v>3911</v>
      </c>
      <c r="AB21" s="121">
        <f t="shared" si="2"/>
        <v>7.934028482168215E-2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5660</v>
      </c>
      <c r="Z22" s="116">
        <v>5665</v>
      </c>
      <c r="AB22" s="121">
        <f t="shared" si="2"/>
        <v>0.11492270864608269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1109</v>
      </c>
      <c r="Z23" s="116">
        <v>1197</v>
      </c>
      <c r="AB23" s="121">
        <f t="shared" si="2"/>
        <v>2.4282874183470606E-2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894</v>
      </c>
      <c r="Z24" s="116">
        <v>808</v>
      </c>
      <c r="AB24" s="121">
        <f t="shared" si="2"/>
        <v>1.6391447234957602E-2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1311</v>
      </c>
      <c r="Z25" s="116">
        <v>1343</v>
      </c>
      <c r="AB25" s="121">
        <f t="shared" si="2"/>
        <v>2.7244695094737696E-2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660</v>
      </c>
      <c r="Z26" s="116">
        <v>678</v>
      </c>
      <c r="AB26" s="121">
        <f t="shared" si="2"/>
        <v>1.3754209437254026E-2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4167</v>
      </c>
      <c r="Z27" s="116">
        <v>4215</v>
      </c>
      <c r="AB27" s="121">
        <f t="shared" si="2"/>
        <v>8.5507363979388976E-2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3409</v>
      </c>
      <c r="Z28" s="116">
        <v>3232</v>
      </c>
      <c r="AB28" s="121">
        <f t="shared" si="2"/>
        <v>6.5565788939830408E-2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3985</v>
      </c>
      <c r="Z29" s="116">
        <v>3745</v>
      </c>
      <c r="AB29" s="121">
        <f t="shared" si="2"/>
        <v>7.5972735018460663E-2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6137</v>
      </c>
      <c r="Z30" s="116">
        <v>6287</v>
      </c>
      <c r="AB30" s="121">
        <f t="shared" si="2"/>
        <v>0.1275408771858644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6730</v>
      </c>
      <c r="Z31" s="116">
        <v>7030</v>
      </c>
      <c r="AB31" s="121">
        <f t="shared" si="2"/>
        <v>0.14261370552197022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1426</v>
      </c>
      <c r="Z32" s="116">
        <v>1547</v>
      </c>
      <c r="AB32" s="121">
        <f t="shared" si="2"/>
        <v>3.1383129792672534E-2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1565</v>
      </c>
      <c r="Z33" s="116">
        <v>1625</v>
      </c>
      <c r="AB33" s="121">
        <f t="shared" si="2"/>
        <v>3.296547247129468E-2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48971</v>
      </c>
      <c r="Z34" s="124">
        <v>49294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26351</v>
      </c>
      <c r="AB37" s="136">
        <f>Z37/Z40*100</f>
        <v>79.182066768833209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6928</v>
      </c>
      <c r="AB38" s="136">
        <f>Z38/Z40*100</f>
        <v>20.817933231166801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33279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24</v>
      </c>
      <c r="W44" s="116">
        <v>25</v>
      </c>
      <c r="X44" s="116">
        <v>12</v>
      </c>
      <c r="Y44" s="116">
        <v>17</v>
      </c>
      <c r="Z44" s="116">
        <v>21</v>
      </c>
    </row>
    <row r="45" spans="19:32" x14ac:dyDescent="0.25">
      <c r="S45" s="119" t="s">
        <v>38</v>
      </c>
      <c r="T45" s="119"/>
      <c r="U45" s="116"/>
      <c r="V45" s="116">
        <v>241</v>
      </c>
      <c r="W45" s="116">
        <v>278</v>
      </c>
      <c r="X45" s="116">
        <v>268</v>
      </c>
      <c r="Y45" s="116">
        <v>254</v>
      </c>
      <c r="Z45" s="116">
        <v>267</v>
      </c>
    </row>
    <row r="46" spans="19:32" x14ac:dyDescent="0.25">
      <c r="S46" s="119" t="s">
        <v>39</v>
      </c>
      <c r="T46" s="119"/>
      <c r="U46" s="116"/>
      <c r="V46" s="116">
        <v>1065</v>
      </c>
      <c r="W46" s="116">
        <v>1026</v>
      </c>
      <c r="X46" s="116">
        <v>1045</v>
      </c>
      <c r="Y46" s="116">
        <v>1074</v>
      </c>
      <c r="Z46" s="116">
        <v>1011</v>
      </c>
    </row>
    <row r="47" spans="19:32" x14ac:dyDescent="0.25">
      <c r="S47" s="119" t="s">
        <v>40</v>
      </c>
      <c r="T47" s="119"/>
      <c r="U47" s="116"/>
      <c r="V47" s="116">
        <v>2476</v>
      </c>
      <c r="W47" s="116">
        <v>2344</v>
      </c>
      <c r="X47" s="116">
        <v>2375</v>
      </c>
      <c r="Y47" s="116">
        <v>2316</v>
      </c>
      <c r="Z47" s="116">
        <v>2183</v>
      </c>
    </row>
    <row r="48" spans="19:32" x14ac:dyDescent="0.25">
      <c r="S48" s="119" t="s">
        <v>41</v>
      </c>
      <c r="T48" s="119"/>
      <c r="U48" s="116"/>
      <c r="V48" s="116">
        <v>3289</v>
      </c>
      <c r="W48" s="116">
        <v>3461</v>
      </c>
      <c r="X48" s="116">
        <v>4098</v>
      </c>
      <c r="Y48" s="116">
        <v>4247</v>
      </c>
      <c r="Z48" s="116">
        <v>4243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2478</v>
      </c>
      <c r="W49" s="116">
        <v>2860</v>
      </c>
      <c r="X49" s="116">
        <v>3115</v>
      </c>
      <c r="Y49" s="116">
        <v>3475</v>
      </c>
      <c r="Z49" s="116">
        <v>3835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Hobart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2000</v>
      </c>
      <c r="W50" s="116">
        <v>2197</v>
      </c>
      <c r="X50" s="116">
        <v>2312</v>
      </c>
      <c r="Y50" s="116">
        <v>2468</v>
      </c>
      <c r="Z50" s="116">
        <v>2520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1897</v>
      </c>
      <c r="W51" s="116">
        <v>1820</v>
      </c>
      <c r="X51" s="116">
        <v>1841</v>
      </c>
      <c r="Y51" s="116">
        <v>1981</v>
      </c>
      <c r="Z51" s="116">
        <v>1989</v>
      </c>
    </row>
    <row r="52" spans="1:26" ht="15" customHeight="1" x14ac:dyDescent="0.25">
      <c r="S52" s="119" t="s">
        <v>45</v>
      </c>
      <c r="T52" s="119"/>
      <c r="U52" s="116"/>
      <c r="V52" s="116">
        <v>1924</v>
      </c>
      <c r="W52" s="116">
        <v>2022</v>
      </c>
      <c r="X52" s="116">
        <v>2019</v>
      </c>
      <c r="Y52" s="116">
        <v>1900</v>
      </c>
      <c r="Z52" s="116">
        <v>1886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1759</v>
      </c>
      <c r="W53" s="116">
        <v>1763</v>
      </c>
      <c r="X53" s="116">
        <v>1734</v>
      </c>
      <c r="Y53" s="116">
        <v>1754</v>
      </c>
      <c r="Z53" s="116">
        <v>1736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1614</v>
      </c>
      <c r="W54" s="116">
        <v>1675</v>
      </c>
      <c r="X54" s="116">
        <v>1745</v>
      </c>
      <c r="Y54" s="116">
        <v>1677</v>
      </c>
      <c r="Z54" s="116">
        <v>1619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1405</v>
      </c>
      <c r="W55" s="116">
        <v>1406</v>
      </c>
      <c r="X55" s="116">
        <v>1325</v>
      </c>
      <c r="Y55" s="116">
        <v>1386</v>
      </c>
      <c r="Z55" s="116">
        <v>1346</v>
      </c>
    </row>
    <row r="56" spans="1:26" ht="15" customHeight="1" x14ac:dyDescent="0.25">
      <c r="S56" s="119" t="s">
        <v>49</v>
      </c>
      <c r="T56" s="119"/>
      <c r="U56" s="116"/>
      <c r="V56" s="116">
        <v>813</v>
      </c>
      <c r="W56" s="116">
        <v>804</v>
      </c>
      <c r="X56" s="116">
        <v>880</v>
      </c>
      <c r="Y56" s="116">
        <v>860</v>
      </c>
      <c r="Z56" s="116">
        <v>823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319</v>
      </c>
      <c r="W57" s="116">
        <v>370</v>
      </c>
      <c r="X57" s="116">
        <v>405</v>
      </c>
      <c r="Y57" s="116">
        <v>404</v>
      </c>
      <c r="Z57" s="116">
        <v>427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142</v>
      </c>
      <c r="W58" s="116">
        <v>150</v>
      </c>
      <c r="X58" s="116">
        <v>137</v>
      </c>
      <c r="Y58" s="116">
        <v>144</v>
      </c>
      <c r="Z58" s="116">
        <v>149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67</v>
      </c>
      <c r="W59" s="116">
        <v>59</v>
      </c>
      <c r="X59" s="116">
        <v>64</v>
      </c>
      <c r="Y59" s="116">
        <v>76</v>
      </c>
      <c r="Z59" s="116">
        <v>74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47</v>
      </c>
      <c r="W60" s="116">
        <v>48</v>
      </c>
      <c r="X60" s="116">
        <v>47</v>
      </c>
      <c r="Y60" s="116">
        <v>41</v>
      </c>
      <c r="Z60" s="116">
        <v>40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21546</v>
      </c>
      <c r="W61" s="116">
        <v>22308</v>
      </c>
      <c r="X61" s="116">
        <v>23473</v>
      </c>
      <c r="Y61" s="116">
        <v>24075</v>
      </c>
      <c r="Z61" s="116">
        <v>24178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15</v>
      </c>
      <c r="W63" s="116">
        <v>20</v>
      </c>
      <c r="X63" s="116">
        <v>23</v>
      </c>
      <c r="Y63" s="116">
        <v>27</v>
      </c>
      <c r="Z63" s="116">
        <v>7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372</v>
      </c>
      <c r="W64" s="116">
        <v>386</v>
      </c>
      <c r="X64" s="116">
        <v>365</v>
      </c>
      <c r="Y64" s="116">
        <v>413</v>
      </c>
      <c r="Z64" s="116">
        <v>403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Hobart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1416</v>
      </c>
      <c r="W65" s="116">
        <v>1410</v>
      </c>
      <c r="X65" s="116">
        <v>1345</v>
      </c>
      <c r="Y65" s="116">
        <v>1193</v>
      </c>
      <c r="Z65" s="116">
        <v>1084</v>
      </c>
    </row>
    <row r="66" spans="1:26" x14ac:dyDescent="0.25">
      <c r="S66" s="119" t="s">
        <v>40</v>
      </c>
      <c r="T66" s="119"/>
      <c r="U66" s="116"/>
      <c r="V66" s="116">
        <v>2587</v>
      </c>
      <c r="W66" s="116">
        <v>2663</v>
      </c>
      <c r="X66" s="116">
        <v>2730</v>
      </c>
      <c r="Y66" s="116">
        <v>2685</v>
      </c>
      <c r="Z66" s="116">
        <v>2525</v>
      </c>
    </row>
    <row r="67" spans="1:26" x14ac:dyDescent="0.25">
      <c r="S67" s="119" t="s">
        <v>41</v>
      </c>
      <c r="T67" s="119"/>
      <c r="U67" s="116"/>
      <c r="V67" s="116">
        <v>3281</v>
      </c>
      <c r="W67" s="116">
        <v>3550</v>
      </c>
      <c r="X67" s="116">
        <v>3999</v>
      </c>
      <c r="Y67" s="116">
        <v>4089</v>
      </c>
      <c r="Z67" s="116">
        <v>4262</v>
      </c>
    </row>
    <row r="68" spans="1:26" x14ac:dyDescent="0.25">
      <c r="S68" s="119" t="s">
        <v>42</v>
      </c>
      <c r="T68" s="119"/>
      <c r="U68" s="116"/>
      <c r="V68" s="116">
        <v>2356</v>
      </c>
      <c r="W68" s="116">
        <v>2555</v>
      </c>
      <c r="X68" s="116">
        <v>2926</v>
      </c>
      <c r="Y68" s="116">
        <v>3383</v>
      </c>
      <c r="Z68" s="116">
        <v>3610</v>
      </c>
    </row>
    <row r="69" spans="1:26" x14ac:dyDescent="0.25">
      <c r="S69" s="119" t="s">
        <v>43</v>
      </c>
      <c r="T69" s="119"/>
      <c r="U69" s="116"/>
      <c r="V69" s="116">
        <v>1961</v>
      </c>
      <c r="W69" s="116">
        <v>2090</v>
      </c>
      <c r="X69" s="116">
        <v>2183</v>
      </c>
      <c r="Y69" s="116">
        <v>2392</v>
      </c>
      <c r="Z69" s="116">
        <v>2612</v>
      </c>
    </row>
    <row r="70" spans="1:26" x14ac:dyDescent="0.25">
      <c r="S70" s="119" t="s">
        <v>44</v>
      </c>
      <c r="T70" s="119"/>
      <c r="U70" s="116"/>
      <c r="V70" s="116">
        <v>2172</v>
      </c>
      <c r="W70" s="116">
        <v>2070</v>
      </c>
      <c r="X70" s="116">
        <v>2054</v>
      </c>
      <c r="Y70" s="116">
        <v>2011</v>
      </c>
      <c r="Z70" s="116">
        <v>2009</v>
      </c>
    </row>
    <row r="71" spans="1:26" x14ac:dyDescent="0.25">
      <c r="S71" s="119" t="s">
        <v>45</v>
      </c>
      <c r="T71" s="119"/>
      <c r="U71" s="116"/>
      <c r="V71" s="116">
        <v>2033</v>
      </c>
      <c r="W71" s="116">
        <v>2088</v>
      </c>
      <c r="X71" s="116">
        <v>2224</v>
      </c>
      <c r="Y71" s="116">
        <v>2205</v>
      </c>
      <c r="Z71" s="116">
        <v>2193</v>
      </c>
    </row>
    <row r="72" spans="1:26" x14ac:dyDescent="0.25">
      <c r="S72" s="119" t="s">
        <v>46</v>
      </c>
      <c r="T72" s="119"/>
      <c r="U72" s="116"/>
      <c r="V72" s="116">
        <v>2027</v>
      </c>
      <c r="W72" s="116">
        <v>2039</v>
      </c>
      <c r="X72" s="116">
        <v>1924</v>
      </c>
      <c r="Y72" s="116">
        <v>1906</v>
      </c>
      <c r="Z72" s="116">
        <v>1867</v>
      </c>
    </row>
    <row r="73" spans="1:26" x14ac:dyDescent="0.25">
      <c r="S73" s="119" t="s">
        <v>47</v>
      </c>
      <c r="T73" s="119"/>
      <c r="U73" s="116"/>
      <c r="V73" s="116">
        <v>1900</v>
      </c>
      <c r="W73" s="116">
        <v>1991</v>
      </c>
      <c r="X73" s="116">
        <v>1974</v>
      </c>
      <c r="Y73" s="116">
        <v>1924</v>
      </c>
      <c r="Z73" s="116">
        <v>1885</v>
      </c>
    </row>
    <row r="74" spans="1:26" x14ac:dyDescent="0.25">
      <c r="S74" s="119" t="s">
        <v>48</v>
      </c>
      <c r="T74" s="119"/>
      <c r="U74" s="116"/>
      <c r="V74" s="116">
        <v>1288</v>
      </c>
      <c r="W74" s="116">
        <v>1348</v>
      </c>
      <c r="X74" s="116">
        <v>1375</v>
      </c>
      <c r="Y74" s="116">
        <v>1419</v>
      </c>
      <c r="Z74" s="116">
        <v>1391</v>
      </c>
    </row>
    <row r="75" spans="1:26" x14ac:dyDescent="0.25">
      <c r="S75" s="119" t="s">
        <v>49</v>
      </c>
      <c r="T75" s="119"/>
      <c r="U75" s="116"/>
      <c r="V75" s="116">
        <v>634</v>
      </c>
      <c r="W75" s="116">
        <v>692</v>
      </c>
      <c r="X75" s="116">
        <v>705</v>
      </c>
      <c r="Y75" s="116">
        <v>726</v>
      </c>
      <c r="Z75" s="116">
        <v>739</v>
      </c>
    </row>
    <row r="76" spans="1:26" x14ac:dyDescent="0.25">
      <c r="S76" s="119" t="s">
        <v>50</v>
      </c>
      <c r="T76" s="119"/>
      <c r="U76" s="116"/>
      <c r="V76" s="116">
        <v>194</v>
      </c>
      <c r="W76" s="116">
        <v>244</v>
      </c>
      <c r="X76" s="116">
        <v>277</v>
      </c>
      <c r="Y76" s="116">
        <v>302</v>
      </c>
      <c r="Z76" s="116">
        <v>298</v>
      </c>
    </row>
    <row r="77" spans="1:26" x14ac:dyDescent="0.25">
      <c r="S77" s="119" t="s">
        <v>51</v>
      </c>
      <c r="T77" s="119"/>
      <c r="U77" s="116"/>
      <c r="V77" s="116">
        <v>122</v>
      </c>
      <c r="W77" s="116">
        <v>98</v>
      </c>
      <c r="X77" s="116">
        <v>88</v>
      </c>
      <c r="Y77" s="116">
        <v>98</v>
      </c>
      <c r="Z77" s="116">
        <v>92</v>
      </c>
    </row>
    <row r="78" spans="1:26" x14ac:dyDescent="0.25">
      <c r="S78" s="119" t="s">
        <v>52</v>
      </c>
      <c r="T78" s="119"/>
      <c r="U78" s="116"/>
      <c r="V78" s="116">
        <v>57</v>
      </c>
      <c r="W78" s="116">
        <v>57</v>
      </c>
      <c r="X78" s="116">
        <v>65</v>
      </c>
      <c r="Y78" s="116">
        <v>63</v>
      </c>
      <c r="Z78" s="116">
        <v>64</v>
      </c>
    </row>
    <row r="79" spans="1:26" x14ac:dyDescent="0.25">
      <c r="S79" s="119" t="s">
        <v>53</v>
      </c>
      <c r="T79" s="119"/>
      <c r="U79" s="116"/>
      <c r="V79" s="116">
        <v>61</v>
      </c>
      <c r="W79" s="116">
        <v>75</v>
      </c>
      <c r="X79" s="116">
        <v>67</v>
      </c>
      <c r="Y79" s="116">
        <v>67</v>
      </c>
      <c r="Z79" s="116">
        <v>59</v>
      </c>
    </row>
    <row r="80" spans="1:26" x14ac:dyDescent="0.25">
      <c r="S80" s="122" t="s">
        <v>54</v>
      </c>
      <c r="T80" s="122"/>
      <c r="U80" s="116"/>
      <c r="V80" s="116">
        <v>22482</v>
      </c>
      <c r="W80" s="116">
        <v>23376</v>
      </c>
      <c r="X80" s="116">
        <v>24344</v>
      </c>
      <c r="Y80" s="116">
        <v>24896</v>
      </c>
      <c r="Z80" s="116">
        <v>25118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Hobart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1793</v>
      </c>
      <c r="W83" s="116">
        <v>1844</v>
      </c>
      <c r="X83" s="116">
        <v>1921</v>
      </c>
      <c r="Y83" s="116">
        <v>1947</v>
      </c>
      <c r="Z83" s="116">
        <v>1977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3991</v>
      </c>
      <c r="W84" s="116">
        <v>4070</v>
      </c>
      <c r="X84" s="116">
        <v>4217</v>
      </c>
      <c r="Y84" s="116">
        <v>4277</v>
      </c>
      <c r="Z84" s="116">
        <v>4369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1438</v>
      </c>
      <c r="W85" s="116">
        <v>1462</v>
      </c>
      <c r="X85" s="116">
        <v>1552</v>
      </c>
      <c r="Y85" s="116">
        <v>1646</v>
      </c>
      <c r="Z85" s="116">
        <v>1718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49,297</v>
      </c>
      <c r="D86" s="98">
        <f t="shared" ref="D86:D91" si="4">AD4</f>
        <v>6.7392325443667023E-3</v>
      </c>
      <c r="E86" s="99">
        <f t="shared" ref="E86:E91" si="5">AD4</f>
        <v>6.7392325443667023E-3</v>
      </c>
      <c r="F86" s="98">
        <f t="shared" ref="F86:F91" si="6">AF4</f>
        <v>0.11967384391750713</v>
      </c>
      <c r="G86" s="99">
        <f t="shared" ref="G86:G91" si="7">AF4</f>
        <v>0.11967384391750713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1188</v>
      </c>
      <c r="W86" s="116">
        <v>1289</v>
      </c>
      <c r="X86" s="116">
        <v>1395</v>
      </c>
      <c r="Y86" s="116">
        <v>1452</v>
      </c>
      <c r="Z86" s="116">
        <v>1508</v>
      </c>
    </row>
    <row r="87" spans="1:30" ht="15" customHeight="1" x14ac:dyDescent="0.25">
      <c r="A87" s="100" t="s">
        <v>4</v>
      </c>
      <c r="B87" s="51"/>
      <c r="C87" s="101" t="str">
        <f t="shared" si="3"/>
        <v>24,178</v>
      </c>
      <c r="D87" s="98">
        <f t="shared" si="4"/>
        <v>4.1948747767579508E-3</v>
      </c>
      <c r="E87" s="99">
        <f t="shared" si="5"/>
        <v>4.1948747767579508E-3</v>
      </c>
      <c r="F87" s="98">
        <f t="shared" si="6"/>
        <v>0.1221572449642625</v>
      </c>
      <c r="G87" s="99">
        <f t="shared" si="7"/>
        <v>0.1221572449642625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902</v>
      </c>
      <c r="W87" s="116">
        <v>951</v>
      </c>
      <c r="X87" s="116">
        <v>998</v>
      </c>
      <c r="Y87" s="116">
        <v>1010</v>
      </c>
      <c r="Z87" s="116">
        <v>1014</v>
      </c>
    </row>
    <row r="88" spans="1:30" ht="15" customHeight="1" x14ac:dyDescent="0.25">
      <c r="A88" s="100" t="s">
        <v>5</v>
      </c>
      <c r="B88" s="51"/>
      <c r="C88" s="101" t="str">
        <f t="shared" si="3"/>
        <v>25,118</v>
      </c>
      <c r="D88" s="98">
        <f t="shared" si="4"/>
        <v>8.876571474474737E-3</v>
      </c>
      <c r="E88" s="99">
        <f t="shared" si="5"/>
        <v>8.876571474474737E-3</v>
      </c>
      <c r="F88" s="98">
        <f t="shared" si="6"/>
        <v>0.11724935503958722</v>
      </c>
      <c r="G88" s="99">
        <f t="shared" si="7"/>
        <v>0.11724935503958722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800</v>
      </c>
      <c r="W88" s="116">
        <v>757</v>
      </c>
      <c r="X88" s="116">
        <v>829</v>
      </c>
      <c r="Y88" s="116">
        <v>834</v>
      </c>
      <c r="Z88" s="116">
        <v>864</v>
      </c>
    </row>
    <row r="89" spans="1:30" ht="15" customHeight="1" x14ac:dyDescent="0.25">
      <c r="A89" s="51" t="s">
        <v>6</v>
      </c>
      <c r="B89" s="51"/>
      <c r="C89" s="101" t="str">
        <f t="shared" si="3"/>
        <v>33,276</v>
      </c>
      <c r="D89" s="98">
        <f t="shared" si="4"/>
        <v>1.9016995865870356E-2</v>
      </c>
      <c r="E89" s="99">
        <f t="shared" si="5"/>
        <v>1.9016995865870356E-2</v>
      </c>
      <c r="F89" s="98">
        <f t="shared" si="6"/>
        <v>0.10739126094046392</v>
      </c>
      <c r="G89" s="99">
        <f t="shared" si="7"/>
        <v>0.10739126094046392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303</v>
      </c>
      <c r="W89" s="116">
        <v>337</v>
      </c>
      <c r="X89" s="116">
        <v>359</v>
      </c>
      <c r="Y89" s="116">
        <v>394</v>
      </c>
      <c r="Z89" s="116">
        <v>407</v>
      </c>
    </row>
    <row r="90" spans="1:30" ht="15" customHeight="1" x14ac:dyDescent="0.25">
      <c r="A90" s="51" t="s">
        <v>100</v>
      </c>
      <c r="B90" s="51"/>
      <c r="C90" s="101" t="str">
        <f t="shared" si="3"/>
        <v>$35,331</v>
      </c>
      <c r="D90" s="98">
        <f t="shared" si="4"/>
        <v>-1.3067404117433568E-2</v>
      </c>
      <c r="E90" s="99">
        <f t="shared" si="5"/>
        <v>-1.3067404117433568E-2</v>
      </c>
      <c r="F90" s="98">
        <f t="shared" si="6"/>
        <v>-5.5672830645389082E-3</v>
      </c>
      <c r="G90" s="99">
        <f t="shared" si="7"/>
        <v>-5.5672830645389082E-3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1099</v>
      </c>
      <c r="W90" s="116">
        <v>1181</v>
      </c>
      <c r="X90" s="116">
        <v>1388</v>
      </c>
      <c r="Y90" s="116">
        <v>1470</v>
      </c>
      <c r="Z90" s="116">
        <v>1486</v>
      </c>
    </row>
    <row r="91" spans="1:30" ht="15" customHeight="1" x14ac:dyDescent="0.25">
      <c r="A91" s="51" t="s">
        <v>7</v>
      </c>
      <c r="B91" s="51"/>
      <c r="C91" s="101" t="str">
        <f t="shared" si="3"/>
        <v>$2,109.6 mil</v>
      </c>
      <c r="D91" s="98">
        <f t="shared" si="4"/>
        <v>4.2578522249838935E-2</v>
      </c>
      <c r="E91" s="99">
        <f t="shared" si="5"/>
        <v>4.2578522249838935E-2</v>
      </c>
      <c r="F91" s="98">
        <f t="shared" si="6"/>
        <v>0.19361466837620789</v>
      </c>
      <c r="G91" s="99">
        <f t="shared" si="7"/>
        <v>0.19361466837620789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14989</v>
      </c>
      <c r="W91" s="116">
        <v>15245</v>
      </c>
      <c r="X91" s="116">
        <v>15895</v>
      </c>
      <c r="Y91" s="116">
        <v>16151</v>
      </c>
      <c r="Z91" s="116">
        <v>16460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1346</v>
      </c>
      <c r="W93" s="116">
        <v>1425</v>
      </c>
      <c r="X93" s="116">
        <v>1460</v>
      </c>
      <c r="Y93" s="116">
        <v>1509</v>
      </c>
      <c r="Z93" s="116">
        <v>1585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4640</v>
      </c>
      <c r="W94" s="116">
        <v>4791</v>
      </c>
      <c r="X94" s="116">
        <v>5026</v>
      </c>
      <c r="Y94" s="116">
        <v>5201</v>
      </c>
      <c r="Z94" s="116">
        <v>5384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399</v>
      </c>
      <c r="W95" s="116">
        <v>404</v>
      </c>
      <c r="X95" s="116">
        <v>426</v>
      </c>
      <c r="Y95" s="116">
        <v>453</v>
      </c>
      <c r="Z95" s="116">
        <v>465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1761</v>
      </c>
      <c r="W96" s="116">
        <v>1961</v>
      </c>
      <c r="X96" s="116">
        <v>2093</v>
      </c>
      <c r="Y96" s="116">
        <v>2158</v>
      </c>
      <c r="Z96" s="116">
        <v>2238</v>
      </c>
    </row>
    <row r="97" spans="1:32" ht="15" customHeight="1" x14ac:dyDescent="0.25">
      <c r="S97" s="119" t="s">
        <v>145</v>
      </c>
      <c r="T97" s="119"/>
      <c r="U97" s="116"/>
      <c r="V97" s="116">
        <v>2119</v>
      </c>
      <c r="W97" s="116">
        <v>2269</v>
      </c>
      <c r="X97" s="116">
        <v>2318</v>
      </c>
      <c r="Y97" s="116">
        <v>2358</v>
      </c>
      <c r="Z97" s="116">
        <v>2358</v>
      </c>
    </row>
    <row r="98" spans="1:32" ht="15" customHeight="1" x14ac:dyDescent="0.25">
      <c r="S98" s="119" t="s">
        <v>146</v>
      </c>
      <c r="T98" s="119"/>
      <c r="U98" s="116"/>
      <c r="V98" s="116">
        <v>1094</v>
      </c>
      <c r="W98" s="116">
        <v>1098</v>
      </c>
      <c r="X98" s="116">
        <v>1168</v>
      </c>
      <c r="Y98" s="116">
        <v>1194</v>
      </c>
      <c r="Z98" s="116">
        <v>1236</v>
      </c>
    </row>
    <row r="99" spans="1:32" ht="15" customHeight="1" x14ac:dyDescent="0.25">
      <c r="S99" s="119" t="s">
        <v>147</v>
      </c>
      <c r="T99" s="119"/>
      <c r="U99" s="116"/>
      <c r="V99" s="116">
        <v>27</v>
      </c>
      <c r="W99" s="116">
        <v>39</v>
      </c>
      <c r="X99" s="116">
        <v>55</v>
      </c>
      <c r="Y99" s="116">
        <v>62</v>
      </c>
      <c r="Z99" s="116">
        <v>65</v>
      </c>
    </row>
    <row r="100" spans="1:32" ht="15" customHeight="1" x14ac:dyDescent="0.25">
      <c r="S100" s="119" t="s">
        <v>59</v>
      </c>
      <c r="T100" s="119"/>
      <c r="U100" s="116"/>
      <c r="V100" s="116">
        <v>619</v>
      </c>
      <c r="W100" s="116">
        <v>699</v>
      </c>
      <c r="X100" s="116">
        <v>801</v>
      </c>
      <c r="Y100" s="116">
        <v>889</v>
      </c>
      <c r="Z100" s="116">
        <v>898</v>
      </c>
    </row>
    <row r="101" spans="1:32" x14ac:dyDescent="0.25">
      <c r="A101" s="20"/>
      <c r="S101" s="122" t="s">
        <v>54</v>
      </c>
      <c r="T101" s="122"/>
      <c r="U101" s="116"/>
      <c r="V101" s="116">
        <v>15060</v>
      </c>
      <c r="W101" s="116">
        <v>15533</v>
      </c>
      <c r="X101" s="116">
        <v>16070</v>
      </c>
      <c r="Y101" s="116">
        <v>16504</v>
      </c>
      <c r="Z101" s="116">
        <v>16820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27178</v>
      </c>
      <c r="W104" s="116">
        <v>29861</v>
      </c>
      <c r="X104" s="116">
        <v>31574</v>
      </c>
      <c r="Y104" s="116">
        <v>32600</v>
      </c>
      <c r="Z104" s="116">
        <v>33269</v>
      </c>
      <c r="AB104" s="113" t="str">
        <f>TEXT(Z104,"###,###")</f>
        <v>33,269</v>
      </c>
      <c r="AD104" s="134">
        <f>Z104/($Z$4)*100</f>
        <v>67.486865326490459</v>
      </c>
      <c r="AF104" s="113"/>
    </row>
    <row r="105" spans="1:32" x14ac:dyDescent="0.25">
      <c r="S105" s="119" t="s">
        <v>18</v>
      </c>
      <c r="T105" s="119"/>
      <c r="U105" s="116"/>
      <c r="V105" s="116">
        <v>12855</v>
      </c>
      <c r="W105" s="116">
        <v>12448</v>
      </c>
      <c r="X105" s="116">
        <v>12611</v>
      </c>
      <c r="Y105" s="116">
        <v>12862</v>
      </c>
      <c r="Z105" s="116">
        <v>12523</v>
      </c>
      <c r="AB105" s="113" t="str">
        <f>TEXT(Z105,"###,###")</f>
        <v>12,523</v>
      </c>
      <c r="AD105" s="134">
        <f>Z105/($Z$4)*100</f>
        <v>25.403168549810335</v>
      </c>
      <c r="AF105" s="113"/>
    </row>
    <row r="106" spans="1:32" x14ac:dyDescent="0.25">
      <c r="S106" s="122" t="s">
        <v>54</v>
      </c>
      <c r="T106" s="122"/>
      <c r="U106" s="124"/>
      <c r="V106" s="124">
        <v>40033</v>
      </c>
      <c r="W106" s="124">
        <v>42309</v>
      </c>
      <c r="X106" s="124">
        <v>44185</v>
      </c>
      <c r="Y106" s="124">
        <v>45462</v>
      </c>
      <c r="Z106" s="124">
        <v>45792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5718</v>
      </c>
      <c r="W108" s="116">
        <v>6405</v>
      </c>
      <c r="X108" s="116">
        <v>7809</v>
      </c>
      <c r="Y108" s="116">
        <v>7446</v>
      </c>
      <c r="Z108" s="116">
        <v>7788</v>
      </c>
      <c r="AB108" s="113" t="str">
        <f>TEXT(Z108,"###,###")</f>
        <v>7,788</v>
      </c>
      <c r="AD108" s="134">
        <f>Z108/($Z$4)*100</f>
        <v>15.79812158954906</v>
      </c>
      <c r="AF108" s="113"/>
    </row>
    <row r="109" spans="1:32" x14ac:dyDescent="0.25">
      <c r="S109" s="119" t="s">
        <v>21</v>
      </c>
      <c r="T109" s="119"/>
      <c r="U109" s="116"/>
      <c r="V109" s="116">
        <v>6221</v>
      </c>
      <c r="W109" s="116">
        <v>6744</v>
      </c>
      <c r="X109" s="116">
        <v>6978</v>
      </c>
      <c r="Y109" s="116">
        <v>7313</v>
      </c>
      <c r="Z109" s="116">
        <v>7352</v>
      </c>
      <c r="AB109" s="113" t="str">
        <f>TEXT(Z109,"###,###")</f>
        <v>7,352</v>
      </c>
      <c r="AD109" s="134">
        <f>Z109/($Z$4)*100</f>
        <v>14.913686431222995</v>
      </c>
      <c r="AF109" s="113"/>
    </row>
    <row r="110" spans="1:32" x14ac:dyDescent="0.25">
      <c r="S110" s="119" t="s">
        <v>22</v>
      </c>
      <c r="T110" s="119"/>
      <c r="U110" s="116"/>
      <c r="V110" s="116">
        <v>10256</v>
      </c>
      <c r="W110" s="116">
        <v>10670</v>
      </c>
      <c r="X110" s="116">
        <v>10488</v>
      </c>
      <c r="Y110" s="116">
        <v>10829</v>
      </c>
      <c r="Z110" s="116">
        <v>10948</v>
      </c>
      <c r="AB110" s="113" t="str">
        <f>TEXT(Z110,"###,###")</f>
        <v>10,948</v>
      </c>
      <c r="AD110" s="134">
        <f>Z110/($Z$4)*100</f>
        <v>22.208247966407693</v>
      </c>
      <c r="AF110" s="113"/>
    </row>
    <row r="111" spans="1:32" x14ac:dyDescent="0.25">
      <c r="S111" s="119" t="s">
        <v>23</v>
      </c>
      <c r="T111" s="119"/>
      <c r="U111" s="116"/>
      <c r="V111" s="116">
        <v>17835</v>
      </c>
      <c r="W111" s="116">
        <v>18490</v>
      </c>
      <c r="X111" s="116">
        <v>18908</v>
      </c>
      <c r="Y111" s="116">
        <v>19879</v>
      </c>
      <c r="Z111" s="116">
        <v>19474</v>
      </c>
      <c r="AB111" s="113" t="str">
        <f>TEXT(Z111,"###,###")</f>
        <v>19,474</v>
      </c>
      <c r="AD111" s="134">
        <f>Z111/($Z$4)*100</f>
        <v>39.503418057893988</v>
      </c>
      <c r="AF111" s="113"/>
    </row>
    <row r="112" spans="1:32" x14ac:dyDescent="0.25">
      <c r="S112" s="122" t="s">
        <v>54</v>
      </c>
      <c r="T112" s="122"/>
      <c r="U112" s="116"/>
      <c r="V112" s="116">
        <v>44028</v>
      </c>
      <c r="W112" s="116">
        <v>45684</v>
      </c>
      <c r="X112" s="116">
        <v>47819</v>
      </c>
      <c r="Y112" s="116">
        <v>48969</v>
      </c>
      <c r="Z112" s="116">
        <v>49294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39.08</v>
      </c>
      <c r="W118" s="135">
        <v>41.08</v>
      </c>
      <c r="X118" s="135">
        <v>40.880000000000003</v>
      </c>
      <c r="Y118" s="135">
        <v>40.64</v>
      </c>
      <c r="Z118" s="135">
        <v>40.590000000000003</v>
      </c>
      <c r="AB118" s="113" t="str">
        <f>TEXT(Z118,"##.0")</f>
        <v>40.6</v>
      </c>
    </row>
    <row r="120" spans="19:32" x14ac:dyDescent="0.25">
      <c r="S120" s="105" t="s">
        <v>102</v>
      </c>
      <c r="T120" s="116"/>
      <c r="U120" s="116"/>
      <c r="V120" s="116">
        <v>25026</v>
      </c>
      <c r="W120" s="116">
        <v>25544</v>
      </c>
      <c r="X120" s="116">
        <v>26353</v>
      </c>
      <c r="Y120" s="116">
        <v>26953</v>
      </c>
      <c r="Z120" s="116">
        <v>27326</v>
      </c>
      <c r="AB120" s="113" t="str">
        <f>TEXT(Z120,"###,###")</f>
        <v>27,326</v>
      </c>
    </row>
    <row r="121" spans="19:32" x14ac:dyDescent="0.25">
      <c r="S121" s="105" t="s">
        <v>103</v>
      </c>
      <c r="T121" s="116"/>
      <c r="U121" s="116"/>
      <c r="V121" s="116">
        <v>2373</v>
      </c>
      <c r="W121" s="116">
        <v>2401</v>
      </c>
      <c r="X121" s="116">
        <v>2501</v>
      </c>
      <c r="Y121" s="116">
        <v>2524</v>
      </c>
      <c r="Z121" s="116">
        <v>2584</v>
      </c>
      <c r="AB121" s="113" t="str">
        <f>TEXT(Z121,"###,###")</f>
        <v>2,584</v>
      </c>
    </row>
    <row r="122" spans="19:32" x14ac:dyDescent="0.25">
      <c r="S122" s="105" t="s">
        <v>104</v>
      </c>
      <c r="T122" s="116"/>
      <c r="U122" s="116"/>
      <c r="V122" s="116">
        <v>2651</v>
      </c>
      <c r="W122" s="116">
        <v>2833</v>
      </c>
      <c r="X122" s="116">
        <v>3111</v>
      </c>
      <c r="Y122" s="116">
        <v>3175</v>
      </c>
      <c r="Z122" s="116">
        <v>3365</v>
      </c>
      <c r="AB122" s="113" t="str">
        <f>TEXT(Z122,"###,###")</f>
        <v>3,365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27677</v>
      </c>
      <c r="W124" s="116">
        <v>28377</v>
      </c>
      <c r="X124" s="116">
        <v>29464</v>
      </c>
      <c r="Y124" s="116">
        <v>30128</v>
      </c>
      <c r="Z124" s="116">
        <v>30691</v>
      </c>
      <c r="AB124" s="113" t="str">
        <f>TEXT(Z124,"###,###")</f>
        <v>30,691</v>
      </c>
      <c r="AD124" s="131">
        <f>Z124/$Z$7*100</f>
        <v>92.2316384180791</v>
      </c>
    </row>
    <row r="125" spans="19:32" x14ac:dyDescent="0.25">
      <c r="S125" s="105" t="s">
        <v>106</v>
      </c>
      <c r="T125" s="116"/>
      <c r="U125" s="116"/>
      <c r="V125" s="116">
        <v>5024</v>
      </c>
      <c r="W125" s="116">
        <v>5234</v>
      </c>
      <c r="X125" s="116">
        <v>5612</v>
      </c>
      <c r="Y125" s="116">
        <v>5699</v>
      </c>
      <c r="Z125" s="116">
        <v>5949</v>
      </c>
      <c r="AB125" s="113" t="str">
        <f>TEXT(Z125,"###,###")</f>
        <v>5,949</v>
      </c>
      <c r="AD125" s="131">
        <f>Z125/$Z$7*100</f>
        <v>17.877749729534802</v>
      </c>
    </row>
    <row r="127" spans="19:32" x14ac:dyDescent="0.25">
      <c r="S127" s="105" t="s">
        <v>107</v>
      </c>
      <c r="T127" s="116"/>
      <c r="U127" s="116"/>
      <c r="V127" s="116">
        <v>14989</v>
      </c>
      <c r="W127" s="116">
        <v>15245</v>
      </c>
      <c r="X127" s="116">
        <v>15895</v>
      </c>
      <c r="Y127" s="116">
        <v>16146</v>
      </c>
      <c r="Z127" s="116">
        <v>16461</v>
      </c>
      <c r="AB127" s="113" t="str">
        <f>TEXT(Z127,"###,###")</f>
        <v>16,461</v>
      </c>
      <c r="AD127" s="131">
        <f>Z127/$Z$7*100</f>
        <v>49.468085106382979</v>
      </c>
    </row>
    <row r="128" spans="19:32" x14ac:dyDescent="0.25">
      <c r="S128" s="105" t="s">
        <v>108</v>
      </c>
      <c r="T128" s="116"/>
      <c r="U128" s="116"/>
      <c r="V128" s="116">
        <v>15060</v>
      </c>
      <c r="W128" s="116">
        <v>15533</v>
      </c>
      <c r="X128" s="116">
        <v>16070</v>
      </c>
      <c r="Y128" s="116">
        <v>16501</v>
      </c>
      <c r="Z128" s="116">
        <v>16818</v>
      </c>
      <c r="AB128" s="113" t="str">
        <f>TEXT(Z128,"###,###")</f>
        <v>16,818</v>
      </c>
      <c r="AD128" s="131">
        <f>Z128/$Z$7*100</f>
        <v>50.540930400288495</v>
      </c>
    </row>
    <row r="130" spans="19:20" x14ac:dyDescent="0.25">
      <c r="S130" s="105" t="s">
        <v>185</v>
      </c>
      <c r="T130" s="131">
        <v>82.119245101574705</v>
      </c>
    </row>
    <row r="131" spans="19:20" x14ac:dyDescent="0.25">
      <c r="S131" s="105" t="s">
        <v>186</v>
      </c>
      <c r="T131" s="131">
        <v>7.7653564130304122</v>
      </c>
    </row>
    <row r="132" spans="19:20" x14ac:dyDescent="0.25">
      <c r="S132" s="105" t="s">
        <v>187</v>
      </c>
      <c r="T132" s="131">
        <v>10.112393316504388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8B08644-D1F4-44CB-A9EA-2F3F5375FA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EBD93133-CF65-4F6A-9664-48D135E67FD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0590A212-A495-4C18-BE72-AC5F37BF3E8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90396FBA-C940-4848-AFCF-FA078B611D5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522C1-0908-4E88-A317-3EC87F5EEFE2}">
  <sheetPr codeName="Sheet8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126</v>
      </c>
      <c r="T1" s="103"/>
      <c r="U1" s="103"/>
      <c r="V1" s="103"/>
      <c r="W1" s="103"/>
      <c r="X1" s="103"/>
      <c r="Y1" s="104" t="s">
        <v>166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126</v>
      </c>
      <c r="Y3" s="109" t="s">
        <v>166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12.16 Huon Valley,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11738</v>
      </c>
      <c r="W4" s="112">
        <v>12275</v>
      </c>
      <c r="X4" s="112">
        <v>13159</v>
      </c>
      <c r="Y4" s="112">
        <v>12863</v>
      </c>
      <c r="Z4" s="112">
        <v>13172</v>
      </c>
      <c r="AB4" s="113" t="str">
        <f>TEXT(Z4,"###,###")</f>
        <v>13,172</v>
      </c>
      <c r="AD4" s="114">
        <f>Z4/Y4-1</f>
        <v>2.4022389800202104E-2</v>
      </c>
      <c r="AF4" s="114">
        <f>Z4/V4-1</f>
        <v>0.12216731981598228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6166</v>
      </c>
      <c r="W5" s="112">
        <v>6402</v>
      </c>
      <c r="X5" s="112">
        <v>6972</v>
      </c>
      <c r="Y5" s="112">
        <v>6737</v>
      </c>
      <c r="Z5" s="112">
        <v>6851</v>
      </c>
      <c r="AB5" s="113" t="str">
        <f>TEXT(Z5,"###,###")</f>
        <v>6,851</v>
      </c>
      <c r="AD5" s="114">
        <f t="shared" ref="AD5:AD9" si="0">Z5/Y5-1</f>
        <v>1.6921478402849965E-2</v>
      </c>
      <c r="AF5" s="114">
        <f t="shared" ref="AF5:AF9" si="1">Z5/V5-1</f>
        <v>0.11109309114498855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5573</v>
      </c>
      <c r="W6" s="112">
        <v>5873</v>
      </c>
      <c r="X6" s="112">
        <v>6185</v>
      </c>
      <c r="Y6" s="112">
        <v>6126</v>
      </c>
      <c r="Z6" s="112">
        <v>6322</v>
      </c>
      <c r="AB6" s="113" t="str">
        <f>TEXT(Z6,"###,###")</f>
        <v>6,322</v>
      </c>
      <c r="AD6" s="114">
        <f t="shared" si="0"/>
        <v>3.1994776363042821E-2</v>
      </c>
      <c r="AF6" s="114">
        <f t="shared" si="1"/>
        <v>0.13439799031042532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8129</v>
      </c>
      <c r="W7" s="112">
        <v>8524</v>
      </c>
      <c r="X7" s="112">
        <v>9096</v>
      </c>
      <c r="Y7" s="112">
        <v>9090</v>
      </c>
      <c r="Z7" s="112">
        <v>9514</v>
      </c>
      <c r="AB7" s="113" t="str">
        <f>TEXT(Z7,"###,###")</f>
        <v>9,514</v>
      </c>
      <c r="AD7" s="114">
        <f t="shared" si="0"/>
        <v>4.6644664466446661E-2</v>
      </c>
      <c r="AF7" s="114">
        <f t="shared" si="1"/>
        <v>0.17037766022881051</v>
      </c>
    </row>
    <row r="8" spans="1:32" ht="17.25" customHeight="1" x14ac:dyDescent="0.25">
      <c r="A8" s="66" t="s">
        <v>13</v>
      </c>
      <c r="B8" s="67"/>
      <c r="C8" s="31"/>
      <c r="D8" s="68" t="str">
        <f>AB4</f>
        <v>13,172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9,514</v>
      </c>
      <c r="P8" s="69"/>
      <c r="S8" s="111" t="s">
        <v>86</v>
      </c>
      <c r="T8" s="112"/>
      <c r="U8" s="112"/>
      <c r="V8" s="112">
        <v>34195.660000000003</v>
      </c>
      <c r="W8" s="112">
        <v>34006.44</v>
      </c>
      <c r="X8" s="112">
        <v>33981.5</v>
      </c>
      <c r="Y8" s="112">
        <v>38341.040000000001</v>
      </c>
      <c r="Z8" s="112">
        <v>37049.49</v>
      </c>
      <c r="AB8" s="113" t="str">
        <f>TEXT(Z8,"$###,###")</f>
        <v>$37,049</v>
      </c>
      <c r="AD8" s="114">
        <f t="shared" si="0"/>
        <v>-3.3685836377938649E-2</v>
      </c>
      <c r="AF8" s="114">
        <f t="shared" si="1"/>
        <v>8.3455912241494845E-2</v>
      </c>
    </row>
    <row r="9" spans="1:32" x14ac:dyDescent="0.25">
      <c r="A9" s="32" t="s">
        <v>15</v>
      </c>
      <c r="B9" s="73"/>
      <c r="C9" s="74"/>
      <c r="D9" s="75">
        <f>AD104</f>
        <v>73.284239295475246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53.016607105318478</v>
      </c>
      <c r="P9" s="76" t="s">
        <v>87</v>
      </c>
      <c r="S9" s="111" t="s">
        <v>7</v>
      </c>
      <c r="T9" s="112"/>
      <c r="U9" s="112"/>
      <c r="V9" s="112">
        <v>347947253</v>
      </c>
      <c r="W9" s="112">
        <v>368003729</v>
      </c>
      <c r="X9" s="112">
        <v>400013338</v>
      </c>
      <c r="Y9" s="112">
        <v>424495109</v>
      </c>
      <c r="Z9" s="112">
        <v>449308187</v>
      </c>
      <c r="AB9" s="113" t="str">
        <f>TEXT(Z9/1000000,"$#,###.0")&amp;" mil"</f>
        <v>$449.3 mil</v>
      </c>
      <c r="AD9" s="114">
        <f t="shared" si="0"/>
        <v>5.8453154050356781E-2</v>
      </c>
      <c r="AF9" s="114">
        <f t="shared" si="1"/>
        <v>0.29131120629942142</v>
      </c>
    </row>
    <row r="10" spans="1:32" x14ac:dyDescent="0.25">
      <c r="A10" s="32" t="s">
        <v>18</v>
      </c>
      <c r="B10" s="73"/>
      <c r="C10" s="74"/>
      <c r="D10" s="75">
        <f>AD105</f>
        <v>16.67931976920741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47.05696867773807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78.589447130544471</v>
      </c>
      <c r="P11" s="76" t="s">
        <v>87</v>
      </c>
      <c r="S11" s="111" t="s">
        <v>30</v>
      </c>
      <c r="T11" s="116"/>
      <c r="U11" s="116"/>
      <c r="V11" s="116">
        <v>9933</v>
      </c>
      <c r="W11" s="116">
        <v>10396</v>
      </c>
      <c r="X11" s="116">
        <v>11191</v>
      </c>
      <c r="Y11" s="116">
        <v>10908</v>
      </c>
      <c r="Z11" s="116">
        <v>11132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12.980870296405298</v>
      </c>
      <c r="P12" s="76" t="s">
        <v>87</v>
      </c>
      <c r="S12" s="111" t="s">
        <v>31</v>
      </c>
      <c r="T12" s="116"/>
      <c r="U12" s="116"/>
      <c r="V12" s="116">
        <v>1806</v>
      </c>
      <c r="W12" s="116">
        <v>1879</v>
      </c>
      <c r="X12" s="116">
        <v>1966</v>
      </c>
      <c r="Y12" s="116">
        <v>1958</v>
      </c>
      <c r="Z12" s="116">
        <v>2039</v>
      </c>
    </row>
    <row r="13" spans="1:32" ht="15" customHeight="1" x14ac:dyDescent="0.25">
      <c r="A13" s="32" t="s">
        <v>20</v>
      </c>
      <c r="B13" s="74"/>
      <c r="C13" s="74"/>
      <c r="D13" s="75">
        <f>AD108</f>
        <v>17.150015183723049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8.4086609207483711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15.411478894624961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43.2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24.013058001822046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15.64797311489183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2082</v>
      </c>
      <c r="Z15" s="116">
        <v>2246</v>
      </c>
      <c r="AB15" s="121">
        <f t="shared" ref="AB15:AB34" si="2">IF(Z15="np",0,Z15/$Z$34)</f>
        <v>0.17051320983905255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33.100516246583659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84.35202688510816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38</v>
      </c>
      <c r="Z16" s="116">
        <v>50</v>
      </c>
      <c r="AB16" s="121">
        <f t="shared" si="2"/>
        <v>3.7959307622228971E-3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875</v>
      </c>
      <c r="Z17" s="116">
        <v>909</v>
      </c>
      <c r="AB17" s="121">
        <f t="shared" si="2"/>
        <v>6.901002125721227E-2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94</v>
      </c>
      <c r="Z18" s="116">
        <v>84</v>
      </c>
      <c r="AB18" s="121">
        <f t="shared" si="2"/>
        <v>6.3771636805344672E-3</v>
      </c>
    </row>
    <row r="19" spans="1:28" x14ac:dyDescent="0.25">
      <c r="A19" s="65" t="str">
        <f>$S$1&amp;" ("&amp;$V$2&amp;" to "&amp;$Z$2&amp;")"</f>
        <v>Huon Valley (2015-16 to 2019-20)</v>
      </c>
      <c r="B19" s="65"/>
      <c r="C19" s="65"/>
      <c r="D19" s="65"/>
      <c r="E19" s="65"/>
      <c r="F19" s="65"/>
      <c r="G19" s="65" t="str">
        <f>$S$1&amp;" ("&amp;$V$2&amp;" to "&amp;$Z$2&amp;")"</f>
        <v>Huon Valley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934</v>
      </c>
      <c r="Z19" s="116">
        <v>987</v>
      </c>
      <c r="AB19" s="121">
        <f t="shared" si="2"/>
        <v>7.4931673246279987E-2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337</v>
      </c>
      <c r="Z20" s="116">
        <v>307</v>
      </c>
      <c r="AB20" s="121">
        <f t="shared" si="2"/>
        <v>2.3307014880048587E-2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896</v>
      </c>
      <c r="Z21" s="116">
        <v>855</v>
      </c>
      <c r="AB21" s="121">
        <f t="shared" si="2"/>
        <v>6.4910416034011542E-2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613</v>
      </c>
      <c r="Z22" s="116">
        <v>691</v>
      </c>
      <c r="AB22" s="121">
        <f t="shared" si="2"/>
        <v>5.2459763133920437E-2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317</v>
      </c>
      <c r="Z23" s="116">
        <v>302</v>
      </c>
      <c r="AB23" s="121">
        <f t="shared" si="2"/>
        <v>2.2927421803826297E-2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150</v>
      </c>
      <c r="Z24" s="116">
        <v>150</v>
      </c>
      <c r="AB24" s="121">
        <f t="shared" si="2"/>
        <v>1.1387792286668691E-2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289</v>
      </c>
      <c r="Z25" s="116">
        <v>341</v>
      </c>
      <c r="AB25" s="121">
        <f t="shared" si="2"/>
        <v>2.5888247798360159E-2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179</v>
      </c>
      <c r="Z26" s="116">
        <v>170</v>
      </c>
      <c r="AB26" s="121">
        <f t="shared" si="2"/>
        <v>1.2906164591557851E-2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621</v>
      </c>
      <c r="Z27" s="116">
        <v>660</v>
      </c>
      <c r="AB27" s="121">
        <f t="shared" si="2"/>
        <v>5.0106286061342244E-2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913</v>
      </c>
      <c r="Z28" s="116">
        <v>803</v>
      </c>
      <c r="AB28" s="121">
        <f t="shared" si="2"/>
        <v>6.0962648041299729E-2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823</v>
      </c>
      <c r="Z29" s="116">
        <v>758</v>
      </c>
      <c r="AB29" s="121">
        <f t="shared" si="2"/>
        <v>5.754631035529912E-2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988</v>
      </c>
      <c r="Z30" s="116">
        <v>1062</v>
      </c>
      <c r="AB30" s="121">
        <f t="shared" si="2"/>
        <v>8.0625569389614335E-2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1333</v>
      </c>
      <c r="Z31" s="116">
        <v>1432</v>
      </c>
      <c r="AB31" s="121">
        <f t="shared" si="2"/>
        <v>0.10871545703006377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202</v>
      </c>
      <c r="Z32" s="116">
        <v>213</v>
      </c>
      <c r="AB32" s="121">
        <f t="shared" si="2"/>
        <v>1.617066504706954E-2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397</v>
      </c>
      <c r="Z33" s="116">
        <v>440</v>
      </c>
      <c r="AB33" s="121">
        <f t="shared" si="2"/>
        <v>3.3404190707561496E-2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12864</v>
      </c>
      <c r="Z34" s="124">
        <v>13172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8032</v>
      </c>
      <c r="AB37" s="136">
        <f>Z37/Z40*100</f>
        <v>84.35202688510816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1490</v>
      </c>
      <c r="AB38" s="136">
        <f>Z38/Z40*100</f>
        <v>15.64797311489183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9522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4</v>
      </c>
      <c r="X44" s="116">
        <v>8</v>
      </c>
      <c r="Y44" s="116">
        <v>8</v>
      </c>
      <c r="Z44" s="116">
        <v>4</v>
      </c>
    </row>
    <row r="45" spans="19:32" x14ac:dyDescent="0.25">
      <c r="S45" s="119" t="s">
        <v>38</v>
      </c>
      <c r="T45" s="119"/>
      <c r="U45" s="116"/>
      <c r="V45" s="116">
        <v>89</v>
      </c>
      <c r="W45" s="116">
        <v>113</v>
      </c>
      <c r="X45" s="116">
        <v>140</v>
      </c>
      <c r="Y45" s="116">
        <v>120</v>
      </c>
      <c r="Z45" s="116">
        <v>112</v>
      </c>
    </row>
    <row r="46" spans="19:32" x14ac:dyDescent="0.25">
      <c r="S46" s="119" t="s">
        <v>39</v>
      </c>
      <c r="T46" s="119"/>
      <c r="U46" s="116"/>
      <c r="V46" s="116">
        <v>323</v>
      </c>
      <c r="W46" s="116">
        <v>347</v>
      </c>
      <c r="X46" s="116">
        <v>391</v>
      </c>
      <c r="Y46" s="116">
        <v>326</v>
      </c>
      <c r="Z46" s="116">
        <v>338</v>
      </c>
    </row>
    <row r="47" spans="19:32" x14ac:dyDescent="0.25">
      <c r="S47" s="119" t="s">
        <v>40</v>
      </c>
      <c r="T47" s="119"/>
      <c r="U47" s="116"/>
      <c r="V47" s="116">
        <v>624</v>
      </c>
      <c r="W47" s="116">
        <v>528</v>
      </c>
      <c r="X47" s="116">
        <v>714</v>
      </c>
      <c r="Y47" s="116">
        <v>642</v>
      </c>
      <c r="Z47" s="116">
        <v>543</v>
      </c>
    </row>
    <row r="48" spans="19:32" x14ac:dyDescent="0.25">
      <c r="S48" s="119" t="s">
        <v>41</v>
      </c>
      <c r="T48" s="119"/>
      <c r="U48" s="116"/>
      <c r="V48" s="116">
        <v>712</v>
      </c>
      <c r="W48" s="116">
        <v>760</v>
      </c>
      <c r="X48" s="116">
        <v>875</v>
      </c>
      <c r="Y48" s="116">
        <v>768</v>
      </c>
      <c r="Z48" s="116">
        <v>884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612</v>
      </c>
      <c r="W49" s="116">
        <v>666</v>
      </c>
      <c r="X49" s="116">
        <v>735</v>
      </c>
      <c r="Y49" s="116">
        <v>700</v>
      </c>
      <c r="Z49" s="116">
        <v>699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Huon Valley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536</v>
      </c>
      <c r="W50" s="116">
        <v>592</v>
      </c>
      <c r="X50" s="116">
        <v>630</v>
      </c>
      <c r="Y50" s="116">
        <v>627</v>
      </c>
      <c r="Z50" s="116">
        <v>706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597</v>
      </c>
      <c r="W51" s="116">
        <v>574</v>
      </c>
      <c r="X51" s="116">
        <v>601</v>
      </c>
      <c r="Y51" s="116">
        <v>578</v>
      </c>
      <c r="Z51" s="116">
        <v>547</v>
      </c>
    </row>
    <row r="52" spans="1:26" ht="15" customHeight="1" x14ac:dyDescent="0.25">
      <c r="S52" s="119" t="s">
        <v>45</v>
      </c>
      <c r="T52" s="119"/>
      <c r="U52" s="116"/>
      <c r="V52" s="116">
        <v>645</v>
      </c>
      <c r="W52" s="116">
        <v>684</v>
      </c>
      <c r="X52" s="116">
        <v>683</v>
      </c>
      <c r="Y52" s="116">
        <v>719</v>
      </c>
      <c r="Z52" s="116">
        <v>688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576</v>
      </c>
      <c r="W53" s="116">
        <v>602</v>
      </c>
      <c r="X53" s="116">
        <v>603</v>
      </c>
      <c r="Y53" s="116">
        <v>638</v>
      </c>
      <c r="Z53" s="116">
        <v>661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606</v>
      </c>
      <c r="W54" s="116">
        <v>659</v>
      </c>
      <c r="X54" s="116">
        <v>652</v>
      </c>
      <c r="Y54" s="116">
        <v>590</v>
      </c>
      <c r="Z54" s="116">
        <v>629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449</v>
      </c>
      <c r="W55" s="116">
        <v>469</v>
      </c>
      <c r="X55" s="116">
        <v>508</v>
      </c>
      <c r="Y55" s="116">
        <v>551</v>
      </c>
      <c r="Z55" s="116">
        <v>547</v>
      </c>
    </row>
    <row r="56" spans="1:26" ht="15" customHeight="1" x14ac:dyDescent="0.25">
      <c r="S56" s="119" t="s">
        <v>49</v>
      </c>
      <c r="T56" s="119"/>
      <c r="U56" s="116"/>
      <c r="V56" s="116">
        <v>258</v>
      </c>
      <c r="W56" s="116">
        <v>223</v>
      </c>
      <c r="X56" s="116">
        <v>252</v>
      </c>
      <c r="Y56" s="116">
        <v>252</v>
      </c>
      <c r="Z56" s="116">
        <v>275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76</v>
      </c>
      <c r="W57" s="116">
        <v>122</v>
      </c>
      <c r="X57" s="116">
        <v>130</v>
      </c>
      <c r="Y57" s="116">
        <v>151</v>
      </c>
      <c r="Z57" s="116">
        <v>144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34</v>
      </c>
      <c r="W58" s="116">
        <v>35</v>
      </c>
      <c r="X58" s="116">
        <v>32</v>
      </c>
      <c r="Y58" s="116">
        <v>41</v>
      </c>
      <c r="Z58" s="116">
        <v>42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9</v>
      </c>
      <c r="W59" s="116">
        <v>14</v>
      </c>
      <c r="X59" s="116">
        <v>19</v>
      </c>
      <c r="Y59" s="116">
        <v>19</v>
      </c>
      <c r="Z59" s="116">
        <v>22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17</v>
      </c>
      <c r="W60" s="116">
        <v>11</v>
      </c>
      <c r="X60" s="116">
        <v>13</v>
      </c>
      <c r="Y60" s="116">
        <v>9</v>
      </c>
      <c r="Z60" s="116">
        <v>9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6163</v>
      </c>
      <c r="W61" s="116">
        <v>6402</v>
      </c>
      <c r="X61" s="116">
        <v>6976</v>
      </c>
      <c r="Y61" s="116">
        <v>6738</v>
      </c>
      <c r="Z61" s="116">
        <v>6848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8</v>
      </c>
      <c r="W63" s="116">
        <v>0</v>
      </c>
      <c r="X63" s="116">
        <v>5</v>
      </c>
      <c r="Y63" s="116">
        <v>7</v>
      </c>
      <c r="Z63" s="116">
        <v>7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122</v>
      </c>
      <c r="W64" s="116">
        <v>122</v>
      </c>
      <c r="X64" s="116">
        <v>110</v>
      </c>
      <c r="Y64" s="116">
        <v>101</v>
      </c>
      <c r="Z64" s="116">
        <v>107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Huon Valley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314</v>
      </c>
      <c r="W65" s="116">
        <v>320</v>
      </c>
      <c r="X65" s="116">
        <v>358</v>
      </c>
      <c r="Y65" s="116">
        <v>310</v>
      </c>
      <c r="Z65" s="116">
        <v>281</v>
      </c>
    </row>
    <row r="66" spans="1:26" x14ac:dyDescent="0.25">
      <c r="S66" s="119" t="s">
        <v>40</v>
      </c>
      <c r="T66" s="119"/>
      <c r="U66" s="116"/>
      <c r="V66" s="116">
        <v>435</v>
      </c>
      <c r="W66" s="116">
        <v>441</v>
      </c>
      <c r="X66" s="116">
        <v>554</v>
      </c>
      <c r="Y66" s="116">
        <v>446</v>
      </c>
      <c r="Z66" s="116">
        <v>472</v>
      </c>
    </row>
    <row r="67" spans="1:26" x14ac:dyDescent="0.25">
      <c r="S67" s="119" t="s">
        <v>41</v>
      </c>
      <c r="T67" s="119"/>
      <c r="U67" s="116"/>
      <c r="V67" s="116">
        <v>656</v>
      </c>
      <c r="W67" s="116">
        <v>723</v>
      </c>
      <c r="X67" s="116">
        <v>722</v>
      </c>
      <c r="Y67" s="116">
        <v>637</v>
      </c>
      <c r="Z67" s="116">
        <v>727</v>
      </c>
    </row>
    <row r="68" spans="1:26" x14ac:dyDescent="0.25">
      <c r="S68" s="119" t="s">
        <v>42</v>
      </c>
      <c r="T68" s="119"/>
      <c r="U68" s="116"/>
      <c r="V68" s="116">
        <v>574</v>
      </c>
      <c r="W68" s="116">
        <v>549</v>
      </c>
      <c r="X68" s="116">
        <v>627</v>
      </c>
      <c r="Y68" s="116">
        <v>671</v>
      </c>
      <c r="Z68" s="116">
        <v>651</v>
      </c>
    </row>
    <row r="69" spans="1:26" x14ac:dyDescent="0.25">
      <c r="S69" s="119" t="s">
        <v>43</v>
      </c>
      <c r="T69" s="119"/>
      <c r="U69" s="116"/>
      <c r="V69" s="116">
        <v>516</v>
      </c>
      <c r="W69" s="116">
        <v>556</v>
      </c>
      <c r="X69" s="116">
        <v>545</v>
      </c>
      <c r="Y69" s="116">
        <v>575</v>
      </c>
      <c r="Z69" s="116">
        <v>659</v>
      </c>
    </row>
    <row r="70" spans="1:26" x14ac:dyDescent="0.25">
      <c r="S70" s="119" t="s">
        <v>44</v>
      </c>
      <c r="T70" s="119"/>
      <c r="U70" s="116"/>
      <c r="V70" s="116">
        <v>537</v>
      </c>
      <c r="W70" s="116">
        <v>530</v>
      </c>
      <c r="X70" s="116">
        <v>567</v>
      </c>
      <c r="Y70" s="116">
        <v>646</v>
      </c>
      <c r="Z70" s="116">
        <v>622</v>
      </c>
    </row>
    <row r="71" spans="1:26" x14ac:dyDescent="0.25">
      <c r="S71" s="119" t="s">
        <v>45</v>
      </c>
      <c r="T71" s="119"/>
      <c r="U71" s="116"/>
      <c r="V71" s="116">
        <v>659</v>
      </c>
      <c r="W71" s="116">
        <v>674</v>
      </c>
      <c r="X71" s="116">
        <v>650</v>
      </c>
      <c r="Y71" s="116">
        <v>621</v>
      </c>
      <c r="Z71" s="116">
        <v>618</v>
      </c>
    </row>
    <row r="72" spans="1:26" x14ac:dyDescent="0.25">
      <c r="S72" s="119" t="s">
        <v>46</v>
      </c>
      <c r="T72" s="119"/>
      <c r="U72" s="116"/>
      <c r="V72" s="116">
        <v>583</v>
      </c>
      <c r="W72" s="116">
        <v>667</v>
      </c>
      <c r="X72" s="116">
        <v>668</v>
      </c>
      <c r="Y72" s="116">
        <v>708</v>
      </c>
      <c r="Z72" s="116">
        <v>674</v>
      </c>
    </row>
    <row r="73" spans="1:26" x14ac:dyDescent="0.25">
      <c r="S73" s="119" t="s">
        <v>47</v>
      </c>
      <c r="T73" s="119"/>
      <c r="U73" s="116"/>
      <c r="V73" s="116">
        <v>567</v>
      </c>
      <c r="W73" s="116">
        <v>596</v>
      </c>
      <c r="X73" s="116">
        <v>636</v>
      </c>
      <c r="Y73" s="116">
        <v>655</v>
      </c>
      <c r="Z73" s="116">
        <v>715</v>
      </c>
    </row>
    <row r="74" spans="1:26" x14ac:dyDescent="0.25">
      <c r="S74" s="119" t="s">
        <v>48</v>
      </c>
      <c r="T74" s="119"/>
      <c r="U74" s="116"/>
      <c r="V74" s="116">
        <v>341</v>
      </c>
      <c r="W74" s="116">
        <v>400</v>
      </c>
      <c r="X74" s="116">
        <v>397</v>
      </c>
      <c r="Y74" s="116">
        <v>404</v>
      </c>
      <c r="Z74" s="116">
        <v>430</v>
      </c>
    </row>
    <row r="75" spans="1:26" x14ac:dyDescent="0.25">
      <c r="S75" s="119" t="s">
        <v>49</v>
      </c>
      <c r="T75" s="119"/>
      <c r="U75" s="116"/>
      <c r="V75" s="116">
        <v>172</v>
      </c>
      <c r="W75" s="116">
        <v>202</v>
      </c>
      <c r="X75" s="116">
        <v>224</v>
      </c>
      <c r="Y75" s="116">
        <v>222</v>
      </c>
      <c r="Z75" s="116">
        <v>206</v>
      </c>
    </row>
    <row r="76" spans="1:26" x14ac:dyDescent="0.25">
      <c r="S76" s="119" t="s">
        <v>50</v>
      </c>
      <c r="T76" s="119"/>
      <c r="U76" s="116"/>
      <c r="V76" s="116">
        <v>51</v>
      </c>
      <c r="W76" s="116">
        <v>55</v>
      </c>
      <c r="X76" s="116">
        <v>79</v>
      </c>
      <c r="Y76" s="116">
        <v>85</v>
      </c>
      <c r="Z76" s="116">
        <v>89</v>
      </c>
    </row>
    <row r="77" spans="1:26" x14ac:dyDescent="0.25">
      <c r="S77" s="119" t="s">
        <v>51</v>
      </c>
      <c r="T77" s="119"/>
      <c r="U77" s="116"/>
      <c r="V77" s="116">
        <v>21</v>
      </c>
      <c r="W77" s="116">
        <v>22</v>
      </c>
      <c r="X77" s="116">
        <v>30</v>
      </c>
      <c r="Y77" s="116">
        <v>24</v>
      </c>
      <c r="Z77" s="116">
        <v>23</v>
      </c>
    </row>
    <row r="78" spans="1:26" x14ac:dyDescent="0.25">
      <c r="S78" s="119" t="s">
        <v>52</v>
      </c>
      <c r="T78" s="119"/>
      <c r="U78" s="116"/>
      <c r="V78" s="116">
        <v>11</v>
      </c>
      <c r="W78" s="116">
        <v>10</v>
      </c>
      <c r="X78" s="116">
        <v>4</v>
      </c>
      <c r="Y78" s="116">
        <v>8</v>
      </c>
      <c r="Z78" s="116">
        <v>13</v>
      </c>
    </row>
    <row r="79" spans="1:26" x14ac:dyDescent="0.25">
      <c r="S79" s="119" t="s">
        <v>53</v>
      </c>
      <c r="T79" s="119"/>
      <c r="U79" s="116"/>
      <c r="V79" s="116">
        <v>6</v>
      </c>
      <c r="W79" s="116">
        <v>11</v>
      </c>
      <c r="X79" s="116">
        <v>16</v>
      </c>
      <c r="Y79" s="116">
        <v>8</v>
      </c>
      <c r="Z79" s="116">
        <v>15</v>
      </c>
    </row>
    <row r="80" spans="1:26" x14ac:dyDescent="0.25">
      <c r="S80" s="122" t="s">
        <v>54</v>
      </c>
      <c r="T80" s="122"/>
      <c r="U80" s="116"/>
      <c r="V80" s="116">
        <v>5575</v>
      </c>
      <c r="W80" s="116">
        <v>5873</v>
      </c>
      <c r="X80" s="116">
        <v>6186</v>
      </c>
      <c r="Y80" s="116">
        <v>6130</v>
      </c>
      <c r="Z80" s="116">
        <v>6321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Huon Valley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394</v>
      </c>
      <c r="W83" s="116">
        <v>430</v>
      </c>
      <c r="X83" s="116">
        <v>430</v>
      </c>
      <c r="Y83" s="116">
        <v>453</v>
      </c>
      <c r="Z83" s="116">
        <v>481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408</v>
      </c>
      <c r="W84" s="116">
        <v>434</v>
      </c>
      <c r="X84" s="116">
        <v>436</v>
      </c>
      <c r="Y84" s="116">
        <v>466</v>
      </c>
      <c r="Z84" s="116">
        <v>484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699</v>
      </c>
      <c r="W85" s="116">
        <v>731</v>
      </c>
      <c r="X85" s="116">
        <v>810</v>
      </c>
      <c r="Y85" s="116">
        <v>857</v>
      </c>
      <c r="Z85" s="116">
        <v>897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13,172</v>
      </c>
      <c r="D86" s="98">
        <f t="shared" ref="D86:D91" si="4">AD4</f>
        <v>2.4022389800202104E-2</v>
      </c>
      <c r="E86" s="99">
        <f t="shared" ref="E86:E91" si="5">AD4</f>
        <v>2.4022389800202104E-2</v>
      </c>
      <c r="F86" s="98">
        <f t="shared" ref="F86:F91" si="6">AF4</f>
        <v>0.12216731981598228</v>
      </c>
      <c r="G86" s="99">
        <f t="shared" ref="G86:G91" si="7">AF4</f>
        <v>0.12216731981598228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197</v>
      </c>
      <c r="W86" s="116">
        <v>199</v>
      </c>
      <c r="X86" s="116">
        <v>222</v>
      </c>
      <c r="Y86" s="116">
        <v>221</v>
      </c>
      <c r="Z86" s="116">
        <v>225</v>
      </c>
    </row>
    <row r="87" spans="1:30" ht="15" customHeight="1" x14ac:dyDescent="0.25">
      <c r="A87" s="100" t="s">
        <v>4</v>
      </c>
      <c r="B87" s="51"/>
      <c r="C87" s="101" t="str">
        <f t="shared" si="3"/>
        <v>6,851</v>
      </c>
      <c r="D87" s="98">
        <f t="shared" si="4"/>
        <v>1.6921478402849965E-2</v>
      </c>
      <c r="E87" s="99">
        <f t="shared" si="5"/>
        <v>1.6921478402849965E-2</v>
      </c>
      <c r="F87" s="98">
        <f t="shared" si="6"/>
        <v>0.11109309114498855</v>
      </c>
      <c r="G87" s="99">
        <f t="shared" si="7"/>
        <v>0.11109309114498855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148</v>
      </c>
      <c r="W87" s="116">
        <v>149</v>
      </c>
      <c r="X87" s="116">
        <v>162</v>
      </c>
      <c r="Y87" s="116">
        <v>187</v>
      </c>
      <c r="Z87" s="116">
        <v>168</v>
      </c>
    </row>
    <row r="88" spans="1:30" ht="15" customHeight="1" x14ac:dyDescent="0.25">
      <c r="A88" s="100" t="s">
        <v>5</v>
      </c>
      <c r="B88" s="51"/>
      <c r="C88" s="101" t="str">
        <f t="shared" si="3"/>
        <v>6,322</v>
      </c>
      <c r="D88" s="98">
        <f t="shared" si="4"/>
        <v>3.1994776363042821E-2</v>
      </c>
      <c r="E88" s="99">
        <f t="shared" si="5"/>
        <v>3.1994776363042821E-2</v>
      </c>
      <c r="F88" s="98">
        <f t="shared" si="6"/>
        <v>0.13439799031042532</v>
      </c>
      <c r="G88" s="99">
        <f t="shared" si="7"/>
        <v>0.13439799031042532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140</v>
      </c>
      <c r="W88" s="116">
        <v>166</v>
      </c>
      <c r="X88" s="116">
        <v>176</v>
      </c>
      <c r="Y88" s="116">
        <v>170</v>
      </c>
      <c r="Z88" s="116">
        <v>191</v>
      </c>
    </row>
    <row r="89" spans="1:30" ht="15" customHeight="1" x14ac:dyDescent="0.25">
      <c r="A89" s="51" t="s">
        <v>6</v>
      </c>
      <c r="B89" s="51"/>
      <c r="C89" s="101" t="str">
        <f t="shared" si="3"/>
        <v>9,514</v>
      </c>
      <c r="D89" s="98">
        <f t="shared" si="4"/>
        <v>4.6644664466446661E-2</v>
      </c>
      <c r="E89" s="99">
        <f t="shared" si="5"/>
        <v>4.6644664466446661E-2</v>
      </c>
      <c r="F89" s="98">
        <f t="shared" si="6"/>
        <v>0.17037766022881051</v>
      </c>
      <c r="G89" s="99">
        <f t="shared" si="7"/>
        <v>0.17037766022881051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322</v>
      </c>
      <c r="W89" s="116">
        <v>338</v>
      </c>
      <c r="X89" s="116">
        <v>364</v>
      </c>
      <c r="Y89" s="116">
        <v>374</v>
      </c>
      <c r="Z89" s="116">
        <v>361</v>
      </c>
    </row>
    <row r="90" spans="1:30" ht="15" customHeight="1" x14ac:dyDescent="0.25">
      <c r="A90" s="51" t="s">
        <v>100</v>
      </c>
      <c r="B90" s="51"/>
      <c r="C90" s="101" t="str">
        <f t="shared" si="3"/>
        <v>$37,049</v>
      </c>
      <c r="D90" s="98">
        <f t="shared" si="4"/>
        <v>-3.3685836377938649E-2</v>
      </c>
      <c r="E90" s="99">
        <f t="shared" si="5"/>
        <v>-3.3685836377938649E-2</v>
      </c>
      <c r="F90" s="98">
        <f t="shared" si="6"/>
        <v>8.3455912241494845E-2</v>
      </c>
      <c r="G90" s="99">
        <f t="shared" si="7"/>
        <v>8.3455912241494845E-2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805</v>
      </c>
      <c r="W90" s="116">
        <v>857</v>
      </c>
      <c r="X90" s="116">
        <v>912</v>
      </c>
      <c r="Y90" s="116">
        <v>900</v>
      </c>
      <c r="Z90" s="116">
        <v>892</v>
      </c>
    </row>
    <row r="91" spans="1:30" ht="15" customHeight="1" x14ac:dyDescent="0.25">
      <c r="A91" s="51" t="s">
        <v>7</v>
      </c>
      <c r="B91" s="51"/>
      <c r="C91" s="101" t="str">
        <f t="shared" si="3"/>
        <v>$449.3 mil</v>
      </c>
      <c r="D91" s="98">
        <f t="shared" si="4"/>
        <v>5.8453154050356781E-2</v>
      </c>
      <c r="E91" s="99">
        <f t="shared" si="5"/>
        <v>5.8453154050356781E-2</v>
      </c>
      <c r="F91" s="98">
        <f t="shared" si="6"/>
        <v>0.29131120629942142</v>
      </c>
      <c r="G91" s="99">
        <f t="shared" si="7"/>
        <v>0.29131120629942142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4299</v>
      </c>
      <c r="W91" s="116">
        <v>4494</v>
      </c>
      <c r="X91" s="116">
        <v>4847</v>
      </c>
      <c r="Y91" s="116">
        <v>4818</v>
      </c>
      <c r="Z91" s="116">
        <v>5045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253</v>
      </c>
      <c r="W93" s="116">
        <v>286</v>
      </c>
      <c r="X93" s="116">
        <v>297</v>
      </c>
      <c r="Y93" s="116">
        <v>322</v>
      </c>
      <c r="Z93" s="116">
        <v>325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590</v>
      </c>
      <c r="W94" s="116">
        <v>603</v>
      </c>
      <c r="X94" s="116">
        <v>630</v>
      </c>
      <c r="Y94" s="116">
        <v>724</v>
      </c>
      <c r="Z94" s="116">
        <v>762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141</v>
      </c>
      <c r="W95" s="116">
        <v>136</v>
      </c>
      <c r="X95" s="116">
        <v>147</v>
      </c>
      <c r="Y95" s="116">
        <v>146</v>
      </c>
      <c r="Z95" s="116">
        <v>163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548</v>
      </c>
      <c r="W96" s="116">
        <v>615</v>
      </c>
      <c r="X96" s="116">
        <v>662</v>
      </c>
      <c r="Y96" s="116">
        <v>691</v>
      </c>
      <c r="Z96" s="116">
        <v>737</v>
      </c>
    </row>
    <row r="97" spans="1:32" ht="15" customHeight="1" x14ac:dyDescent="0.25">
      <c r="S97" s="119" t="s">
        <v>145</v>
      </c>
      <c r="T97" s="119"/>
      <c r="U97" s="116"/>
      <c r="V97" s="116">
        <v>577</v>
      </c>
      <c r="W97" s="116">
        <v>665</v>
      </c>
      <c r="X97" s="116">
        <v>667</v>
      </c>
      <c r="Y97" s="116">
        <v>672</v>
      </c>
      <c r="Z97" s="116">
        <v>690</v>
      </c>
    </row>
    <row r="98" spans="1:32" ht="15" customHeight="1" x14ac:dyDescent="0.25">
      <c r="S98" s="119" t="s">
        <v>146</v>
      </c>
      <c r="T98" s="119"/>
      <c r="U98" s="116"/>
      <c r="V98" s="116">
        <v>319</v>
      </c>
      <c r="W98" s="116">
        <v>339</v>
      </c>
      <c r="X98" s="116">
        <v>365</v>
      </c>
      <c r="Y98" s="116">
        <v>400</v>
      </c>
      <c r="Z98" s="116">
        <v>392</v>
      </c>
    </row>
    <row r="99" spans="1:32" ht="15" customHeight="1" x14ac:dyDescent="0.25">
      <c r="S99" s="119" t="s">
        <v>147</v>
      </c>
      <c r="T99" s="119"/>
      <c r="U99" s="116"/>
      <c r="V99" s="116">
        <v>25</v>
      </c>
      <c r="W99" s="116">
        <v>24</v>
      </c>
      <c r="X99" s="116">
        <v>25</v>
      </c>
      <c r="Y99" s="116">
        <v>23</v>
      </c>
      <c r="Z99" s="116">
        <v>28</v>
      </c>
    </row>
    <row r="100" spans="1:32" ht="15" customHeight="1" x14ac:dyDescent="0.25">
      <c r="S100" s="119" t="s">
        <v>59</v>
      </c>
      <c r="T100" s="119"/>
      <c r="U100" s="116"/>
      <c r="V100" s="116">
        <v>465</v>
      </c>
      <c r="W100" s="116">
        <v>458</v>
      </c>
      <c r="X100" s="116">
        <v>475</v>
      </c>
      <c r="Y100" s="116">
        <v>455</v>
      </c>
      <c r="Z100" s="116">
        <v>465</v>
      </c>
    </row>
    <row r="101" spans="1:32" x14ac:dyDescent="0.25">
      <c r="A101" s="20"/>
      <c r="S101" s="122" t="s">
        <v>54</v>
      </c>
      <c r="T101" s="122"/>
      <c r="U101" s="116"/>
      <c r="V101" s="116">
        <v>3833</v>
      </c>
      <c r="W101" s="116">
        <v>4030</v>
      </c>
      <c r="X101" s="116">
        <v>4245</v>
      </c>
      <c r="Y101" s="116">
        <v>4271</v>
      </c>
      <c r="Z101" s="116">
        <v>4474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8129</v>
      </c>
      <c r="W104" s="116">
        <v>8883</v>
      </c>
      <c r="X104" s="116">
        <v>9691</v>
      </c>
      <c r="Y104" s="116">
        <v>9324</v>
      </c>
      <c r="Z104" s="116">
        <v>9653</v>
      </c>
      <c r="AB104" s="113" t="str">
        <f>TEXT(Z104,"###,###")</f>
        <v>9,653</v>
      </c>
      <c r="AD104" s="134">
        <f>Z104/($Z$4)*100</f>
        <v>73.284239295475246</v>
      </c>
      <c r="AF104" s="113"/>
    </row>
    <row r="105" spans="1:32" x14ac:dyDescent="0.25">
      <c r="S105" s="119" t="s">
        <v>18</v>
      </c>
      <c r="T105" s="119"/>
      <c r="U105" s="116"/>
      <c r="V105" s="116">
        <v>1984</v>
      </c>
      <c r="W105" s="116">
        <v>2030</v>
      </c>
      <c r="X105" s="116">
        <v>2013</v>
      </c>
      <c r="Y105" s="116">
        <v>2157</v>
      </c>
      <c r="Z105" s="116">
        <v>2197</v>
      </c>
      <c r="AB105" s="113" t="str">
        <f>TEXT(Z105,"###,###")</f>
        <v>2,197</v>
      </c>
      <c r="AD105" s="134">
        <f>Z105/($Z$4)*100</f>
        <v>16.67931976920741</v>
      </c>
      <c r="AF105" s="113"/>
    </row>
    <row r="106" spans="1:32" x14ac:dyDescent="0.25">
      <c r="S106" s="122" t="s">
        <v>54</v>
      </c>
      <c r="T106" s="122"/>
      <c r="U106" s="124"/>
      <c r="V106" s="124">
        <v>10113</v>
      </c>
      <c r="W106" s="124">
        <v>10913</v>
      </c>
      <c r="X106" s="124">
        <v>11704</v>
      </c>
      <c r="Y106" s="124">
        <v>11481</v>
      </c>
      <c r="Z106" s="124">
        <v>11850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1678</v>
      </c>
      <c r="W108" s="116">
        <v>1886</v>
      </c>
      <c r="X108" s="116">
        <v>2298</v>
      </c>
      <c r="Y108" s="116">
        <v>2104</v>
      </c>
      <c r="Z108" s="116">
        <v>2259</v>
      </c>
      <c r="AB108" s="113" t="str">
        <f>TEXT(Z108,"###,###")</f>
        <v>2,259</v>
      </c>
      <c r="AD108" s="134">
        <f>Z108/($Z$4)*100</f>
        <v>17.150015183723049</v>
      </c>
      <c r="AF108" s="113"/>
    </row>
    <row r="109" spans="1:32" x14ac:dyDescent="0.25">
      <c r="S109" s="119" t="s">
        <v>21</v>
      </c>
      <c r="T109" s="119"/>
      <c r="U109" s="116"/>
      <c r="V109" s="116">
        <v>1693</v>
      </c>
      <c r="W109" s="116">
        <v>2005</v>
      </c>
      <c r="X109" s="116">
        <v>2151</v>
      </c>
      <c r="Y109" s="116">
        <v>1939</v>
      </c>
      <c r="Z109" s="116">
        <v>2030</v>
      </c>
      <c r="AB109" s="113" t="str">
        <f>TEXT(Z109,"###,###")</f>
        <v>2,030</v>
      </c>
      <c r="AD109" s="134">
        <f>Z109/($Z$4)*100</f>
        <v>15.411478894624961</v>
      </c>
      <c r="AF109" s="113"/>
    </row>
    <row r="110" spans="1:32" x14ac:dyDescent="0.25">
      <c r="S110" s="119" t="s">
        <v>22</v>
      </c>
      <c r="T110" s="119"/>
      <c r="U110" s="116"/>
      <c r="V110" s="116">
        <v>2918</v>
      </c>
      <c r="W110" s="116">
        <v>3107</v>
      </c>
      <c r="X110" s="116">
        <v>3209</v>
      </c>
      <c r="Y110" s="116">
        <v>3114</v>
      </c>
      <c r="Z110" s="116">
        <v>3163</v>
      </c>
      <c r="AB110" s="113" t="str">
        <f>TEXT(Z110,"###,###")</f>
        <v>3,163</v>
      </c>
      <c r="AD110" s="134">
        <f>Z110/($Z$4)*100</f>
        <v>24.013058001822046</v>
      </c>
      <c r="AF110" s="113"/>
    </row>
    <row r="111" spans="1:32" x14ac:dyDescent="0.25">
      <c r="S111" s="119" t="s">
        <v>23</v>
      </c>
      <c r="T111" s="119"/>
      <c r="U111" s="116"/>
      <c r="V111" s="116">
        <v>3824</v>
      </c>
      <c r="W111" s="116">
        <v>3915</v>
      </c>
      <c r="X111" s="116">
        <v>4047</v>
      </c>
      <c r="Y111" s="116">
        <v>4324</v>
      </c>
      <c r="Z111" s="116">
        <v>4360</v>
      </c>
      <c r="AB111" s="113" t="str">
        <f>TEXT(Z111,"###,###")</f>
        <v>4,360</v>
      </c>
      <c r="AD111" s="134">
        <f>Z111/($Z$4)*100</f>
        <v>33.100516246583659</v>
      </c>
      <c r="AF111" s="113"/>
    </row>
    <row r="112" spans="1:32" x14ac:dyDescent="0.25">
      <c r="S112" s="122" t="s">
        <v>54</v>
      </c>
      <c r="T112" s="122"/>
      <c r="U112" s="116"/>
      <c r="V112" s="116">
        <v>11738</v>
      </c>
      <c r="W112" s="116">
        <v>12275</v>
      </c>
      <c r="X112" s="116">
        <v>13159</v>
      </c>
      <c r="Y112" s="116">
        <v>12864</v>
      </c>
      <c r="Z112" s="116">
        <v>13175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44.83</v>
      </c>
      <c r="W118" s="135">
        <v>43.1</v>
      </c>
      <c r="X118" s="135">
        <v>42.82</v>
      </c>
      <c r="Y118" s="135">
        <v>43.21</v>
      </c>
      <c r="Z118" s="135">
        <v>43.21</v>
      </c>
      <c r="AB118" s="113" t="str">
        <f>TEXT(Z118,"##.0")</f>
        <v>43.2</v>
      </c>
    </row>
    <row r="120" spans="19:32" x14ac:dyDescent="0.25">
      <c r="S120" s="105" t="s">
        <v>102</v>
      </c>
      <c r="T120" s="116"/>
      <c r="U120" s="116"/>
      <c r="V120" s="116">
        <v>6329</v>
      </c>
      <c r="W120" s="116">
        <v>6645</v>
      </c>
      <c r="X120" s="116">
        <v>7125</v>
      </c>
      <c r="Y120" s="116">
        <v>7131</v>
      </c>
      <c r="Z120" s="116">
        <v>7477</v>
      </c>
      <c r="AB120" s="113" t="str">
        <f>TEXT(Z120,"###,###")</f>
        <v>7,477</v>
      </c>
    </row>
    <row r="121" spans="19:32" x14ac:dyDescent="0.25">
      <c r="S121" s="105" t="s">
        <v>103</v>
      </c>
      <c r="T121" s="116"/>
      <c r="U121" s="116"/>
      <c r="V121" s="116">
        <v>1027</v>
      </c>
      <c r="W121" s="116">
        <v>1103</v>
      </c>
      <c r="X121" s="116">
        <v>1124</v>
      </c>
      <c r="Y121" s="116">
        <v>1135</v>
      </c>
      <c r="Z121" s="116">
        <v>1235</v>
      </c>
      <c r="AB121" s="113" t="str">
        <f>TEXT(Z121,"###,###")</f>
        <v>1,235</v>
      </c>
    </row>
    <row r="122" spans="19:32" x14ac:dyDescent="0.25">
      <c r="S122" s="105" t="s">
        <v>104</v>
      </c>
      <c r="T122" s="116"/>
      <c r="U122" s="116"/>
      <c r="V122" s="116">
        <v>778</v>
      </c>
      <c r="W122" s="116">
        <v>776</v>
      </c>
      <c r="X122" s="116">
        <v>847</v>
      </c>
      <c r="Y122" s="116">
        <v>822</v>
      </c>
      <c r="Z122" s="116">
        <v>800</v>
      </c>
      <c r="AB122" s="113" t="str">
        <f>TEXT(Z122,"###,###")</f>
        <v>800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7107</v>
      </c>
      <c r="W124" s="116">
        <v>7421</v>
      </c>
      <c r="X124" s="116">
        <v>7972</v>
      </c>
      <c r="Y124" s="116">
        <v>7953</v>
      </c>
      <c r="Z124" s="116">
        <v>8277</v>
      </c>
      <c r="AB124" s="113" t="str">
        <f>TEXT(Z124,"###,###")</f>
        <v>8,277</v>
      </c>
      <c r="AD124" s="131">
        <f>Z124/$Z$7*100</f>
        <v>86.998108051292832</v>
      </c>
    </row>
    <row r="125" spans="19:32" x14ac:dyDescent="0.25">
      <c r="S125" s="105" t="s">
        <v>106</v>
      </c>
      <c r="T125" s="116"/>
      <c r="U125" s="116"/>
      <c r="V125" s="116">
        <v>1805</v>
      </c>
      <c r="W125" s="116">
        <v>1879</v>
      </c>
      <c r="X125" s="116">
        <v>1971</v>
      </c>
      <c r="Y125" s="116">
        <v>1957</v>
      </c>
      <c r="Z125" s="116">
        <v>2035</v>
      </c>
      <c r="AB125" s="113" t="str">
        <f>TEXT(Z125,"###,###")</f>
        <v>2,035</v>
      </c>
      <c r="AD125" s="131">
        <f>Z125/$Z$7*100</f>
        <v>21.389531217153667</v>
      </c>
    </row>
    <row r="127" spans="19:32" x14ac:dyDescent="0.25">
      <c r="S127" s="105" t="s">
        <v>107</v>
      </c>
      <c r="T127" s="116"/>
      <c r="U127" s="116"/>
      <c r="V127" s="116">
        <v>4301</v>
      </c>
      <c r="W127" s="116">
        <v>4494</v>
      </c>
      <c r="X127" s="116">
        <v>4847</v>
      </c>
      <c r="Y127" s="116">
        <v>4819</v>
      </c>
      <c r="Z127" s="116">
        <v>5044</v>
      </c>
      <c r="AB127" s="113" t="str">
        <f>TEXT(Z127,"###,###")</f>
        <v>5,044</v>
      </c>
      <c r="AD127" s="131">
        <f>Z127/$Z$7*100</f>
        <v>53.016607105318478</v>
      </c>
    </row>
    <row r="128" spans="19:32" x14ac:dyDescent="0.25">
      <c r="S128" s="105" t="s">
        <v>108</v>
      </c>
      <c r="T128" s="116"/>
      <c r="U128" s="116"/>
      <c r="V128" s="116">
        <v>3829</v>
      </c>
      <c r="W128" s="116">
        <v>4030</v>
      </c>
      <c r="X128" s="116">
        <v>4248</v>
      </c>
      <c r="Y128" s="116">
        <v>4270</v>
      </c>
      <c r="Z128" s="116">
        <v>4477</v>
      </c>
      <c r="AB128" s="113" t="str">
        <f>TEXT(Z128,"###,###")</f>
        <v>4,477</v>
      </c>
      <c r="AD128" s="131">
        <f>Z128/$Z$7*100</f>
        <v>47.05696867773807</v>
      </c>
    </row>
    <row r="130" spans="19:20" x14ac:dyDescent="0.25">
      <c r="S130" s="105" t="s">
        <v>185</v>
      </c>
      <c r="T130" s="131">
        <v>78.589447130544471</v>
      </c>
    </row>
    <row r="131" spans="19:20" x14ac:dyDescent="0.25">
      <c r="S131" s="105" t="s">
        <v>186</v>
      </c>
      <c r="T131" s="131">
        <v>12.980870296405298</v>
      </c>
    </row>
    <row r="132" spans="19:20" x14ac:dyDescent="0.25">
      <c r="S132" s="105" t="s">
        <v>187</v>
      </c>
      <c r="T132" s="131">
        <v>8.4086609207483711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9A36829-2514-4CA1-A229-1C7DBE570F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364C131-6578-4213-B4A9-34FF437A539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8901AA52-C481-401C-A0DE-0C78E3C2655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A53B5527-9F16-4331-8E7C-B1E30B13AF6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6692C-FC2B-4A4F-B23D-FC6B43BCF61D}">
  <sheetPr codeName="Sheet8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127</v>
      </c>
      <c r="T1" s="103"/>
      <c r="U1" s="103"/>
      <c r="V1" s="103"/>
      <c r="W1" s="103"/>
      <c r="X1" s="103"/>
      <c r="Y1" s="104" t="s">
        <v>167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127</v>
      </c>
      <c r="Y3" s="109" t="s">
        <v>167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12.17 Kentish,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4273</v>
      </c>
      <c r="W4" s="112">
        <v>4559</v>
      </c>
      <c r="X4" s="112">
        <v>4673</v>
      </c>
      <c r="Y4" s="112">
        <v>4669</v>
      </c>
      <c r="Z4" s="112">
        <v>4749</v>
      </c>
      <c r="AB4" s="113" t="str">
        <f>TEXT(Z4,"###,###")</f>
        <v>4,749</v>
      </c>
      <c r="AD4" s="114">
        <f>Z4/Y4-1</f>
        <v>1.7134289997858154E-2</v>
      </c>
      <c r="AF4" s="114">
        <f>Z4/V4-1</f>
        <v>0.11139714486309393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2262</v>
      </c>
      <c r="W5" s="112">
        <v>2416</v>
      </c>
      <c r="X5" s="112">
        <v>2539</v>
      </c>
      <c r="Y5" s="112">
        <v>2460</v>
      </c>
      <c r="Z5" s="112">
        <v>2495</v>
      </c>
      <c r="AB5" s="113" t="str">
        <f>TEXT(Z5,"###,###")</f>
        <v>2,495</v>
      </c>
      <c r="AD5" s="114">
        <f t="shared" ref="AD5:AD9" si="0">Z5/Y5-1</f>
        <v>1.4227642276422703E-2</v>
      </c>
      <c r="AF5" s="114">
        <f t="shared" ref="AF5:AF9" si="1">Z5/V5-1</f>
        <v>0.1030061892130858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2008</v>
      </c>
      <c r="W6" s="112">
        <v>2143</v>
      </c>
      <c r="X6" s="112">
        <v>2134</v>
      </c>
      <c r="Y6" s="112">
        <v>2210</v>
      </c>
      <c r="Z6" s="112">
        <v>2255</v>
      </c>
      <c r="AB6" s="113" t="str">
        <f>TEXT(Z6,"###,###")</f>
        <v>2,255</v>
      </c>
      <c r="AD6" s="114">
        <f t="shared" si="0"/>
        <v>2.0361990950226172E-2</v>
      </c>
      <c r="AF6" s="114">
        <f t="shared" si="1"/>
        <v>0.12300796812749004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3085</v>
      </c>
      <c r="W7" s="112">
        <v>3193</v>
      </c>
      <c r="X7" s="112">
        <v>3319</v>
      </c>
      <c r="Y7" s="112">
        <v>3338</v>
      </c>
      <c r="Z7" s="112">
        <v>3384</v>
      </c>
      <c r="AB7" s="113" t="str">
        <f>TEXT(Z7,"###,###")</f>
        <v>3,384</v>
      </c>
      <c r="AD7" s="114">
        <f t="shared" si="0"/>
        <v>1.3780707010185633E-2</v>
      </c>
      <c r="AF7" s="114">
        <f t="shared" si="1"/>
        <v>9.6920583468395494E-2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4,749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3,384</v>
      </c>
      <c r="P8" s="69"/>
      <c r="S8" s="111" t="s">
        <v>86</v>
      </c>
      <c r="T8" s="112"/>
      <c r="U8" s="112"/>
      <c r="V8" s="112">
        <v>36158</v>
      </c>
      <c r="W8" s="112">
        <v>36099</v>
      </c>
      <c r="X8" s="112">
        <v>37988</v>
      </c>
      <c r="Y8" s="112">
        <v>40014</v>
      </c>
      <c r="Z8" s="112">
        <v>40071.78</v>
      </c>
      <c r="AB8" s="113" t="str">
        <f>TEXT(Z8,"$###,###")</f>
        <v>$40,072</v>
      </c>
      <c r="AD8" s="114">
        <f t="shared" si="0"/>
        <v>1.4439946018893757E-3</v>
      </c>
      <c r="AF8" s="114">
        <f t="shared" si="1"/>
        <v>0.10824105315559485</v>
      </c>
    </row>
    <row r="9" spans="1:32" x14ac:dyDescent="0.25">
      <c r="A9" s="32" t="s">
        <v>15</v>
      </c>
      <c r="B9" s="73"/>
      <c r="C9" s="74"/>
      <c r="D9" s="75">
        <f>AD104</f>
        <v>74.078753421773001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54.432624113475178</v>
      </c>
      <c r="P9" s="76" t="s">
        <v>87</v>
      </c>
      <c r="S9" s="111" t="s">
        <v>7</v>
      </c>
      <c r="T9" s="112"/>
      <c r="U9" s="112"/>
      <c r="V9" s="112">
        <v>128981410</v>
      </c>
      <c r="W9" s="112">
        <v>136144652</v>
      </c>
      <c r="X9" s="112">
        <v>146369670</v>
      </c>
      <c r="Y9" s="112">
        <v>151485509</v>
      </c>
      <c r="Z9" s="112">
        <v>159186970</v>
      </c>
      <c r="AB9" s="113" t="str">
        <f>TEXT(Z9/1000000,"$#,###.0")&amp;" mil"</f>
        <v>$159.2 mil</v>
      </c>
      <c r="AD9" s="114">
        <f t="shared" si="0"/>
        <v>5.0839588887673814E-2</v>
      </c>
      <c r="AF9" s="114">
        <f t="shared" si="1"/>
        <v>0.2341853760165904</v>
      </c>
    </row>
    <row r="10" spans="1:32" x14ac:dyDescent="0.25">
      <c r="A10" s="32" t="s">
        <v>18</v>
      </c>
      <c r="B10" s="73"/>
      <c r="C10" s="74"/>
      <c r="D10" s="75">
        <f>AD105</f>
        <v>13.181722467887976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45.626477541371159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74.970449172576835</v>
      </c>
      <c r="P11" s="76" t="s">
        <v>87</v>
      </c>
      <c r="S11" s="111" t="s">
        <v>30</v>
      </c>
      <c r="T11" s="116"/>
      <c r="U11" s="116"/>
      <c r="V11" s="116">
        <v>3503</v>
      </c>
      <c r="W11" s="116">
        <v>3741</v>
      </c>
      <c r="X11" s="116">
        <v>3802</v>
      </c>
      <c r="Y11" s="116">
        <v>3827</v>
      </c>
      <c r="Z11" s="116">
        <v>3901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13.800236406619385</v>
      </c>
      <c r="P12" s="76" t="s">
        <v>87</v>
      </c>
      <c r="S12" s="111" t="s">
        <v>31</v>
      </c>
      <c r="T12" s="116"/>
      <c r="U12" s="116"/>
      <c r="V12" s="116">
        <v>767</v>
      </c>
      <c r="W12" s="116">
        <v>818</v>
      </c>
      <c r="X12" s="116">
        <v>867</v>
      </c>
      <c r="Y12" s="116">
        <v>838</v>
      </c>
      <c r="Z12" s="116">
        <v>852</v>
      </c>
    </row>
    <row r="13" spans="1:32" ht="15" customHeight="1" x14ac:dyDescent="0.25">
      <c r="A13" s="32" t="s">
        <v>20</v>
      </c>
      <c r="B13" s="74"/>
      <c r="C13" s="74"/>
      <c r="D13" s="75">
        <f>AD108</f>
        <v>16.466624552537375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11.347517730496454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16.656138134344072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44.0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23.878711307643716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14.884819846426462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460</v>
      </c>
      <c r="Z15" s="116">
        <v>485</v>
      </c>
      <c r="AB15" s="121">
        <f t="shared" ref="AB15:AB34" si="2">IF(Z15="np",0,Z15/$Z$34)</f>
        <v>0.10216979144722983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29.98526005474837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85.115180153573533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69</v>
      </c>
      <c r="Z16" s="116">
        <v>73</v>
      </c>
      <c r="AB16" s="121">
        <f t="shared" si="2"/>
        <v>1.5378133558036656E-2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318</v>
      </c>
      <c r="Z17" s="116">
        <v>353</v>
      </c>
      <c r="AB17" s="121">
        <f t="shared" si="2"/>
        <v>7.4362755424478622E-2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53</v>
      </c>
      <c r="Z18" s="116">
        <v>44</v>
      </c>
      <c r="AB18" s="121">
        <f t="shared" si="2"/>
        <v>9.2690120075837375E-3</v>
      </c>
    </row>
    <row r="19" spans="1:28" x14ac:dyDescent="0.25">
      <c r="A19" s="65" t="str">
        <f>$S$1&amp;" ("&amp;$V$2&amp;" to "&amp;$Z$2&amp;")"</f>
        <v>Kentish (2015-16 to 2019-20)</v>
      </c>
      <c r="B19" s="65"/>
      <c r="C19" s="65"/>
      <c r="D19" s="65"/>
      <c r="E19" s="65"/>
      <c r="F19" s="65"/>
      <c r="G19" s="65" t="str">
        <f>$S$1&amp;" ("&amp;$V$2&amp;" to "&amp;$Z$2&amp;")"</f>
        <v>Kentish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364</v>
      </c>
      <c r="Z19" s="116">
        <v>365</v>
      </c>
      <c r="AB19" s="121">
        <f t="shared" si="2"/>
        <v>7.6890667790183276E-2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122</v>
      </c>
      <c r="Z20" s="116">
        <v>136</v>
      </c>
      <c r="AB20" s="121">
        <f t="shared" si="2"/>
        <v>2.8649673477986096E-2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310</v>
      </c>
      <c r="Z21" s="116">
        <v>349</v>
      </c>
      <c r="AB21" s="121">
        <f t="shared" si="2"/>
        <v>7.3520117969243737E-2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442</v>
      </c>
      <c r="Z22" s="116">
        <v>401</v>
      </c>
      <c r="AB22" s="121">
        <f t="shared" si="2"/>
        <v>8.4474404887297239E-2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215</v>
      </c>
      <c r="Z23" s="116">
        <v>232</v>
      </c>
      <c r="AB23" s="121">
        <f t="shared" si="2"/>
        <v>4.8872972403623344E-2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17</v>
      </c>
      <c r="Z24" s="116">
        <v>12</v>
      </c>
      <c r="AB24" s="121">
        <f t="shared" si="2"/>
        <v>2.5279123657046556E-3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68</v>
      </c>
      <c r="Z25" s="116">
        <v>92</v>
      </c>
      <c r="AB25" s="121">
        <f t="shared" si="2"/>
        <v>1.938066147040236E-2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38</v>
      </c>
      <c r="Z26" s="116">
        <v>43</v>
      </c>
      <c r="AB26" s="121">
        <f t="shared" si="2"/>
        <v>9.0583526437750164E-3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202</v>
      </c>
      <c r="Z27" s="116">
        <v>206</v>
      </c>
      <c r="AB27" s="121">
        <f t="shared" si="2"/>
        <v>4.3395828944596586E-2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323</v>
      </c>
      <c r="Z28" s="116">
        <v>344</v>
      </c>
      <c r="AB28" s="121">
        <f t="shared" si="2"/>
        <v>7.2466821150200131E-2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200</v>
      </c>
      <c r="Z29" s="116">
        <v>157</v>
      </c>
      <c r="AB29" s="121">
        <f t="shared" si="2"/>
        <v>3.3073520117969241E-2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258</v>
      </c>
      <c r="Z30" s="116">
        <v>269</v>
      </c>
      <c r="AB30" s="121">
        <f t="shared" si="2"/>
        <v>5.6667368864546028E-2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481</v>
      </c>
      <c r="Z31" s="116">
        <v>524</v>
      </c>
      <c r="AB31" s="121">
        <f t="shared" si="2"/>
        <v>0.11038550663576996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65</v>
      </c>
      <c r="Z32" s="116">
        <v>70</v>
      </c>
      <c r="AB32" s="121">
        <f t="shared" si="2"/>
        <v>1.474615546661049E-2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177</v>
      </c>
      <c r="Z33" s="116">
        <v>187</v>
      </c>
      <c r="AB33" s="121">
        <f t="shared" si="2"/>
        <v>3.9393301032230883E-2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4667</v>
      </c>
      <c r="Z34" s="124">
        <v>4747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2882</v>
      </c>
      <c r="AB37" s="136">
        <f>Z37/Z40*100</f>
        <v>85.115180153573533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504</v>
      </c>
      <c r="AB38" s="136">
        <f>Z38/Z40*100</f>
        <v>14.884819846426462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3386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6</v>
      </c>
      <c r="W44" s="116">
        <v>3</v>
      </c>
      <c r="X44" s="116">
        <v>6</v>
      </c>
      <c r="Y44" s="116">
        <v>0</v>
      </c>
      <c r="Z44" s="116">
        <v>6</v>
      </c>
    </row>
    <row r="45" spans="19:32" x14ac:dyDescent="0.25">
      <c r="S45" s="119" t="s">
        <v>38</v>
      </c>
      <c r="T45" s="119"/>
      <c r="U45" s="116"/>
      <c r="V45" s="116">
        <v>61</v>
      </c>
      <c r="W45" s="116">
        <v>54</v>
      </c>
      <c r="X45" s="116">
        <v>58</v>
      </c>
      <c r="Y45" s="116">
        <v>55</v>
      </c>
      <c r="Z45" s="116">
        <v>59</v>
      </c>
    </row>
    <row r="46" spans="19:32" x14ac:dyDescent="0.25">
      <c r="S46" s="119" t="s">
        <v>39</v>
      </c>
      <c r="T46" s="119"/>
      <c r="U46" s="116"/>
      <c r="V46" s="116">
        <v>133</v>
      </c>
      <c r="W46" s="116">
        <v>151</v>
      </c>
      <c r="X46" s="116">
        <v>169</v>
      </c>
      <c r="Y46" s="116">
        <v>165</v>
      </c>
      <c r="Z46" s="116">
        <v>127</v>
      </c>
    </row>
    <row r="47" spans="19:32" x14ac:dyDescent="0.25">
      <c r="S47" s="119" t="s">
        <v>40</v>
      </c>
      <c r="T47" s="119"/>
      <c r="U47" s="116"/>
      <c r="V47" s="116">
        <v>186</v>
      </c>
      <c r="W47" s="116">
        <v>174</v>
      </c>
      <c r="X47" s="116">
        <v>179</v>
      </c>
      <c r="Y47" s="116">
        <v>202</v>
      </c>
      <c r="Z47" s="116">
        <v>224</v>
      </c>
    </row>
    <row r="48" spans="19:32" x14ac:dyDescent="0.25">
      <c r="S48" s="119" t="s">
        <v>41</v>
      </c>
      <c r="T48" s="119"/>
      <c r="U48" s="116"/>
      <c r="V48" s="116">
        <v>202</v>
      </c>
      <c r="W48" s="116">
        <v>198</v>
      </c>
      <c r="X48" s="116">
        <v>209</v>
      </c>
      <c r="Y48" s="116">
        <v>195</v>
      </c>
      <c r="Z48" s="116">
        <v>234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185</v>
      </c>
      <c r="W49" s="116">
        <v>208</v>
      </c>
      <c r="X49" s="116">
        <v>197</v>
      </c>
      <c r="Y49" s="116">
        <v>205</v>
      </c>
      <c r="Z49" s="116">
        <v>202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Kentish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146</v>
      </c>
      <c r="W50" s="116">
        <v>188</v>
      </c>
      <c r="X50" s="116">
        <v>175</v>
      </c>
      <c r="Y50" s="116">
        <v>221</v>
      </c>
      <c r="Z50" s="116">
        <v>231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173</v>
      </c>
      <c r="W51" s="116">
        <v>180</v>
      </c>
      <c r="X51" s="116">
        <v>201</v>
      </c>
      <c r="Y51" s="116">
        <v>177</v>
      </c>
      <c r="Z51" s="116">
        <v>199</v>
      </c>
    </row>
    <row r="52" spans="1:26" ht="15" customHeight="1" x14ac:dyDescent="0.25">
      <c r="S52" s="119" t="s">
        <v>45</v>
      </c>
      <c r="T52" s="119"/>
      <c r="U52" s="116"/>
      <c r="V52" s="116">
        <v>274</v>
      </c>
      <c r="W52" s="116">
        <v>298</v>
      </c>
      <c r="X52" s="116">
        <v>300</v>
      </c>
      <c r="Y52" s="116">
        <v>246</v>
      </c>
      <c r="Z52" s="116">
        <v>238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316</v>
      </c>
      <c r="W53" s="116">
        <v>327</v>
      </c>
      <c r="X53" s="116">
        <v>316</v>
      </c>
      <c r="Y53" s="116">
        <v>274</v>
      </c>
      <c r="Z53" s="116">
        <v>280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266</v>
      </c>
      <c r="W54" s="116">
        <v>283</v>
      </c>
      <c r="X54" s="116">
        <v>321</v>
      </c>
      <c r="Y54" s="116">
        <v>329</v>
      </c>
      <c r="Z54" s="116">
        <v>294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173</v>
      </c>
      <c r="W55" s="116">
        <v>186</v>
      </c>
      <c r="X55" s="116">
        <v>217</v>
      </c>
      <c r="Y55" s="116">
        <v>212</v>
      </c>
      <c r="Z55" s="116">
        <v>227</v>
      </c>
    </row>
    <row r="56" spans="1:26" ht="15" customHeight="1" x14ac:dyDescent="0.25">
      <c r="S56" s="119" t="s">
        <v>49</v>
      </c>
      <c r="T56" s="119"/>
      <c r="U56" s="116"/>
      <c r="V56" s="116">
        <v>84</v>
      </c>
      <c r="W56" s="116">
        <v>99</v>
      </c>
      <c r="X56" s="116">
        <v>109</v>
      </c>
      <c r="Y56" s="116">
        <v>104</v>
      </c>
      <c r="Z56" s="116">
        <v>97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32</v>
      </c>
      <c r="W57" s="116">
        <v>33</v>
      </c>
      <c r="X57" s="116">
        <v>49</v>
      </c>
      <c r="Y57" s="116">
        <v>42</v>
      </c>
      <c r="Z57" s="116">
        <v>44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18</v>
      </c>
      <c r="W58" s="116">
        <v>18</v>
      </c>
      <c r="X58" s="116">
        <v>16</v>
      </c>
      <c r="Y58" s="116">
        <v>17</v>
      </c>
      <c r="Z58" s="116">
        <v>21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7</v>
      </c>
      <c r="W59" s="116">
        <v>7</v>
      </c>
      <c r="X59" s="116">
        <v>9</v>
      </c>
      <c r="Y59" s="116">
        <v>11</v>
      </c>
      <c r="Z59" s="116">
        <v>12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3</v>
      </c>
      <c r="W60" s="116">
        <v>8</v>
      </c>
      <c r="X60" s="116">
        <v>10</v>
      </c>
      <c r="Y60" s="116">
        <v>8</v>
      </c>
      <c r="Z60" s="116">
        <v>8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2262</v>
      </c>
      <c r="W61" s="116">
        <v>2416</v>
      </c>
      <c r="X61" s="116">
        <v>2541</v>
      </c>
      <c r="Y61" s="116">
        <v>2462</v>
      </c>
      <c r="Z61" s="116">
        <v>2497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4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68</v>
      </c>
      <c r="W64" s="116">
        <v>72</v>
      </c>
      <c r="X64" s="116">
        <v>58</v>
      </c>
      <c r="Y64" s="116">
        <v>48</v>
      </c>
      <c r="Z64" s="116">
        <v>55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Kentish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133</v>
      </c>
      <c r="W65" s="116">
        <v>135</v>
      </c>
      <c r="X65" s="116">
        <v>155</v>
      </c>
      <c r="Y65" s="116">
        <v>149</v>
      </c>
      <c r="Z65" s="116">
        <v>157</v>
      </c>
    </row>
    <row r="66" spans="1:26" x14ac:dyDescent="0.25">
      <c r="S66" s="119" t="s">
        <v>40</v>
      </c>
      <c r="T66" s="119"/>
      <c r="U66" s="116"/>
      <c r="V66" s="116">
        <v>133</v>
      </c>
      <c r="W66" s="116">
        <v>145</v>
      </c>
      <c r="X66" s="116">
        <v>134</v>
      </c>
      <c r="Y66" s="116">
        <v>164</v>
      </c>
      <c r="Z66" s="116">
        <v>166</v>
      </c>
    </row>
    <row r="67" spans="1:26" x14ac:dyDescent="0.25">
      <c r="S67" s="119" t="s">
        <v>41</v>
      </c>
      <c r="T67" s="119"/>
      <c r="U67" s="116"/>
      <c r="V67" s="116">
        <v>194</v>
      </c>
      <c r="W67" s="116">
        <v>185</v>
      </c>
      <c r="X67" s="116">
        <v>177</v>
      </c>
      <c r="Y67" s="116">
        <v>218</v>
      </c>
      <c r="Z67" s="116">
        <v>189</v>
      </c>
    </row>
    <row r="68" spans="1:26" x14ac:dyDescent="0.25">
      <c r="S68" s="119" t="s">
        <v>42</v>
      </c>
      <c r="T68" s="119"/>
      <c r="U68" s="116"/>
      <c r="V68" s="116">
        <v>146</v>
      </c>
      <c r="W68" s="116">
        <v>144</v>
      </c>
      <c r="X68" s="116">
        <v>161</v>
      </c>
      <c r="Y68" s="116">
        <v>162</v>
      </c>
      <c r="Z68" s="116">
        <v>184</v>
      </c>
    </row>
    <row r="69" spans="1:26" x14ac:dyDescent="0.25">
      <c r="S69" s="119" t="s">
        <v>43</v>
      </c>
      <c r="T69" s="119"/>
      <c r="U69" s="116"/>
      <c r="V69" s="116">
        <v>155</v>
      </c>
      <c r="W69" s="116">
        <v>160</v>
      </c>
      <c r="X69" s="116">
        <v>165</v>
      </c>
      <c r="Y69" s="116">
        <v>186</v>
      </c>
      <c r="Z69" s="116">
        <v>205</v>
      </c>
    </row>
    <row r="70" spans="1:26" x14ac:dyDescent="0.25">
      <c r="S70" s="119" t="s">
        <v>44</v>
      </c>
      <c r="T70" s="119"/>
      <c r="U70" s="116"/>
      <c r="V70" s="116">
        <v>226</v>
      </c>
      <c r="W70" s="116">
        <v>232</v>
      </c>
      <c r="X70" s="116">
        <v>191</v>
      </c>
      <c r="Y70" s="116">
        <v>197</v>
      </c>
      <c r="Z70" s="116">
        <v>194</v>
      </c>
    </row>
    <row r="71" spans="1:26" x14ac:dyDescent="0.25">
      <c r="S71" s="119" t="s">
        <v>45</v>
      </c>
      <c r="T71" s="119"/>
      <c r="U71" s="116"/>
      <c r="V71" s="116">
        <v>253</v>
      </c>
      <c r="W71" s="116">
        <v>281</v>
      </c>
      <c r="X71" s="116">
        <v>283</v>
      </c>
      <c r="Y71" s="116">
        <v>254</v>
      </c>
      <c r="Z71" s="116">
        <v>270</v>
      </c>
    </row>
    <row r="72" spans="1:26" x14ac:dyDescent="0.25">
      <c r="S72" s="119" t="s">
        <v>46</v>
      </c>
      <c r="T72" s="119"/>
      <c r="U72" s="116"/>
      <c r="V72" s="116">
        <v>285</v>
      </c>
      <c r="W72" s="116">
        <v>308</v>
      </c>
      <c r="X72" s="116">
        <v>280</v>
      </c>
      <c r="Y72" s="116">
        <v>284</v>
      </c>
      <c r="Z72" s="116">
        <v>284</v>
      </c>
    </row>
    <row r="73" spans="1:26" x14ac:dyDescent="0.25">
      <c r="S73" s="119" t="s">
        <v>47</v>
      </c>
      <c r="T73" s="119"/>
      <c r="U73" s="116"/>
      <c r="V73" s="116">
        <v>192</v>
      </c>
      <c r="W73" s="116">
        <v>238</v>
      </c>
      <c r="X73" s="116">
        <v>257</v>
      </c>
      <c r="Y73" s="116">
        <v>253</v>
      </c>
      <c r="Z73" s="116">
        <v>255</v>
      </c>
    </row>
    <row r="74" spans="1:26" x14ac:dyDescent="0.25">
      <c r="S74" s="119" t="s">
        <v>48</v>
      </c>
      <c r="T74" s="119"/>
      <c r="U74" s="116"/>
      <c r="V74" s="116">
        <v>118</v>
      </c>
      <c r="W74" s="116">
        <v>129</v>
      </c>
      <c r="X74" s="116">
        <v>136</v>
      </c>
      <c r="Y74" s="116">
        <v>161</v>
      </c>
      <c r="Z74" s="116">
        <v>186</v>
      </c>
    </row>
    <row r="75" spans="1:26" x14ac:dyDescent="0.25">
      <c r="S75" s="119" t="s">
        <v>49</v>
      </c>
      <c r="T75" s="119"/>
      <c r="U75" s="116"/>
      <c r="V75" s="116">
        <v>61</v>
      </c>
      <c r="W75" s="116">
        <v>67</v>
      </c>
      <c r="X75" s="116">
        <v>77</v>
      </c>
      <c r="Y75" s="116">
        <v>67</v>
      </c>
      <c r="Z75" s="116">
        <v>69</v>
      </c>
    </row>
    <row r="76" spans="1:26" x14ac:dyDescent="0.25">
      <c r="S76" s="119" t="s">
        <v>50</v>
      </c>
      <c r="T76" s="119"/>
      <c r="U76" s="116"/>
      <c r="V76" s="116">
        <v>28</v>
      </c>
      <c r="W76" s="116">
        <v>31</v>
      </c>
      <c r="X76" s="116">
        <v>34</v>
      </c>
      <c r="Y76" s="116">
        <v>35</v>
      </c>
      <c r="Z76" s="116">
        <v>33</v>
      </c>
    </row>
    <row r="77" spans="1:26" x14ac:dyDescent="0.25">
      <c r="S77" s="119" t="s">
        <v>51</v>
      </c>
      <c r="T77" s="119"/>
      <c r="U77" s="116"/>
      <c r="V77" s="116">
        <v>11</v>
      </c>
      <c r="W77" s="116">
        <v>10</v>
      </c>
      <c r="X77" s="116">
        <v>7</v>
      </c>
      <c r="Y77" s="116">
        <v>7</v>
      </c>
      <c r="Z77" s="116">
        <v>8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3</v>
      </c>
      <c r="X78" s="116">
        <v>8</v>
      </c>
      <c r="Y78" s="116">
        <v>5</v>
      </c>
      <c r="Z78" s="116">
        <v>6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2007</v>
      </c>
      <c r="W80" s="116">
        <v>2143</v>
      </c>
      <c r="X80" s="116">
        <v>2137</v>
      </c>
      <c r="Y80" s="116">
        <v>2209</v>
      </c>
      <c r="Z80" s="116">
        <v>2256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Kentish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150</v>
      </c>
      <c r="W83" s="116">
        <v>158</v>
      </c>
      <c r="X83" s="116">
        <v>162</v>
      </c>
      <c r="Y83" s="116">
        <v>165</v>
      </c>
      <c r="Z83" s="116">
        <v>168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107</v>
      </c>
      <c r="W84" s="116">
        <v>107</v>
      </c>
      <c r="X84" s="116">
        <v>114</v>
      </c>
      <c r="Y84" s="116">
        <v>102</v>
      </c>
      <c r="Z84" s="116">
        <v>117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337</v>
      </c>
      <c r="W85" s="116">
        <v>355</v>
      </c>
      <c r="X85" s="116">
        <v>402</v>
      </c>
      <c r="Y85" s="116">
        <v>408</v>
      </c>
      <c r="Z85" s="116">
        <v>406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4,749</v>
      </c>
      <c r="D86" s="98">
        <f t="shared" ref="D86:D91" si="4">AD4</f>
        <v>1.7134289997858154E-2</v>
      </c>
      <c r="E86" s="99">
        <f t="shared" ref="E86:E91" si="5">AD4</f>
        <v>1.7134289997858154E-2</v>
      </c>
      <c r="F86" s="98">
        <f t="shared" ref="F86:F91" si="6">AF4</f>
        <v>0.11139714486309393</v>
      </c>
      <c r="G86" s="99">
        <f t="shared" ref="G86:G91" si="7">AF4</f>
        <v>0.11139714486309393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84</v>
      </c>
      <c r="W86" s="116">
        <v>85</v>
      </c>
      <c r="X86" s="116">
        <v>88</v>
      </c>
      <c r="Y86" s="116">
        <v>95</v>
      </c>
      <c r="Z86" s="116">
        <v>94</v>
      </c>
    </row>
    <row r="87" spans="1:30" ht="15" customHeight="1" x14ac:dyDescent="0.25">
      <c r="A87" s="100" t="s">
        <v>4</v>
      </c>
      <c r="B87" s="51"/>
      <c r="C87" s="101" t="str">
        <f t="shared" si="3"/>
        <v>2,495</v>
      </c>
      <c r="D87" s="98">
        <f t="shared" si="4"/>
        <v>1.4227642276422703E-2</v>
      </c>
      <c r="E87" s="99">
        <f t="shared" si="5"/>
        <v>1.4227642276422703E-2</v>
      </c>
      <c r="F87" s="98">
        <f t="shared" si="6"/>
        <v>0.1030061892130858</v>
      </c>
      <c r="G87" s="99">
        <f t="shared" si="7"/>
        <v>0.1030061892130858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42</v>
      </c>
      <c r="W87" s="116">
        <v>44</v>
      </c>
      <c r="X87" s="116">
        <v>47</v>
      </c>
      <c r="Y87" s="116">
        <v>45</v>
      </c>
      <c r="Z87" s="116">
        <v>46</v>
      </c>
    </row>
    <row r="88" spans="1:30" ht="15" customHeight="1" x14ac:dyDescent="0.25">
      <c r="A88" s="100" t="s">
        <v>5</v>
      </c>
      <c r="B88" s="51"/>
      <c r="C88" s="101" t="str">
        <f t="shared" si="3"/>
        <v>2,255</v>
      </c>
      <c r="D88" s="98">
        <f t="shared" si="4"/>
        <v>2.0361990950226172E-2</v>
      </c>
      <c r="E88" s="99">
        <f t="shared" si="5"/>
        <v>2.0361990950226172E-2</v>
      </c>
      <c r="F88" s="98">
        <f t="shared" si="6"/>
        <v>0.12300796812749004</v>
      </c>
      <c r="G88" s="99">
        <f t="shared" si="7"/>
        <v>0.12300796812749004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58</v>
      </c>
      <c r="W88" s="116">
        <v>53</v>
      </c>
      <c r="X88" s="116">
        <v>56</v>
      </c>
      <c r="Y88" s="116">
        <v>56</v>
      </c>
      <c r="Z88" s="116">
        <v>70</v>
      </c>
    </row>
    <row r="89" spans="1:30" ht="15" customHeight="1" x14ac:dyDescent="0.25">
      <c r="A89" s="51" t="s">
        <v>6</v>
      </c>
      <c r="B89" s="51"/>
      <c r="C89" s="101" t="str">
        <f t="shared" si="3"/>
        <v>3,384</v>
      </c>
      <c r="D89" s="98">
        <f t="shared" si="4"/>
        <v>1.3780707010185633E-2</v>
      </c>
      <c r="E89" s="99">
        <f t="shared" si="5"/>
        <v>1.3780707010185633E-2</v>
      </c>
      <c r="F89" s="98">
        <f t="shared" si="6"/>
        <v>9.6920583468395494E-2</v>
      </c>
      <c r="G89" s="99">
        <f t="shared" si="7"/>
        <v>9.6920583468395494E-2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220</v>
      </c>
      <c r="W89" s="116">
        <v>226</v>
      </c>
      <c r="X89" s="116">
        <v>244</v>
      </c>
      <c r="Y89" s="116">
        <v>242</v>
      </c>
      <c r="Z89" s="116">
        <v>260</v>
      </c>
    </row>
    <row r="90" spans="1:30" ht="15" customHeight="1" x14ac:dyDescent="0.25">
      <c r="A90" s="51" t="s">
        <v>100</v>
      </c>
      <c r="B90" s="51"/>
      <c r="C90" s="101" t="str">
        <f t="shared" si="3"/>
        <v>$40,072</v>
      </c>
      <c r="D90" s="98">
        <f t="shared" si="4"/>
        <v>1.4439946018893757E-3</v>
      </c>
      <c r="E90" s="99">
        <f t="shared" si="5"/>
        <v>1.4439946018893757E-3</v>
      </c>
      <c r="F90" s="98">
        <f t="shared" si="6"/>
        <v>0.10824105315559485</v>
      </c>
      <c r="G90" s="99">
        <f t="shared" si="7"/>
        <v>0.10824105315559485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255</v>
      </c>
      <c r="W90" s="116">
        <v>274</v>
      </c>
      <c r="X90" s="116">
        <v>277</v>
      </c>
      <c r="Y90" s="116">
        <v>272</v>
      </c>
      <c r="Z90" s="116">
        <v>281</v>
      </c>
    </row>
    <row r="91" spans="1:30" ht="15" customHeight="1" x14ac:dyDescent="0.25">
      <c r="A91" s="51" t="s">
        <v>7</v>
      </c>
      <c r="B91" s="51"/>
      <c r="C91" s="101" t="str">
        <f t="shared" si="3"/>
        <v>$159.2 mil</v>
      </c>
      <c r="D91" s="98">
        <f t="shared" si="4"/>
        <v>5.0839588887673814E-2</v>
      </c>
      <c r="E91" s="99">
        <f t="shared" si="5"/>
        <v>5.0839588887673814E-2</v>
      </c>
      <c r="F91" s="98">
        <f t="shared" si="6"/>
        <v>0.2341853760165904</v>
      </c>
      <c r="G91" s="99">
        <f t="shared" si="7"/>
        <v>0.2341853760165904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1653</v>
      </c>
      <c r="W91" s="116">
        <v>1725</v>
      </c>
      <c r="X91" s="116">
        <v>1815</v>
      </c>
      <c r="Y91" s="116">
        <v>1806</v>
      </c>
      <c r="Z91" s="116">
        <v>1839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70</v>
      </c>
      <c r="W93" s="116">
        <v>68</v>
      </c>
      <c r="X93" s="116">
        <v>86</v>
      </c>
      <c r="Y93" s="116">
        <v>94</v>
      </c>
      <c r="Z93" s="116">
        <v>89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202</v>
      </c>
      <c r="W94" s="116">
        <v>210</v>
      </c>
      <c r="X94" s="116">
        <v>218</v>
      </c>
      <c r="Y94" s="116">
        <v>228</v>
      </c>
      <c r="Z94" s="116">
        <v>221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52</v>
      </c>
      <c r="W95" s="116">
        <v>62</v>
      </c>
      <c r="X95" s="116">
        <v>67</v>
      </c>
      <c r="Y95" s="116">
        <v>66</v>
      </c>
      <c r="Z95" s="116">
        <v>69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231</v>
      </c>
      <c r="W96" s="116">
        <v>260</v>
      </c>
      <c r="X96" s="116">
        <v>254</v>
      </c>
      <c r="Y96" s="116">
        <v>271</v>
      </c>
      <c r="Z96" s="116">
        <v>293</v>
      </c>
    </row>
    <row r="97" spans="1:32" ht="15" customHeight="1" x14ac:dyDescent="0.25">
      <c r="S97" s="119" t="s">
        <v>145</v>
      </c>
      <c r="T97" s="119"/>
      <c r="U97" s="116"/>
      <c r="V97" s="116">
        <v>209</v>
      </c>
      <c r="W97" s="116">
        <v>219</v>
      </c>
      <c r="X97" s="116">
        <v>193</v>
      </c>
      <c r="Y97" s="116">
        <v>212</v>
      </c>
      <c r="Z97" s="116">
        <v>200</v>
      </c>
    </row>
    <row r="98" spans="1:32" ht="15" customHeight="1" x14ac:dyDescent="0.25">
      <c r="S98" s="119" t="s">
        <v>146</v>
      </c>
      <c r="T98" s="119"/>
      <c r="U98" s="116"/>
      <c r="V98" s="116">
        <v>146</v>
      </c>
      <c r="W98" s="116">
        <v>140</v>
      </c>
      <c r="X98" s="116">
        <v>145</v>
      </c>
      <c r="Y98" s="116">
        <v>141</v>
      </c>
      <c r="Z98" s="116">
        <v>144</v>
      </c>
    </row>
    <row r="99" spans="1:32" ht="15" customHeight="1" x14ac:dyDescent="0.25">
      <c r="S99" s="119" t="s">
        <v>147</v>
      </c>
      <c r="T99" s="119"/>
      <c r="U99" s="116"/>
      <c r="V99" s="116">
        <v>23</v>
      </c>
      <c r="W99" s="116">
        <v>19</v>
      </c>
      <c r="X99" s="116">
        <v>13</v>
      </c>
      <c r="Y99" s="116">
        <v>16</v>
      </c>
      <c r="Z99" s="116">
        <v>27</v>
      </c>
    </row>
    <row r="100" spans="1:32" ht="15" customHeight="1" x14ac:dyDescent="0.25">
      <c r="S100" s="119" t="s">
        <v>59</v>
      </c>
      <c r="T100" s="119"/>
      <c r="U100" s="116"/>
      <c r="V100" s="116">
        <v>163</v>
      </c>
      <c r="W100" s="116">
        <v>169</v>
      </c>
      <c r="X100" s="116">
        <v>210</v>
      </c>
      <c r="Y100" s="116">
        <v>220</v>
      </c>
      <c r="Z100" s="116">
        <v>220</v>
      </c>
    </row>
    <row r="101" spans="1:32" x14ac:dyDescent="0.25">
      <c r="A101" s="20"/>
      <c r="S101" s="122" t="s">
        <v>54</v>
      </c>
      <c r="T101" s="122"/>
      <c r="U101" s="116"/>
      <c r="V101" s="116">
        <v>1435</v>
      </c>
      <c r="W101" s="116">
        <v>1468</v>
      </c>
      <c r="X101" s="116">
        <v>1501</v>
      </c>
      <c r="Y101" s="116">
        <v>1537</v>
      </c>
      <c r="Z101" s="116">
        <v>1548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3013</v>
      </c>
      <c r="W104" s="116">
        <v>3277</v>
      </c>
      <c r="X104" s="116">
        <v>3375</v>
      </c>
      <c r="Y104" s="116">
        <v>3370</v>
      </c>
      <c r="Z104" s="116">
        <v>3518</v>
      </c>
      <c r="AB104" s="113" t="str">
        <f>TEXT(Z104,"###,###")</f>
        <v>3,518</v>
      </c>
      <c r="AD104" s="134">
        <f>Z104/($Z$4)*100</f>
        <v>74.078753421773001</v>
      </c>
      <c r="AF104" s="113"/>
    </row>
    <row r="105" spans="1:32" x14ac:dyDescent="0.25">
      <c r="S105" s="119" t="s">
        <v>18</v>
      </c>
      <c r="T105" s="119"/>
      <c r="U105" s="116"/>
      <c r="V105" s="116">
        <v>617</v>
      </c>
      <c r="W105" s="116">
        <v>655</v>
      </c>
      <c r="X105" s="116">
        <v>603</v>
      </c>
      <c r="Y105" s="116">
        <v>626</v>
      </c>
      <c r="Z105" s="116">
        <v>626</v>
      </c>
      <c r="AB105" s="113" t="str">
        <f>TEXT(Z105,"###,###")</f>
        <v>626</v>
      </c>
      <c r="AD105" s="134">
        <f>Z105/($Z$4)*100</f>
        <v>13.181722467887976</v>
      </c>
      <c r="AF105" s="113"/>
    </row>
    <row r="106" spans="1:32" x14ac:dyDescent="0.25">
      <c r="S106" s="122" t="s">
        <v>54</v>
      </c>
      <c r="T106" s="122"/>
      <c r="U106" s="124"/>
      <c r="V106" s="124">
        <v>3630</v>
      </c>
      <c r="W106" s="124">
        <v>3932</v>
      </c>
      <c r="X106" s="124">
        <v>3978</v>
      </c>
      <c r="Y106" s="124">
        <v>3996</v>
      </c>
      <c r="Z106" s="124">
        <v>4144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708</v>
      </c>
      <c r="W108" s="116">
        <v>822</v>
      </c>
      <c r="X108" s="116">
        <v>822</v>
      </c>
      <c r="Y108" s="116">
        <v>778</v>
      </c>
      <c r="Z108" s="116">
        <v>782</v>
      </c>
      <c r="AB108" s="113" t="str">
        <f>TEXT(Z108,"###,###")</f>
        <v>782</v>
      </c>
      <c r="AD108" s="134">
        <f>Z108/($Z$4)*100</f>
        <v>16.466624552537375</v>
      </c>
      <c r="AF108" s="113"/>
    </row>
    <row r="109" spans="1:32" x14ac:dyDescent="0.25">
      <c r="S109" s="119" t="s">
        <v>21</v>
      </c>
      <c r="T109" s="119"/>
      <c r="U109" s="116"/>
      <c r="V109" s="116">
        <v>737</v>
      </c>
      <c r="W109" s="116">
        <v>758</v>
      </c>
      <c r="X109" s="116">
        <v>854</v>
      </c>
      <c r="Y109" s="116">
        <v>694</v>
      </c>
      <c r="Z109" s="116">
        <v>791</v>
      </c>
      <c r="AB109" s="113" t="str">
        <f>TEXT(Z109,"###,###")</f>
        <v>791</v>
      </c>
      <c r="AD109" s="134">
        <f>Z109/($Z$4)*100</f>
        <v>16.656138134344072</v>
      </c>
      <c r="AF109" s="113"/>
    </row>
    <row r="110" spans="1:32" x14ac:dyDescent="0.25">
      <c r="S110" s="119" t="s">
        <v>22</v>
      </c>
      <c r="T110" s="119"/>
      <c r="U110" s="116"/>
      <c r="V110" s="116">
        <v>876</v>
      </c>
      <c r="W110" s="116">
        <v>994</v>
      </c>
      <c r="X110" s="116">
        <v>961</v>
      </c>
      <c r="Y110" s="116">
        <v>1160</v>
      </c>
      <c r="Z110" s="116">
        <v>1134</v>
      </c>
      <c r="AB110" s="113" t="str">
        <f>TEXT(Z110,"###,###")</f>
        <v>1,134</v>
      </c>
      <c r="AD110" s="134">
        <f>Z110/($Z$4)*100</f>
        <v>23.878711307643716</v>
      </c>
      <c r="AF110" s="113"/>
    </row>
    <row r="111" spans="1:32" x14ac:dyDescent="0.25">
      <c r="S111" s="119" t="s">
        <v>23</v>
      </c>
      <c r="T111" s="119"/>
      <c r="U111" s="116"/>
      <c r="V111" s="116">
        <v>1310</v>
      </c>
      <c r="W111" s="116">
        <v>1358</v>
      </c>
      <c r="X111" s="116">
        <v>1334</v>
      </c>
      <c r="Y111" s="116">
        <v>1355</v>
      </c>
      <c r="Z111" s="116">
        <v>1424</v>
      </c>
      <c r="AB111" s="113" t="str">
        <f>TEXT(Z111,"###,###")</f>
        <v>1,424</v>
      </c>
      <c r="AD111" s="134">
        <f>Z111/($Z$4)*100</f>
        <v>29.98526005474837</v>
      </c>
      <c r="AF111" s="113"/>
    </row>
    <row r="112" spans="1:32" x14ac:dyDescent="0.25">
      <c r="S112" s="122" t="s">
        <v>54</v>
      </c>
      <c r="T112" s="122"/>
      <c r="U112" s="116"/>
      <c r="V112" s="116">
        <v>4271</v>
      </c>
      <c r="W112" s="116">
        <v>4559</v>
      </c>
      <c r="X112" s="116">
        <v>4670</v>
      </c>
      <c r="Y112" s="116">
        <v>4669</v>
      </c>
      <c r="Z112" s="116">
        <v>4752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42.5</v>
      </c>
      <c r="W118" s="135">
        <v>43.8</v>
      </c>
      <c r="X118" s="135">
        <v>44.29</v>
      </c>
      <c r="Y118" s="135">
        <v>43.91</v>
      </c>
      <c r="Z118" s="135">
        <v>44.04</v>
      </c>
      <c r="AB118" s="113" t="str">
        <f>TEXT(Z118,"##.0")</f>
        <v>44.0</v>
      </c>
    </row>
    <row r="120" spans="19:32" x14ac:dyDescent="0.25">
      <c r="S120" s="105" t="s">
        <v>102</v>
      </c>
      <c r="T120" s="116"/>
      <c r="U120" s="116"/>
      <c r="V120" s="116">
        <v>2318</v>
      </c>
      <c r="W120" s="116">
        <v>2375</v>
      </c>
      <c r="X120" s="116">
        <v>2451</v>
      </c>
      <c r="Y120" s="116">
        <v>2499</v>
      </c>
      <c r="Z120" s="116">
        <v>2537</v>
      </c>
      <c r="AB120" s="113" t="str">
        <f>TEXT(Z120,"###,###")</f>
        <v>2,537</v>
      </c>
    </row>
    <row r="121" spans="19:32" x14ac:dyDescent="0.25">
      <c r="S121" s="105" t="s">
        <v>103</v>
      </c>
      <c r="T121" s="116"/>
      <c r="U121" s="116"/>
      <c r="V121" s="116">
        <v>425</v>
      </c>
      <c r="W121" s="116">
        <v>443</v>
      </c>
      <c r="X121" s="116">
        <v>482</v>
      </c>
      <c r="Y121" s="116">
        <v>453</v>
      </c>
      <c r="Z121" s="116">
        <v>467</v>
      </c>
      <c r="AB121" s="113" t="str">
        <f>TEXT(Z121,"###,###")</f>
        <v>467</v>
      </c>
    </row>
    <row r="122" spans="19:32" x14ac:dyDescent="0.25">
      <c r="S122" s="105" t="s">
        <v>104</v>
      </c>
      <c r="T122" s="116"/>
      <c r="U122" s="116"/>
      <c r="V122" s="116">
        <v>345</v>
      </c>
      <c r="W122" s="116">
        <v>375</v>
      </c>
      <c r="X122" s="116">
        <v>387</v>
      </c>
      <c r="Y122" s="116">
        <v>389</v>
      </c>
      <c r="Z122" s="116">
        <v>384</v>
      </c>
      <c r="AB122" s="113" t="str">
        <f>TEXT(Z122,"###,###")</f>
        <v>384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2663</v>
      </c>
      <c r="W124" s="116">
        <v>2750</v>
      </c>
      <c r="X124" s="116">
        <v>2838</v>
      </c>
      <c r="Y124" s="116">
        <v>2888</v>
      </c>
      <c r="Z124" s="116">
        <v>2921</v>
      </c>
      <c r="AB124" s="113" t="str">
        <f>TEXT(Z124,"###,###")</f>
        <v>2,921</v>
      </c>
      <c r="AD124" s="131">
        <f>Z124/$Z$7*100</f>
        <v>86.317966903073284</v>
      </c>
    </row>
    <row r="125" spans="19:32" x14ac:dyDescent="0.25">
      <c r="S125" s="105" t="s">
        <v>106</v>
      </c>
      <c r="T125" s="116"/>
      <c r="U125" s="116"/>
      <c r="V125" s="116">
        <v>770</v>
      </c>
      <c r="W125" s="116">
        <v>818</v>
      </c>
      <c r="X125" s="116">
        <v>869</v>
      </c>
      <c r="Y125" s="116">
        <v>842</v>
      </c>
      <c r="Z125" s="116">
        <v>851</v>
      </c>
      <c r="AB125" s="113" t="str">
        <f>TEXT(Z125,"###,###")</f>
        <v>851</v>
      </c>
      <c r="AD125" s="131">
        <f>Z125/$Z$7*100</f>
        <v>25.14775413711584</v>
      </c>
    </row>
    <row r="127" spans="19:32" x14ac:dyDescent="0.25">
      <c r="S127" s="105" t="s">
        <v>107</v>
      </c>
      <c r="T127" s="116"/>
      <c r="U127" s="116"/>
      <c r="V127" s="116">
        <v>1652</v>
      </c>
      <c r="W127" s="116">
        <v>1725</v>
      </c>
      <c r="X127" s="116">
        <v>1811</v>
      </c>
      <c r="Y127" s="116">
        <v>1803</v>
      </c>
      <c r="Z127" s="116">
        <v>1842</v>
      </c>
      <c r="AB127" s="113" t="str">
        <f>TEXT(Z127,"###,###")</f>
        <v>1,842</v>
      </c>
      <c r="AD127" s="131">
        <f>Z127/$Z$7*100</f>
        <v>54.432624113475178</v>
      </c>
    </row>
    <row r="128" spans="19:32" x14ac:dyDescent="0.25">
      <c r="S128" s="105" t="s">
        <v>108</v>
      </c>
      <c r="T128" s="116"/>
      <c r="U128" s="116"/>
      <c r="V128" s="116">
        <v>1436</v>
      </c>
      <c r="W128" s="116">
        <v>1468</v>
      </c>
      <c r="X128" s="116">
        <v>1500</v>
      </c>
      <c r="Y128" s="116">
        <v>1538</v>
      </c>
      <c r="Z128" s="116">
        <v>1544</v>
      </c>
      <c r="AB128" s="113" t="str">
        <f>TEXT(Z128,"###,###")</f>
        <v>1,544</v>
      </c>
      <c r="AD128" s="131">
        <f>Z128/$Z$7*100</f>
        <v>45.626477541371159</v>
      </c>
    </row>
    <row r="130" spans="19:20" x14ac:dyDescent="0.25">
      <c r="S130" s="105" t="s">
        <v>185</v>
      </c>
      <c r="T130" s="131">
        <v>74.970449172576835</v>
      </c>
    </row>
    <row r="131" spans="19:20" x14ac:dyDescent="0.25">
      <c r="S131" s="105" t="s">
        <v>186</v>
      </c>
      <c r="T131" s="131">
        <v>13.800236406619385</v>
      </c>
    </row>
    <row r="132" spans="19:20" x14ac:dyDescent="0.25">
      <c r="S132" s="105" t="s">
        <v>187</v>
      </c>
      <c r="T132" s="131">
        <v>11.347517730496454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D84F876-7CF3-49F4-A2FA-3F47DB19AA7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021D34BB-A3F2-4277-B7F5-5FDC9D18606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944A8E05-8ADB-4758-AFDC-C9E0B00B9E6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BB852C9-EE0B-4DE5-9203-5F79471F95A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2B8B-5FD1-4A99-B82C-6172003634A5}">
  <sheetPr codeName="Sheet82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128</v>
      </c>
      <c r="T1" s="103"/>
      <c r="U1" s="103"/>
      <c r="V1" s="103"/>
      <c r="W1" s="103"/>
      <c r="X1" s="103"/>
      <c r="Y1" s="104" t="s">
        <v>168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128</v>
      </c>
      <c r="Y3" s="109" t="s">
        <v>168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12.18 King Island,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1354</v>
      </c>
      <c r="W4" s="112">
        <v>1445</v>
      </c>
      <c r="X4" s="112">
        <v>1525</v>
      </c>
      <c r="Y4" s="112">
        <v>1555</v>
      </c>
      <c r="Z4" s="112">
        <v>1579</v>
      </c>
      <c r="AB4" s="113" t="str">
        <f>TEXT(Z4,"###,###")</f>
        <v>1,579</v>
      </c>
      <c r="AD4" s="114">
        <f>Z4/Y4-1</f>
        <v>1.5434083601286064E-2</v>
      </c>
      <c r="AF4" s="114">
        <f>Z4/V4-1</f>
        <v>0.1661742983751846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707</v>
      </c>
      <c r="W5" s="112">
        <v>727</v>
      </c>
      <c r="X5" s="112">
        <v>783</v>
      </c>
      <c r="Y5" s="112">
        <v>802</v>
      </c>
      <c r="Z5" s="112">
        <v>826</v>
      </c>
      <c r="AB5" s="113" t="str">
        <f>TEXT(Z5,"###,###")</f>
        <v>826</v>
      </c>
      <c r="AD5" s="114">
        <f t="shared" ref="AD5:AD9" si="0">Z5/Y5-1</f>
        <v>2.9925187032418865E-2</v>
      </c>
      <c r="AF5" s="114">
        <f t="shared" ref="AF5:AF9" si="1">Z5/V5-1</f>
        <v>0.16831683168316824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649</v>
      </c>
      <c r="W6" s="112">
        <v>718</v>
      </c>
      <c r="X6" s="112">
        <v>738</v>
      </c>
      <c r="Y6" s="112">
        <v>750</v>
      </c>
      <c r="Z6" s="112">
        <v>750</v>
      </c>
      <c r="AB6" s="113" t="str">
        <f>TEXT(Z6,"###,###")</f>
        <v>750</v>
      </c>
      <c r="AD6" s="114">
        <f t="shared" si="0"/>
        <v>0</v>
      </c>
      <c r="AF6" s="114">
        <f t="shared" si="1"/>
        <v>0.15562403697996929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903</v>
      </c>
      <c r="W7" s="112">
        <v>944</v>
      </c>
      <c r="X7" s="112">
        <v>995</v>
      </c>
      <c r="Y7" s="112">
        <v>1013</v>
      </c>
      <c r="Z7" s="112">
        <v>1021</v>
      </c>
      <c r="AB7" s="113" t="str">
        <f>TEXT(Z7,"###,###")</f>
        <v>1,021</v>
      </c>
      <c r="AD7" s="114">
        <f t="shared" si="0"/>
        <v>7.8973346495556651E-3</v>
      </c>
      <c r="AF7" s="114">
        <f t="shared" si="1"/>
        <v>0.13067552602436328</v>
      </c>
    </row>
    <row r="8" spans="1:32" ht="17.25" customHeight="1" x14ac:dyDescent="0.25">
      <c r="A8" s="66" t="s">
        <v>13</v>
      </c>
      <c r="B8" s="67"/>
      <c r="C8" s="31"/>
      <c r="D8" s="68" t="str">
        <f>AB4</f>
        <v>1,579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1,021</v>
      </c>
      <c r="P8" s="69"/>
      <c r="S8" s="111" t="s">
        <v>86</v>
      </c>
      <c r="T8" s="112"/>
      <c r="U8" s="112"/>
      <c r="V8" s="112">
        <v>37587.449999999997</v>
      </c>
      <c r="W8" s="112">
        <v>32895.629999999997</v>
      </c>
      <c r="X8" s="112">
        <v>32258</v>
      </c>
      <c r="Y8" s="112">
        <v>36557.17</v>
      </c>
      <c r="Z8" s="112">
        <v>40678.550000000003</v>
      </c>
      <c r="AB8" s="113" t="str">
        <f>TEXT(Z8,"$###,###")</f>
        <v>$40,679</v>
      </c>
      <c r="AD8" s="114">
        <f t="shared" si="0"/>
        <v>0.11273793895971718</v>
      </c>
      <c r="AF8" s="114">
        <f t="shared" si="1"/>
        <v>8.2237555354247371E-2</v>
      </c>
    </row>
    <row r="9" spans="1:32" x14ac:dyDescent="0.25">
      <c r="A9" s="32" t="s">
        <v>15</v>
      </c>
      <c r="B9" s="73"/>
      <c r="C9" s="74"/>
      <c r="D9" s="75">
        <f>AD104</f>
        <v>67.701076630778971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54.84818805093046</v>
      </c>
      <c r="P9" s="76" t="s">
        <v>87</v>
      </c>
      <c r="S9" s="111" t="s">
        <v>7</v>
      </c>
      <c r="T9" s="112"/>
      <c r="U9" s="112"/>
      <c r="V9" s="112">
        <v>50875988</v>
      </c>
      <c r="W9" s="112">
        <v>47183467</v>
      </c>
      <c r="X9" s="112">
        <v>48969015</v>
      </c>
      <c r="Y9" s="112">
        <v>51473949</v>
      </c>
      <c r="Z9" s="112">
        <v>53988053</v>
      </c>
      <c r="AB9" s="113" t="str">
        <f>TEXT(Z9/1000000,"$#,###.0")&amp;" mil"</f>
        <v>$54.0 mil</v>
      </c>
      <c r="AD9" s="114">
        <f t="shared" si="0"/>
        <v>4.8842259994468229E-2</v>
      </c>
      <c r="AF9" s="114">
        <f t="shared" si="1"/>
        <v>6.1169622887716768E-2</v>
      </c>
    </row>
    <row r="10" spans="1:32" x14ac:dyDescent="0.25">
      <c r="A10" s="32" t="s">
        <v>18</v>
      </c>
      <c r="B10" s="73"/>
      <c r="C10" s="74"/>
      <c r="D10" s="75">
        <f>AD105</f>
        <v>14.882837238758709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44.857982370225272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64.054848188050926</v>
      </c>
      <c r="P11" s="76" t="s">
        <v>87</v>
      </c>
      <c r="S11" s="111" t="s">
        <v>30</v>
      </c>
      <c r="T11" s="116"/>
      <c r="U11" s="116"/>
      <c r="V11" s="116">
        <v>991</v>
      </c>
      <c r="W11" s="116">
        <v>1082</v>
      </c>
      <c r="X11" s="116">
        <v>1137</v>
      </c>
      <c r="Y11" s="116">
        <v>1187</v>
      </c>
      <c r="Z11" s="116">
        <v>1203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17.8256611165524</v>
      </c>
      <c r="P12" s="76" t="s">
        <v>87</v>
      </c>
      <c r="S12" s="111" t="s">
        <v>31</v>
      </c>
      <c r="T12" s="116"/>
      <c r="U12" s="116"/>
      <c r="V12" s="116">
        <v>361</v>
      </c>
      <c r="W12" s="116">
        <v>363</v>
      </c>
      <c r="X12" s="116">
        <v>385</v>
      </c>
      <c r="Y12" s="116">
        <v>373</v>
      </c>
      <c r="Z12" s="116">
        <v>372</v>
      </c>
    </row>
    <row r="13" spans="1:32" ht="15" customHeight="1" x14ac:dyDescent="0.25">
      <c r="A13" s="32" t="s">
        <v>20</v>
      </c>
      <c r="B13" s="74"/>
      <c r="C13" s="74"/>
      <c r="D13" s="75">
        <f>AD108</f>
        <v>23.749208359721344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18.609206660137119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15.769474350854972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45.8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15.009499683343888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17.446393762183234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267</v>
      </c>
      <c r="Z15" s="116">
        <v>290</v>
      </c>
      <c r="AB15" s="121">
        <f t="shared" ref="AB15:AB34" si="2">IF(Z15="np",0,Z15/$Z$34)</f>
        <v>0.18354430379746836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27.549081697276755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82.553606237816766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13</v>
      </c>
      <c r="Z16" s="116">
        <v>3</v>
      </c>
      <c r="AB16" s="121">
        <f t="shared" si="2"/>
        <v>1.8987341772151898E-3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134</v>
      </c>
      <c r="Z17" s="116">
        <v>187</v>
      </c>
      <c r="AB17" s="121">
        <f t="shared" si="2"/>
        <v>0.11835443037974684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19</v>
      </c>
      <c r="Z18" s="116">
        <v>0</v>
      </c>
      <c r="AB18" s="121">
        <f t="shared" si="2"/>
        <v>0</v>
      </c>
    </row>
    <row r="19" spans="1:28" x14ac:dyDescent="0.25">
      <c r="A19" s="65" t="str">
        <f>$S$1&amp;" ("&amp;$V$2&amp;" to "&amp;$Z$2&amp;")"</f>
        <v>King Island (2015-16 to 2019-20)</v>
      </c>
      <c r="B19" s="65"/>
      <c r="C19" s="65"/>
      <c r="D19" s="65"/>
      <c r="E19" s="65"/>
      <c r="F19" s="65"/>
      <c r="G19" s="65" t="str">
        <f>$S$1&amp;" ("&amp;$V$2&amp;" to "&amp;$Z$2&amp;")"</f>
        <v>King Island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78</v>
      </c>
      <c r="Z19" s="116">
        <v>93</v>
      </c>
      <c r="AB19" s="121">
        <f t="shared" si="2"/>
        <v>5.8860759493670887E-2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19</v>
      </c>
      <c r="Z20" s="116">
        <v>29</v>
      </c>
      <c r="AB20" s="121">
        <f t="shared" si="2"/>
        <v>1.8354430379746836E-2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76</v>
      </c>
      <c r="Z21" s="116">
        <v>80</v>
      </c>
      <c r="AB21" s="121">
        <f t="shared" si="2"/>
        <v>5.0632911392405063E-2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88</v>
      </c>
      <c r="Z22" s="116">
        <v>105</v>
      </c>
      <c r="AB22" s="121">
        <f t="shared" si="2"/>
        <v>6.6455696202531639E-2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81</v>
      </c>
      <c r="Z23" s="116">
        <v>74</v>
      </c>
      <c r="AB23" s="121">
        <f t="shared" si="2"/>
        <v>4.6835443037974683E-2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14</v>
      </c>
      <c r="Z24" s="116">
        <v>0</v>
      </c>
      <c r="AB24" s="121">
        <f t="shared" si="2"/>
        <v>0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45</v>
      </c>
      <c r="Z25" s="116">
        <v>57</v>
      </c>
      <c r="AB25" s="121">
        <f t="shared" si="2"/>
        <v>3.6075949367088606E-2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36</v>
      </c>
      <c r="Z26" s="116">
        <v>33</v>
      </c>
      <c r="AB26" s="121">
        <f t="shared" si="2"/>
        <v>2.0886075949367089E-2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44</v>
      </c>
      <c r="Z27" s="116">
        <v>35</v>
      </c>
      <c r="AB27" s="121">
        <f t="shared" si="2"/>
        <v>2.2151898734177215E-2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116</v>
      </c>
      <c r="Z28" s="116">
        <v>90</v>
      </c>
      <c r="AB28" s="121">
        <f t="shared" si="2"/>
        <v>5.6962025316455694E-2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75</v>
      </c>
      <c r="Z29" s="116">
        <v>58</v>
      </c>
      <c r="AB29" s="121">
        <f t="shared" si="2"/>
        <v>3.6708860759493672E-2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70</v>
      </c>
      <c r="Z30" s="116">
        <v>71</v>
      </c>
      <c r="AB30" s="121">
        <f t="shared" si="2"/>
        <v>4.493670886075949E-2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116</v>
      </c>
      <c r="Z31" s="116">
        <v>106</v>
      </c>
      <c r="AB31" s="121">
        <f t="shared" si="2"/>
        <v>6.7088607594936706E-2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30</v>
      </c>
      <c r="Z32" s="116">
        <v>26</v>
      </c>
      <c r="AB32" s="121">
        <f t="shared" si="2"/>
        <v>1.6455696202531647E-2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41</v>
      </c>
      <c r="Z33" s="116">
        <v>51</v>
      </c>
      <c r="AB33" s="121">
        <f t="shared" si="2"/>
        <v>3.2278481012658226E-2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1554</v>
      </c>
      <c r="Z34" s="124">
        <v>1580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847</v>
      </c>
      <c r="AB37" s="136">
        <f>Z37/Z40*100</f>
        <v>82.553606237816766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179</v>
      </c>
      <c r="AB38" s="136">
        <f>Z38/Z40*100</f>
        <v>17.446393762183234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1026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4</v>
      </c>
      <c r="X44" s="116">
        <v>0</v>
      </c>
      <c r="Y44" s="116">
        <v>0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8</v>
      </c>
      <c r="W45" s="116">
        <v>4</v>
      </c>
      <c r="X45" s="116">
        <v>20</v>
      </c>
      <c r="Y45" s="116">
        <v>12</v>
      </c>
      <c r="Z45" s="116">
        <v>16</v>
      </c>
    </row>
    <row r="46" spans="19:32" x14ac:dyDescent="0.25">
      <c r="S46" s="119" t="s">
        <v>39</v>
      </c>
      <c r="T46" s="119"/>
      <c r="U46" s="116"/>
      <c r="V46" s="116">
        <v>38</v>
      </c>
      <c r="W46" s="116">
        <v>29</v>
      </c>
      <c r="X46" s="116">
        <v>18</v>
      </c>
      <c r="Y46" s="116">
        <v>36</v>
      </c>
      <c r="Z46" s="116">
        <v>36</v>
      </c>
    </row>
    <row r="47" spans="19:32" x14ac:dyDescent="0.25">
      <c r="S47" s="119" t="s">
        <v>40</v>
      </c>
      <c r="T47" s="119"/>
      <c r="U47" s="116"/>
      <c r="V47" s="116">
        <v>50</v>
      </c>
      <c r="W47" s="116">
        <v>54</v>
      </c>
      <c r="X47" s="116">
        <v>51</v>
      </c>
      <c r="Y47" s="116">
        <v>51</v>
      </c>
      <c r="Z47" s="116">
        <v>48</v>
      </c>
    </row>
    <row r="48" spans="19:32" x14ac:dyDescent="0.25">
      <c r="S48" s="119" t="s">
        <v>41</v>
      </c>
      <c r="T48" s="119"/>
      <c r="U48" s="116"/>
      <c r="V48" s="116">
        <v>76</v>
      </c>
      <c r="W48" s="116">
        <v>84</v>
      </c>
      <c r="X48" s="116">
        <v>92</v>
      </c>
      <c r="Y48" s="116">
        <v>107</v>
      </c>
      <c r="Z48" s="116">
        <v>87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89</v>
      </c>
      <c r="W49" s="116">
        <v>79</v>
      </c>
      <c r="X49" s="116">
        <v>95</v>
      </c>
      <c r="Y49" s="116">
        <v>77</v>
      </c>
      <c r="Z49" s="116">
        <v>81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King Island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65</v>
      </c>
      <c r="W50" s="116">
        <v>81</v>
      </c>
      <c r="X50" s="116">
        <v>77</v>
      </c>
      <c r="Y50" s="116">
        <v>105</v>
      </c>
      <c r="Z50" s="116">
        <v>104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35</v>
      </c>
      <c r="W51" s="116">
        <v>46</v>
      </c>
      <c r="X51" s="116">
        <v>59</v>
      </c>
      <c r="Y51" s="116">
        <v>68</v>
      </c>
      <c r="Z51" s="116">
        <v>67</v>
      </c>
    </row>
    <row r="52" spans="1:26" ht="15" customHeight="1" x14ac:dyDescent="0.25">
      <c r="S52" s="119" t="s">
        <v>45</v>
      </c>
      <c r="T52" s="119"/>
      <c r="U52" s="116"/>
      <c r="V52" s="116">
        <v>56</v>
      </c>
      <c r="W52" s="116">
        <v>52</v>
      </c>
      <c r="X52" s="116">
        <v>51</v>
      </c>
      <c r="Y52" s="116">
        <v>47</v>
      </c>
      <c r="Z52" s="116">
        <v>47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71</v>
      </c>
      <c r="W53" s="116">
        <v>76</v>
      </c>
      <c r="X53" s="116">
        <v>84</v>
      </c>
      <c r="Y53" s="116">
        <v>72</v>
      </c>
      <c r="Z53" s="116">
        <v>75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61</v>
      </c>
      <c r="W54" s="116">
        <v>70</v>
      </c>
      <c r="X54" s="116">
        <v>80</v>
      </c>
      <c r="Y54" s="116">
        <v>81</v>
      </c>
      <c r="Z54" s="116">
        <v>83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75</v>
      </c>
      <c r="W55" s="116">
        <v>70</v>
      </c>
      <c r="X55" s="116">
        <v>58</v>
      </c>
      <c r="Y55" s="116">
        <v>56</v>
      </c>
      <c r="Z55" s="116">
        <v>59</v>
      </c>
    </row>
    <row r="56" spans="1:26" ht="15" customHeight="1" x14ac:dyDescent="0.25">
      <c r="S56" s="119" t="s">
        <v>49</v>
      </c>
      <c r="T56" s="119"/>
      <c r="U56" s="116"/>
      <c r="V56" s="116">
        <v>51</v>
      </c>
      <c r="W56" s="116">
        <v>43</v>
      </c>
      <c r="X56" s="116">
        <v>53</v>
      </c>
      <c r="Y56" s="116">
        <v>59</v>
      </c>
      <c r="Z56" s="116">
        <v>67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7</v>
      </c>
      <c r="W57" s="116">
        <v>17</v>
      </c>
      <c r="X57" s="116">
        <v>24</v>
      </c>
      <c r="Y57" s="116">
        <v>22</v>
      </c>
      <c r="Z57" s="116">
        <v>42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16</v>
      </c>
      <c r="W58" s="116">
        <v>13</v>
      </c>
      <c r="X58" s="116">
        <v>11</v>
      </c>
      <c r="Y58" s="116">
        <v>6</v>
      </c>
      <c r="Z58" s="116">
        <v>10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2</v>
      </c>
      <c r="W59" s="116">
        <v>6</v>
      </c>
      <c r="X59" s="116">
        <v>13</v>
      </c>
      <c r="Y59" s="116">
        <v>11</v>
      </c>
      <c r="Z59" s="116">
        <v>8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710</v>
      </c>
      <c r="W61" s="116">
        <v>727</v>
      </c>
      <c r="X61" s="116">
        <v>785</v>
      </c>
      <c r="Y61" s="116">
        <v>803</v>
      </c>
      <c r="Z61" s="116">
        <v>831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7</v>
      </c>
      <c r="Y63" s="116">
        <v>3</v>
      </c>
      <c r="Z63" s="116">
        <v>0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7</v>
      </c>
      <c r="W64" s="116">
        <v>15</v>
      </c>
      <c r="X64" s="116">
        <v>18</v>
      </c>
      <c r="Y64" s="116">
        <v>22</v>
      </c>
      <c r="Z64" s="116">
        <v>16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King Island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36</v>
      </c>
      <c r="W65" s="116">
        <v>32</v>
      </c>
      <c r="X65" s="116">
        <v>29</v>
      </c>
      <c r="Y65" s="116">
        <v>31</v>
      </c>
      <c r="Z65" s="116">
        <v>50</v>
      </c>
    </row>
    <row r="66" spans="1:26" x14ac:dyDescent="0.25">
      <c r="S66" s="119" t="s">
        <v>40</v>
      </c>
      <c r="T66" s="119"/>
      <c r="U66" s="116"/>
      <c r="V66" s="116">
        <v>33</v>
      </c>
      <c r="W66" s="116">
        <v>66</v>
      </c>
      <c r="X66" s="116">
        <v>57</v>
      </c>
      <c r="Y66" s="116">
        <v>53</v>
      </c>
      <c r="Z66" s="116">
        <v>48</v>
      </c>
    </row>
    <row r="67" spans="1:26" x14ac:dyDescent="0.25">
      <c r="S67" s="119" t="s">
        <v>41</v>
      </c>
      <c r="T67" s="119"/>
      <c r="U67" s="116"/>
      <c r="V67" s="116">
        <v>49</v>
      </c>
      <c r="W67" s="116">
        <v>62</v>
      </c>
      <c r="X67" s="116">
        <v>67</v>
      </c>
      <c r="Y67" s="116">
        <v>73</v>
      </c>
      <c r="Z67" s="116">
        <v>62</v>
      </c>
    </row>
    <row r="68" spans="1:26" x14ac:dyDescent="0.25">
      <c r="S68" s="119" t="s">
        <v>42</v>
      </c>
      <c r="T68" s="119"/>
      <c r="U68" s="116"/>
      <c r="V68" s="116">
        <v>78</v>
      </c>
      <c r="W68" s="116">
        <v>74</v>
      </c>
      <c r="X68" s="116">
        <v>70</v>
      </c>
      <c r="Y68" s="116">
        <v>68</v>
      </c>
      <c r="Z68" s="116">
        <v>74</v>
      </c>
    </row>
    <row r="69" spans="1:26" x14ac:dyDescent="0.25">
      <c r="S69" s="119" t="s">
        <v>43</v>
      </c>
      <c r="T69" s="119"/>
      <c r="U69" s="116"/>
      <c r="V69" s="116">
        <v>50</v>
      </c>
      <c r="W69" s="116">
        <v>72</v>
      </c>
      <c r="X69" s="116">
        <v>68</v>
      </c>
      <c r="Y69" s="116">
        <v>57</v>
      </c>
      <c r="Z69" s="116">
        <v>85</v>
      </c>
    </row>
    <row r="70" spans="1:26" x14ac:dyDescent="0.25">
      <c r="S70" s="119" t="s">
        <v>44</v>
      </c>
      <c r="T70" s="119"/>
      <c r="U70" s="116"/>
      <c r="V70" s="116">
        <v>48</v>
      </c>
      <c r="W70" s="116">
        <v>56</v>
      </c>
      <c r="X70" s="116">
        <v>53</v>
      </c>
      <c r="Y70" s="116">
        <v>76</v>
      </c>
      <c r="Z70" s="116">
        <v>59</v>
      </c>
    </row>
    <row r="71" spans="1:26" x14ac:dyDescent="0.25">
      <c r="S71" s="119" t="s">
        <v>45</v>
      </c>
      <c r="T71" s="119"/>
      <c r="U71" s="116"/>
      <c r="V71" s="116">
        <v>69</v>
      </c>
      <c r="W71" s="116">
        <v>65</v>
      </c>
      <c r="X71" s="116">
        <v>70</v>
      </c>
      <c r="Y71" s="116">
        <v>54</v>
      </c>
      <c r="Z71" s="116">
        <v>55</v>
      </c>
    </row>
    <row r="72" spans="1:26" x14ac:dyDescent="0.25">
      <c r="S72" s="119" t="s">
        <v>46</v>
      </c>
      <c r="T72" s="119"/>
      <c r="U72" s="116"/>
      <c r="V72" s="116">
        <v>88</v>
      </c>
      <c r="W72" s="116">
        <v>82</v>
      </c>
      <c r="X72" s="116">
        <v>80</v>
      </c>
      <c r="Y72" s="116">
        <v>81</v>
      </c>
      <c r="Z72" s="116">
        <v>66</v>
      </c>
    </row>
    <row r="73" spans="1:26" x14ac:dyDescent="0.25">
      <c r="S73" s="119" t="s">
        <v>47</v>
      </c>
      <c r="T73" s="119"/>
      <c r="U73" s="116"/>
      <c r="V73" s="116">
        <v>69</v>
      </c>
      <c r="W73" s="116">
        <v>55</v>
      </c>
      <c r="X73" s="116">
        <v>59</v>
      </c>
      <c r="Y73" s="116">
        <v>81</v>
      </c>
      <c r="Z73" s="116">
        <v>91</v>
      </c>
    </row>
    <row r="74" spans="1:26" x14ac:dyDescent="0.25">
      <c r="S74" s="119" t="s">
        <v>48</v>
      </c>
      <c r="T74" s="119"/>
      <c r="U74" s="116"/>
      <c r="V74" s="116">
        <v>68</v>
      </c>
      <c r="W74" s="116">
        <v>81</v>
      </c>
      <c r="X74" s="116">
        <v>88</v>
      </c>
      <c r="Y74" s="116">
        <v>69</v>
      </c>
      <c r="Z74" s="116">
        <v>52</v>
      </c>
    </row>
    <row r="75" spans="1:26" x14ac:dyDescent="0.25">
      <c r="S75" s="119" t="s">
        <v>49</v>
      </c>
      <c r="T75" s="119"/>
      <c r="U75" s="116"/>
      <c r="V75" s="116">
        <v>34</v>
      </c>
      <c r="W75" s="116">
        <v>31</v>
      </c>
      <c r="X75" s="116">
        <v>38</v>
      </c>
      <c r="Y75" s="116">
        <v>38</v>
      </c>
      <c r="Z75" s="116">
        <v>45</v>
      </c>
    </row>
    <row r="76" spans="1:26" x14ac:dyDescent="0.25">
      <c r="S76" s="119" t="s">
        <v>50</v>
      </c>
      <c r="T76" s="119"/>
      <c r="U76" s="116"/>
      <c r="V76" s="116">
        <v>8</v>
      </c>
      <c r="W76" s="116">
        <v>10</v>
      </c>
      <c r="X76" s="116">
        <v>26</v>
      </c>
      <c r="Y76" s="116">
        <v>23</v>
      </c>
      <c r="Z76" s="116">
        <v>23</v>
      </c>
    </row>
    <row r="77" spans="1:26" x14ac:dyDescent="0.25">
      <c r="S77" s="119" t="s">
        <v>51</v>
      </c>
      <c r="T77" s="119"/>
      <c r="U77" s="116"/>
      <c r="V77" s="116">
        <v>10</v>
      </c>
      <c r="W77" s="116">
        <v>8</v>
      </c>
      <c r="X77" s="116">
        <v>4</v>
      </c>
      <c r="Y77" s="116">
        <v>9</v>
      </c>
      <c r="Z77" s="116">
        <v>9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4</v>
      </c>
      <c r="X78" s="116">
        <v>7</v>
      </c>
      <c r="Y78" s="116">
        <v>6</v>
      </c>
      <c r="Z78" s="116">
        <v>4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3</v>
      </c>
      <c r="X79" s="116">
        <v>0</v>
      </c>
      <c r="Y79" s="116">
        <v>4</v>
      </c>
      <c r="Z79" s="116">
        <v>9</v>
      </c>
    </row>
    <row r="80" spans="1:26" x14ac:dyDescent="0.25">
      <c r="S80" s="122" t="s">
        <v>54</v>
      </c>
      <c r="T80" s="122"/>
      <c r="U80" s="116"/>
      <c r="V80" s="116">
        <v>644</v>
      </c>
      <c r="W80" s="116">
        <v>718</v>
      </c>
      <c r="X80" s="116">
        <v>738</v>
      </c>
      <c r="Y80" s="116">
        <v>748</v>
      </c>
      <c r="Z80" s="116">
        <v>751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King Island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50</v>
      </c>
      <c r="W83" s="116">
        <v>53</v>
      </c>
      <c r="X83" s="116">
        <v>65</v>
      </c>
      <c r="Y83" s="116">
        <v>67</v>
      </c>
      <c r="Z83" s="116">
        <v>73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23</v>
      </c>
      <c r="W84" s="116">
        <v>25</v>
      </c>
      <c r="X84" s="116">
        <v>24</v>
      </c>
      <c r="Y84" s="116">
        <v>38</v>
      </c>
      <c r="Z84" s="116">
        <v>30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52</v>
      </c>
      <c r="W85" s="116">
        <v>62</v>
      </c>
      <c r="X85" s="116">
        <v>66</v>
      </c>
      <c r="Y85" s="116">
        <v>82</v>
      </c>
      <c r="Z85" s="116">
        <v>78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1,579</v>
      </c>
      <c r="D86" s="98">
        <f t="shared" ref="D86:D91" si="4">AD4</f>
        <v>1.5434083601286064E-2</v>
      </c>
      <c r="E86" s="99">
        <f t="shared" ref="E86:E91" si="5">AD4</f>
        <v>1.5434083601286064E-2</v>
      </c>
      <c r="F86" s="98">
        <f t="shared" ref="F86:F91" si="6">AF4</f>
        <v>0.1661742983751846</v>
      </c>
      <c r="G86" s="99">
        <f t="shared" ref="G86:G91" si="7">AF4</f>
        <v>0.1661742983751846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14</v>
      </c>
      <c r="W86" s="116">
        <v>13</v>
      </c>
      <c r="X86" s="116">
        <v>13</v>
      </c>
      <c r="Y86" s="116">
        <v>8</v>
      </c>
      <c r="Z86" s="116">
        <v>7</v>
      </c>
    </row>
    <row r="87" spans="1:30" ht="15" customHeight="1" x14ac:dyDescent="0.25">
      <c r="A87" s="100" t="s">
        <v>4</v>
      </c>
      <c r="B87" s="51"/>
      <c r="C87" s="101" t="str">
        <f t="shared" si="3"/>
        <v>826</v>
      </c>
      <c r="D87" s="98">
        <f t="shared" si="4"/>
        <v>2.9925187032418865E-2</v>
      </c>
      <c r="E87" s="99">
        <f t="shared" si="5"/>
        <v>2.9925187032418865E-2</v>
      </c>
      <c r="F87" s="98">
        <f t="shared" si="6"/>
        <v>0.16831683168316824</v>
      </c>
      <c r="G87" s="99">
        <f t="shared" si="7"/>
        <v>0.16831683168316824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9</v>
      </c>
      <c r="W87" s="116">
        <v>10</v>
      </c>
      <c r="X87" s="116">
        <v>7</v>
      </c>
      <c r="Y87" s="116">
        <v>6</v>
      </c>
      <c r="Z87" s="116">
        <v>6</v>
      </c>
    </row>
    <row r="88" spans="1:30" ht="15" customHeight="1" x14ac:dyDescent="0.25">
      <c r="A88" s="100" t="s">
        <v>5</v>
      </c>
      <c r="B88" s="51"/>
      <c r="C88" s="101" t="str">
        <f t="shared" si="3"/>
        <v>750</v>
      </c>
      <c r="D88" s="98">
        <f t="shared" si="4"/>
        <v>0</v>
      </c>
      <c r="E88" s="99">
        <f t="shared" si="5"/>
        <v>0</v>
      </c>
      <c r="F88" s="98">
        <f t="shared" si="6"/>
        <v>0.15562403697996929</v>
      </c>
      <c r="G88" s="99">
        <f t="shared" si="7"/>
        <v>0.15562403697996929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8</v>
      </c>
      <c r="W88" s="116">
        <v>11</v>
      </c>
      <c r="X88" s="116">
        <v>11</v>
      </c>
      <c r="Y88" s="116">
        <v>10</v>
      </c>
      <c r="Z88" s="116">
        <v>15</v>
      </c>
    </row>
    <row r="89" spans="1:30" ht="15" customHeight="1" x14ac:dyDescent="0.25">
      <c r="A89" s="51" t="s">
        <v>6</v>
      </c>
      <c r="B89" s="51"/>
      <c r="C89" s="101" t="str">
        <f t="shared" si="3"/>
        <v>1,021</v>
      </c>
      <c r="D89" s="98">
        <f t="shared" si="4"/>
        <v>7.8973346495556651E-3</v>
      </c>
      <c r="E89" s="99">
        <f t="shared" si="5"/>
        <v>7.8973346495556651E-3</v>
      </c>
      <c r="F89" s="98">
        <f t="shared" si="6"/>
        <v>0.13067552602436328</v>
      </c>
      <c r="G89" s="99">
        <f t="shared" si="7"/>
        <v>0.13067552602436328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36</v>
      </c>
      <c r="W89" s="116">
        <v>30</v>
      </c>
      <c r="X89" s="116">
        <v>39</v>
      </c>
      <c r="Y89" s="116">
        <v>38</v>
      </c>
      <c r="Z89" s="116">
        <v>46</v>
      </c>
    </row>
    <row r="90" spans="1:30" ht="15" customHeight="1" x14ac:dyDescent="0.25">
      <c r="A90" s="51" t="s">
        <v>100</v>
      </c>
      <c r="B90" s="51"/>
      <c r="C90" s="101" t="str">
        <f t="shared" si="3"/>
        <v>$40,679</v>
      </c>
      <c r="D90" s="98">
        <f t="shared" si="4"/>
        <v>0.11273793895971718</v>
      </c>
      <c r="E90" s="99">
        <f t="shared" si="5"/>
        <v>0.11273793895971718</v>
      </c>
      <c r="F90" s="98">
        <f t="shared" si="6"/>
        <v>8.2237555354247371E-2</v>
      </c>
      <c r="G90" s="99">
        <f t="shared" si="7"/>
        <v>8.2237555354247371E-2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140</v>
      </c>
      <c r="W90" s="116">
        <v>130</v>
      </c>
      <c r="X90" s="116">
        <v>133</v>
      </c>
      <c r="Y90" s="116">
        <v>132</v>
      </c>
      <c r="Z90" s="116">
        <v>134</v>
      </c>
    </row>
    <row r="91" spans="1:30" ht="15" customHeight="1" x14ac:dyDescent="0.25">
      <c r="A91" s="51" t="s">
        <v>7</v>
      </c>
      <c r="B91" s="51"/>
      <c r="C91" s="101" t="str">
        <f t="shared" si="3"/>
        <v>$54.0 mil</v>
      </c>
      <c r="D91" s="98">
        <f t="shared" si="4"/>
        <v>4.8842259994468229E-2</v>
      </c>
      <c r="E91" s="99">
        <f t="shared" si="5"/>
        <v>4.8842259994468229E-2</v>
      </c>
      <c r="F91" s="98">
        <f t="shared" si="6"/>
        <v>6.1169622887716768E-2</v>
      </c>
      <c r="G91" s="99">
        <f t="shared" si="7"/>
        <v>6.1169622887716768E-2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494</v>
      </c>
      <c r="W91" s="116">
        <v>493</v>
      </c>
      <c r="X91" s="116">
        <v>533</v>
      </c>
      <c r="Y91" s="116">
        <v>538</v>
      </c>
      <c r="Z91" s="116">
        <v>559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26</v>
      </c>
      <c r="W93" s="116">
        <v>37</v>
      </c>
      <c r="X93" s="116">
        <v>49</v>
      </c>
      <c r="Y93" s="116">
        <v>34</v>
      </c>
      <c r="Z93" s="116">
        <v>33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48</v>
      </c>
      <c r="W94" s="116">
        <v>53</v>
      </c>
      <c r="X94" s="116">
        <v>61</v>
      </c>
      <c r="Y94" s="116">
        <v>70</v>
      </c>
      <c r="Z94" s="116">
        <v>65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7</v>
      </c>
      <c r="W95" s="116">
        <v>7</v>
      </c>
      <c r="X95" s="116">
        <v>12</v>
      </c>
      <c r="Y95" s="116">
        <v>15</v>
      </c>
      <c r="Z95" s="116">
        <v>13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32</v>
      </c>
      <c r="W96" s="116">
        <v>57</v>
      </c>
      <c r="X96" s="116">
        <v>55</v>
      </c>
      <c r="Y96" s="116">
        <v>46</v>
      </c>
      <c r="Z96" s="116">
        <v>48</v>
      </c>
    </row>
    <row r="97" spans="1:32" ht="15" customHeight="1" x14ac:dyDescent="0.25">
      <c r="S97" s="119" t="s">
        <v>145</v>
      </c>
      <c r="T97" s="119"/>
      <c r="U97" s="116"/>
      <c r="V97" s="116">
        <v>70</v>
      </c>
      <c r="W97" s="116">
        <v>76</v>
      </c>
      <c r="X97" s="116">
        <v>66</v>
      </c>
      <c r="Y97" s="116">
        <v>70</v>
      </c>
      <c r="Z97" s="116">
        <v>76</v>
      </c>
    </row>
    <row r="98" spans="1:32" ht="15" customHeight="1" x14ac:dyDescent="0.25">
      <c r="S98" s="119" t="s">
        <v>146</v>
      </c>
      <c r="T98" s="119"/>
      <c r="U98" s="116"/>
      <c r="V98" s="116">
        <v>34</v>
      </c>
      <c r="W98" s="116">
        <v>35</v>
      </c>
      <c r="X98" s="116">
        <v>35</v>
      </c>
      <c r="Y98" s="116">
        <v>44</v>
      </c>
      <c r="Z98" s="116">
        <v>45</v>
      </c>
    </row>
    <row r="99" spans="1:32" ht="15" customHeight="1" x14ac:dyDescent="0.25">
      <c r="S99" s="119" t="s">
        <v>147</v>
      </c>
      <c r="T99" s="119"/>
      <c r="U99" s="116"/>
      <c r="V99" s="116">
        <v>0</v>
      </c>
      <c r="W99" s="116">
        <v>0</v>
      </c>
      <c r="X99" s="116">
        <v>0</v>
      </c>
      <c r="Y99" s="116">
        <v>0</v>
      </c>
      <c r="Z99" s="116">
        <v>0</v>
      </c>
    </row>
    <row r="100" spans="1:32" ht="15" customHeight="1" x14ac:dyDescent="0.25">
      <c r="S100" s="119" t="s">
        <v>59</v>
      </c>
      <c r="T100" s="119"/>
      <c r="U100" s="116"/>
      <c r="V100" s="116">
        <v>61</v>
      </c>
      <c r="W100" s="116">
        <v>73</v>
      </c>
      <c r="X100" s="116">
        <v>83</v>
      </c>
      <c r="Y100" s="116">
        <v>77</v>
      </c>
      <c r="Z100" s="116">
        <v>69</v>
      </c>
    </row>
    <row r="101" spans="1:32" x14ac:dyDescent="0.25">
      <c r="A101" s="20"/>
      <c r="S101" s="122" t="s">
        <v>54</v>
      </c>
      <c r="T101" s="122"/>
      <c r="U101" s="116"/>
      <c r="V101" s="116">
        <v>408</v>
      </c>
      <c r="W101" s="116">
        <v>451</v>
      </c>
      <c r="X101" s="116">
        <v>461</v>
      </c>
      <c r="Y101" s="116">
        <v>473</v>
      </c>
      <c r="Z101" s="116">
        <v>464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846</v>
      </c>
      <c r="W104" s="116">
        <v>912</v>
      </c>
      <c r="X104" s="116">
        <v>927</v>
      </c>
      <c r="Y104" s="116">
        <v>1029</v>
      </c>
      <c r="Z104" s="116">
        <v>1069</v>
      </c>
      <c r="AB104" s="113" t="str">
        <f>TEXT(Z104,"###,###")</f>
        <v>1,069</v>
      </c>
      <c r="AD104" s="134">
        <f>Z104/($Z$4)*100</f>
        <v>67.701076630778971</v>
      </c>
      <c r="AF104" s="113"/>
    </row>
    <row r="105" spans="1:32" x14ac:dyDescent="0.25">
      <c r="S105" s="119" t="s">
        <v>18</v>
      </c>
      <c r="T105" s="119"/>
      <c r="U105" s="116"/>
      <c r="V105" s="116">
        <v>217</v>
      </c>
      <c r="W105" s="116">
        <v>257</v>
      </c>
      <c r="X105" s="116">
        <v>255</v>
      </c>
      <c r="Y105" s="116">
        <v>237</v>
      </c>
      <c r="Z105" s="116">
        <v>235</v>
      </c>
      <c r="AB105" s="113" t="str">
        <f>TEXT(Z105,"###,###")</f>
        <v>235</v>
      </c>
      <c r="AD105" s="134">
        <f>Z105/($Z$4)*100</f>
        <v>14.882837238758709</v>
      </c>
      <c r="AF105" s="113"/>
    </row>
    <row r="106" spans="1:32" x14ac:dyDescent="0.25">
      <c r="S106" s="122" t="s">
        <v>54</v>
      </c>
      <c r="T106" s="122"/>
      <c r="U106" s="124"/>
      <c r="V106" s="124">
        <v>1063</v>
      </c>
      <c r="W106" s="124">
        <v>1169</v>
      </c>
      <c r="X106" s="124">
        <v>1182</v>
      </c>
      <c r="Y106" s="124">
        <v>1266</v>
      </c>
      <c r="Z106" s="124">
        <v>1304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337</v>
      </c>
      <c r="W108" s="116">
        <v>361</v>
      </c>
      <c r="X108" s="116">
        <v>445</v>
      </c>
      <c r="Y108" s="116">
        <v>363</v>
      </c>
      <c r="Z108" s="116">
        <v>375</v>
      </c>
      <c r="AB108" s="113" t="str">
        <f>TEXT(Z108,"###,###")</f>
        <v>375</v>
      </c>
      <c r="AD108" s="134">
        <f>Z108/($Z$4)*100</f>
        <v>23.749208359721344</v>
      </c>
      <c r="AF108" s="113"/>
    </row>
    <row r="109" spans="1:32" x14ac:dyDescent="0.25">
      <c r="S109" s="119" t="s">
        <v>21</v>
      </c>
      <c r="T109" s="119"/>
      <c r="U109" s="116"/>
      <c r="V109" s="116">
        <v>207</v>
      </c>
      <c r="W109" s="116">
        <v>207</v>
      </c>
      <c r="X109" s="116">
        <v>183</v>
      </c>
      <c r="Y109" s="116">
        <v>225</v>
      </c>
      <c r="Z109" s="116">
        <v>249</v>
      </c>
      <c r="AB109" s="113" t="str">
        <f>TEXT(Z109,"###,###")</f>
        <v>249</v>
      </c>
      <c r="AD109" s="134">
        <f>Z109/($Z$4)*100</f>
        <v>15.769474350854972</v>
      </c>
      <c r="AF109" s="113"/>
    </row>
    <row r="110" spans="1:32" x14ac:dyDescent="0.25">
      <c r="S110" s="119" t="s">
        <v>22</v>
      </c>
      <c r="T110" s="119"/>
      <c r="U110" s="116"/>
      <c r="V110" s="116">
        <v>177</v>
      </c>
      <c r="W110" s="116">
        <v>230</v>
      </c>
      <c r="X110" s="116">
        <v>236</v>
      </c>
      <c r="Y110" s="116">
        <v>269</v>
      </c>
      <c r="Z110" s="116">
        <v>237</v>
      </c>
      <c r="AB110" s="113" t="str">
        <f>TEXT(Z110,"###,###")</f>
        <v>237</v>
      </c>
      <c r="AD110" s="134">
        <f>Z110/($Z$4)*100</f>
        <v>15.009499683343888</v>
      </c>
      <c r="AF110" s="113"/>
    </row>
    <row r="111" spans="1:32" x14ac:dyDescent="0.25">
      <c r="S111" s="119" t="s">
        <v>23</v>
      </c>
      <c r="T111" s="119"/>
      <c r="U111" s="116"/>
      <c r="V111" s="116">
        <v>344</v>
      </c>
      <c r="W111" s="116">
        <v>371</v>
      </c>
      <c r="X111" s="116">
        <v>315</v>
      </c>
      <c r="Y111" s="116">
        <v>417</v>
      </c>
      <c r="Z111" s="116">
        <v>435</v>
      </c>
      <c r="AB111" s="113" t="str">
        <f>TEXT(Z111,"###,###")</f>
        <v>435</v>
      </c>
      <c r="AD111" s="134">
        <f>Z111/($Z$4)*100</f>
        <v>27.549081697276755</v>
      </c>
      <c r="AF111" s="113"/>
    </row>
    <row r="112" spans="1:32" x14ac:dyDescent="0.25">
      <c r="S112" s="122" t="s">
        <v>54</v>
      </c>
      <c r="T112" s="122"/>
      <c r="U112" s="116"/>
      <c r="V112" s="116">
        <v>1353</v>
      </c>
      <c r="W112" s="116">
        <v>1445</v>
      </c>
      <c r="X112" s="116">
        <v>1523</v>
      </c>
      <c r="Y112" s="116">
        <v>1552</v>
      </c>
      <c r="Z112" s="116">
        <v>1579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43.53</v>
      </c>
      <c r="W118" s="135">
        <v>45.16</v>
      </c>
      <c r="X118" s="135">
        <v>45.74</v>
      </c>
      <c r="Y118" s="135">
        <v>45.3</v>
      </c>
      <c r="Z118" s="135">
        <v>45.81</v>
      </c>
      <c r="AB118" s="113" t="str">
        <f>TEXT(Z118,"##.0")</f>
        <v>45.8</v>
      </c>
    </row>
    <row r="120" spans="19:32" x14ac:dyDescent="0.25">
      <c r="S120" s="105" t="s">
        <v>102</v>
      </c>
      <c r="T120" s="116"/>
      <c r="U120" s="116"/>
      <c r="V120" s="116">
        <v>537</v>
      </c>
      <c r="W120" s="116">
        <v>581</v>
      </c>
      <c r="X120" s="116">
        <v>604</v>
      </c>
      <c r="Y120" s="116">
        <v>644</v>
      </c>
      <c r="Z120" s="116">
        <v>654</v>
      </c>
      <c r="AB120" s="113" t="str">
        <f>TEXT(Z120,"###,###")</f>
        <v>654</v>
      </c>
    </row>
    <row r="121" spans="19:32" x14ac:dyDescent="0.25">
      <c r="S121" s="105" t="s">
        <v>103</v>
      </c>
      <c r="T121" s="116"/>
      <c r="U121" s="116"/>
      <c r="V121" s="116">
        <v>185</v>
      </c>
      <c r="W121" s="116">
        <v>188</v>
      </c>
      <c r="X121" s="116">
        <v>189</v>
      </c>
      <c r="Y121" s="116">
        <v>178</v>
      </c>
      <c r="Z121" s="116">
        <v>182</v>
      </c>
      <c r="AB121" s="113" t="str">
        <f>TEXT(Z121,"###,###")</f>
        <v>182</v>
      </c>
    </row>
    <row r="122" spans="19:32" x14ac:dyDescent="0.25">
      <c r="S122" s="105" t="s">
        <v>104</v>
      </c>
      <c r="T122" s="116"/>
      <c r="U122" s="116"/>
      <c r="V122" s="116">
        <v>177</v>
      </c>
      <c r="W122" s="116">
        <v>175</v>
      </c>
      <c r="X122" s="116">
        <v>196</v>
      </c>
      <c r="Y122" s="116">
        <v>188</v>
      </c>
      <c r="Z122" s="116">
        <v>190</v>
      </c>
      <c r="AB122" s="113" t="str">
        <f>TEXT(Z122,"###,###")</f>
        <v>190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714</v>
      </c>
      <c r="W124" s="116">
        <v>756</v>
      </c>
      <c r="X124" s="116">
        <v>800</v>
      </c>
      <c r="Y124" s="116">
        <v>832</v>
      </c>
      <c r="Z124" s="116">
        <v>844</v>
      </c>
      <c r="AB124" s="113" t="str">
        <f>TEXT(Z124,"###,###")</f>
        <v>844</v>
      </c>
      <c r="AD124" s="131">
        <f>Z124/$Z$7*100</f>
        <v>82.664054848188044</v>
      </c>
    </row>
    <row r="125" spans="19:32" x14ac:dyDescent="0.25">
      <c r="S125" s="105" t="s">
        <v>106</v>
      </c>
      <c r="T125" s="116"/>
      <c r="U125" s="116"/>
      <c r="V125" s="116">
        <v>362</v>
      </c>
      <c r="W125" s="116">
        <v>363</v>
      </c>
      <c r="X125" s="116">
        <v>385</v>
      </c>
      <c r="Y125" s="116">
        <v>366</v>
      </c>
      <c r="Z125" s="116">
        <v>372</v>
      </c>
      <c r="AB125" s="113" t="str">
        <f>TEXT(Z125,"###,###")</f>
        <v>372</v>
      </c>
      <c r="AD125" s="131">
        <f>Z125/$Z$7*100</f>
        <v>36.434867776689522</v>
      </c>
    </row>
    <row r="127" spans="19:32" x14ac:dyDescent="0.25">
      <c r="S127" s="105" t="s">
        <v>107</v>
      </c>
      <c r="T127" s="116"/>
      <c r="U127" s="116"/>
      <c r="V127" s="116">
        <v>496</v>
      </c>
      <c r="W127" s="116">
        <v>493</v>
      </c>
      <c r="X127" s="116">
        <v>532</v>
      </c>
      <c r="Y127" s="116">
        <v>539</v>
      </c>
      <c r="Z127" s="116">
        <v>560</v>
      </c>
      <c r="AB127" s="113" t="str">
        <f>TEXT(Z127,"###,###")</f>
        <v>560</v>
      </c>
      <c r="AD127" s="131">
        <f>Z127/$Z$7*100</f>
        <v>54.84818805093046</v>
      </c>
    </row>
    <row r="128" spans="19:32" x14ac:dyDescent="0.25">
      <c r="S128" s="105" t="s">
        <v>108</v>
      </c>
      <c r="T128" s="116"/>
      <c r="U128" s="116"/>
      <c r="V128" s="116">
        <v>406</v>
      </c>
      <c r="W128" s="116">
        <v>451</v>
      </c>
      <c r="X128" s="116">
        <v>459</v>
      </c>
      <c r="Y128" s="116">
        <v>470</v>
      </c>
      <c r="Z128" s="116">
        <v>458</v>
      </c>
      <c r="AB128" s="113" t="str">
        <f>TEXT(Z128,"###,###")</f>
        <v>458</v>
      </c>
      <c r="AD128" s="131">
        <f>Z128/$Z$7*100</f>
        <v>44.857982370225272</v>
      </c>
    </row>
    <row r="130" spans="19:20" x14ac:dyDescent="0.25">
      <c r="S130" s="105" t="s">
        <v>185</v>
      </c>
      <c r="T130" s="131">
        <v>64.054848188050926</v>
      </c>
    </row>
    <row r="131" spans="19:20" x14ac:dyDescent="0.25">
      <c r="S131" s="105" t="s">
        <v>186</v>
      </c>
      <c r="T131" s="131">
        <v>17.8256611165524</v>
      </c>
    </row>
    <row r="132" spans="19:20" x14ac:dyDescent="0.25">
      <c r="S132" s="105" t="s">
        <v>187</v>
      </c>
      <c r="T132" s="131">
        <v>18.609206660137119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F82415-A65F-4634-B8EA-B424008872F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CBE23686-EDA9-4881-97EF-FD84BF2D41B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FF71ACDF-81BC-4E29-9DB6-F7C7BF1E092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16619C0-6297-4385-A004-3D89B79DC8C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36F9-ECC5-402F-8E71-5409DF6C857F}">
  <sheetPr codeName="Sheet6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113</v>
      </c>
      <c r="T1" s="103"/>
      <c r="U1" s="103"/>
      <c r="V1" s="103"/>
      <c r="W1" s="103"/>
      <c r="X1" s="103"/>
      <c r="Y1" s="104" t="s">
        <v>152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113</v>
      </c>
      <c r="Y3" s="109" t="s">
        <v>152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 Break O'Day,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3543</v>
      </c>
      <c r="W4" s="112">
        <v>3452</v>
      </c>
      <c r="X4" s="112">
        <v>3616</v>
      </c>
      <c r="Y4" s="112">
        <v>3666</v>
      </c>
      <c r="Z4" s="112">
        <v>3894</v>
      </c>
      <c r="AB4" s="113" t="str">
        <f>TEXT(Z4,"###,###")</f>
        <v>3,894</v>
      </c>
      <c r="AD4" s="114">
        <f>Z4/Y4-1</f>
        <v>6.2193126022913159E-2</v>
      </c>
      <c r="AF4" s="114">
        <f>Z4/V4-1</f>
        <v>9.9068585944115162E-2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1767</v>
      </c>
      <c r="W5" s="112">
        <v>1722</v>
      </c>
      <c r="X5" s="112">
        <v>1801</v>
      </c>
      <c r="Y5" s="112">
        <v>1800</v>
      </c>
      <c r="Z5" s="112">
        <v>1873</v>
      </c>
      <c r="AB5" s="113" t="str">
        <f>TEXT(Z5,"###,###")</f>
        <v>1,873</v>
      </c>
      <c r="AD5" s="114">
        <f t="shared" ref="AD5:AD9" si="0">Z5/Y5-1</f>
        <v>4.0555555555555456E-2</v>
      </c>
      <c r="AF5" s="114">
        <f t="shared" ref="AF5:AF9" si="1">Z5/V5-1</f>
        <v>5.9988681380871434E-2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1782</v>
      </c>
      <c r="W6" s="112">
        <v>1730</v>
      </c>
      <c r="X6" s="112">
        <v>1820</v>
      </c>
      <c r="Y6" s="112">
        <v>1868</v>
      </c>
      <c r="Z6" s="112">
        <v>2018</v>
      </c>
      <c r="AB6" s="113" t="str">
        <f>TEXT(Z6,"###,###")</f>
        <v>2,018</v>
      </c>
      <c r="AD6" s="114">
        <f t="shared" si="0"/>
        <v>8.0299785867237627E-2</v>
      </c>
      <c r="AF6" s="114">
        <f t="shared" si="1"/>
        <v>0.13243546576879917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2572</v>
      </c>
      <c r="W7" s="112">
        <v>2516</v>
      </c>
      <c r="X7" s="112">
        <v>2679</v>
      </c>
      <c r="Y7" s="112">
        <v>2679</v>
      </c>
      <c r="Z7" s="112">
        <v>2839</v>
      </c>
      <c r="AB7" s="113" t="str">
        <f>TEXT(Z7,"###,###")</f>
        <v>2,839</v>
      </c>
      <c r="AD7" s="114">
        <f t="shared" si="0"/>
        <v>5.9723777528928768E-2</v>
      </c>
      <c r="AF7" s="114">
        <f t="shared" si="1"/>
        <v>0.10381026438569196</v>
      </c>
    </row>
    <row r="8" spans="1:32" ht="17.25" customHeight="1" x14ac:dyDescent="0.25">
      <c r="A8" s="66" t="s">
        <v>13</v>
      </c>
      <c r="B8" s="67"/>
      <c r="C8" s="31"/>
      <c r="D8" s="68" t="str">
        <f>AB4</f>
        <v>3,894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2,839</v>
      </c>
      <c r="P8" s="69"/>
      <c r="S8" s="111" t="s">
        <v>86</v>
      </c>
      <c r="T8" s="112"/>
      <c r="U8" s="112"/>
      <c r="V8" s="112">
        <v>28587.7</v>
      </c>
      <c r="W8" s="112">
        <v>28122.53</v>
      </c>
      <c r="X8" s="112">
        <v>29820.21</v>
      </c>
      <c r="Y8" s="112">
        <v>30845.65</v>
      </c>
      <c r="Z8" s="112">
        <v>29489.21</v>
      </c>
      <c r="AB8" s="113" t="str">
        <f>TEXT(Z8,"$###,###")</f>
        <v>$29,489</v>
      </c>
      <c r="AD8" s="114">
        <f t="shared" si="0"/>
        <v>-4.3975082386009112E-2</v>
      </c>
      <c r="AF8" s="114">
        <f t="shared" si="1"/>
        <v>3.1534890879644006E-2</v>
      </c>
    </row>
    <row r="9" spans="1:32" x14ac:dyDescent="0.25">
      <c r="A9" s="32" t="s">
        <v>15</v>
      </c>
      <c r="B9" s="73"/>
      <c r="C9" s="74"/>
      <c r="D9" s="75">
        <f>AD104</f>
        <v>70.826913199794561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50.686861570975694</v>
      </c>
      <c r="P9" s="76" t="s">
        <v>87</v>
      </c>
      <c r="S9" s="111" t="s">
        <v>7</v>
      </c>
      <c r="T9" s="112"/>
      <c r="U9" s="112"/>
      <c r="V9" s="112">
        <v>94921710</v>
      </c>
      <c r="W9" s="112">
        <v>96012868</v>
      </c>
      <c r="X9" s="112">
        <v>103974982</v>
      </c>
      <c r="Y9" s="112">
        <v>106939707</v>
      </c>
      <c r="Z9" s="112">
        <v>114237481</v>
      </c>
      <c r="AB9" s="113" t="str">
        <f>TEXT(Z9/1000000,"$#,###.0")&amp;" mil"</f>
        <v>$114.2 mil</v>
      </c>
      <c r="AD9" s="114">
        <f t="shared" si="0"/>
        <v>6.8241948708537281E-2</v>
      </c>
      <c r="AF9" s="114">
        <f t="shared" si="1"/>
        <v>0.20349160376482889</v>
      </c>
    </row>
    <row r="10" spans="1:32" x14ac:dyDescent="0.25">
      <c r="A10" s="32" t="s">
        <v>18</v>
      </c>
      <c r="B10" s="73"/>
      <c r="C10" s="74"/>
      <c r="D10" s="75">
        <f>AD105</f>
        <v>15.716486902927581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49.383585769637193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72.595984501585065</v>
      </c>
      <c r="P11" s="76" t="s">
        <v>87</v>
      </c>
      <c r="S11" s="111" t="s">
        <v>30</v>
      </c>
      <c r="T11" s="116"/>
      <c r="U11" s="116"/>
      <c r="V11" s="116">
        <v>2895</v>
      </c>
      <c r="W11" s="116">
        <v>2790</v>
      </c>
      <c r="X11" s="116">
        <v>2892</v>
      </c>
      <c r="Y11" s="116">
        <v>2947</v>
      </c>
      <c r="Z11" s="116">
        <v>3117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17.153927439239169</v>
      </c>
      <c r="P12" s="76" t="s">
        <v>87</v>
      </c>
      <c r="S12" s="111" t="s">
        <v>31</v>
      </c>
      <c r="T12" s="116"/>
      <c r="U12" s="116"/>
      <c r="V12" s="116">
        <v>652</v>
      </c>
      <c r="W12" s="116">
        <v>662</v>
      </c>
      <c r="X12" s="116">
        <v>731</v>
      </c>
      <c r="Y12" s="116">
        <v>715</v>
      </c>
      <c r="Z12" s="116">
        <v>784</v>
      </c>
    </row>
    <row r="13" spans="1:32" ht="15" customHeight="1" x14ac:dyDescent="0.25">
      <c r="A13" s="32" t="s">
        <v>20</v>
      </c>
      <c r="B13" s="74"/>
      <c r="C13" s="74"/>
      <c r="D13" s="75">
        <f>AD108</f>
        <v>23.189522342064713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10.179640718562874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19.414483821263481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46.0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20.903954802259886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14.959521295318551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316</v>
      </c>
      <c r="Z15" s="116">
        <v>356</v>
      </c>
      <c r="AB15" s="121">
        <f t="shared" ref="AB15:AB34" si="2">IF(Z15="np",0,Z15/$Z$34)</f>
        <v>9.1399229781771507E-2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22.932717000513613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85.040478704681448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43</v>
      </c>
      <c r="Z16" s="116">
        <v>39</v>
      </c>
      <c r="AB16" s="121">
        <f t="shared" si="2"/>
        <v>1.0012836970474968E-2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165</v>
      </c>
      <c r="Z17" s="116">
        <v>179</v>
      </c>
      <c r="AB17" s="121">
        <f t="shared" si="2"/>
        <v>4.595635430038511E-2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31</v>
      </c>
      <c r="Z18" s="116">
        <v>24</v>
      </c>
      <c r="AB18" s="121">
        <f t="shared" si="2"/>
        <v>6.1617458279845955E-3</v>
      </c>
    </row>
    <row r="19" spans="1:28" x14ac:dyDescent="0.25">
      <c r="A19" s="65" t="str">
        <f>$S$1&amp;" ("&amp;$V$2&amp;" to "&amp;$Z$2&amp;")"</f>
        <v>Break O'Day (2015-16 to 2019-20)</v>
      </c>
      <c r="B19" s="65"/>
      <c r="C19" s="65"/>
      <c r="D19" s="65"/>
      <c r="E19" s="65"/>
      <c r="F19" s="65"/>
      <c r="G19" s="65" t="str">
        <f>$S$1&amp;" ("&amp;$V$2&amp;" to "&amp;$Z$2&amp;")"</f>
        <v>Break O'Day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265</v>
      </c>
      <c r="Z19" s="116">
        <v>268</v>
      </c>
      <c r="AB19" s="121">
        <f t="shared" si="2"/>
        <v>6.8806161745827987E-2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38</v>
      </c>
      <c r="Z20" s="116">
        <v>54</v>
      </c>
      <c r="AB20" s="121">
        <f t="shared" si="2"/>
        <v>1.386392811296534E-2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397</v>
      </c>
      <c r="Z21" s="116">
        <v>416</v>
      </c>
      <c r="AB21" s="121">
        <f t="shared" si="2"/>
        <v>0.10680359435173299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468</v>
      </c>
      <c r="Z22" s="116">
        <v>513</v>
      </c>
      <c r="AB22" s="121">
        <f t="shared" si="2"/>
        <v>0.13170731707317074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128</v>
      </c>
      <c r="Z23" s="116">
        <v>135</v>
      </c>
      <c r="AB23" s="121">
        <f t="shared" si="2"/>
        <v>3.4659820282413351E-2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18</v>
      </c>
      <c r="Z24" s="116">
        <v>19</v>
      </c>
      <c r="AB24" s="121">
        <f t="shared" si="2"/>
        <v>4.8780487804878049E-3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73</v>
      </c>
      <c r="Z25" s="116">
        <v>90</v>
      </c>
      <c r="AB25" s="121">
        <f t="shared" si="2"/>
        <v>2.3106546854942234E-2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126</v>
      </c>
      <c r="Z26" s="116">
        <v>45</v>
      </c>
      <c r="AB26" s="121">
        <f t="shared" si="2"/>
        <v>1.1553273427471117E-2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120</v>
      </c>
      <c r="Z27" s="116">
        <v>174</v>
      </c>
      <c r="AB27" s="121">
        <f t="shared" si="2"/>
        <v>4.4672657252888319E-2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159</v>
      </c>
      <c r="Z28" s="116">
        <v>184</v>
      </c>
      <c r="AB28" s="121">
        <f t="shared" si="2"/>
        <v>4.7240051347881902E-2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201</v>
      </c>
      <c r="Z29" s="116">
        <v>169</v>
      </c>
      <c r="AB29" s="121">
        <f t="shared" si="2"/>
        <v>4.3388960205391527E-2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263</v>
      </c>
      <c r="Z30" s="116">
        <v>273</v>
      </c>
      <c r="AB30" s="121">
        <f t="shared" si="2"/>
        <v>7.0089858793324772E-2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421</v>
      </c>
      <c r="Z31" s="116">
        <v>462</v>
      </c>
      <c r="AB31" s="121">
        <f t="shared" si="2"/>
        <v>0.11861360718870347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31</v>
      </c>
      <c r="Z32" s="116">
        <v>56</v>
      </c>
      <c r="AB32" s="121">
        <f t="shared" si="2"/>
        <v>1.4377406931964057E-2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123</v>
      </c>
      <c r="Z33" s="116">
        <v>118</v>
      </c>
      <c r="AB33" s="121">
        <f t="shared" si="2"/>
        <v>3.0295250320924262E-2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3666</v>
      </c>
      <c r="Z34" s="124">
        <v>3895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2416</v>
      </c>
      <c r="AB37" s="136">
        <f>Z37/Z40*100</f>
        <v>85.040478704681448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425</v>
      </c>
      <c r="AB38" s="136">
        <f>Z38/Z40*100</f>
        <v>14.959521295318551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2841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7</v>
      </c>
      <c r="W44" s="116">
        <v>3</v>
      </c>
      <c r="X44" s="116">
        <v>0</v>
      </c>
      <c r="Y44" s="116">
        <v>7</v>
      </c>
      <c r="Z44" s="116">
        <v>9</v>
      </c>
    </row>
    <row r="45" spans="19:32" x14ac:dyDescent="0.25">
      <c r="S45" s="119" t="s">
        <v>38</v>
      </c>
      <c r="T45" s="119"/>
      <c r="U45" s="116"/>
      <c r="V45" s="116">
        <v>48</v>
      </c>
      <c r="W45" s="116">
        <v>43</v>
      </c>
      <c r="X45" s="116">
        <v>35</v>
      </c>
      <c r="Y45" s="116">
        <v>36</v>
      </c>
      <c r="Z45" s="116">
        <v>43</v>
      </c>
    </row>
    <row r="46" spans="19:32" x14ac:dyDescent="0.25">
      <c r="S46" s="119" t="s">
        <v>39</v>
      </c>
      <c r="T46" s="119"/>
      <c r="U46" s="116"/>
      <c r="V46" s="116">
        <v>101</v>
      </c>
      <c r="W46" s="116">
        <v>119</v>
      </c>
      <c r="X46" s="116">
        <v>111</v>
      </c>
      <c r="Y46" s="116">
        <v>89</v>
      </c>
      <c r="Z46" s="116">
        <v>61</v>
      </c>
    </row>
    <row r="47" spans="19:32" x14ac:dyDescent="0.25">
      <c r="S47" s="119" t="s">
        <v>40</v>
      </c>
      <c r="T47" s="119"/>
      <c r="U47" s="116"/>
      <c r="V47" s="116">
        <v>139</v>
      </c>
      <c r="W47" s="116">
        <v>92</v>
      </c>
      <c r="X47" s="116">
        <v>105</v>
      </c>
      <c r="Y47" s="116">
        <v>133</v>
      </c>
      <c r="Z47" s="116">
        <v>118</v>
      </c>
    </row>
    <row r="48" spans="19:32" x14ac:dyDescent="0.25">
      <c r="S48" s="119" t="s">
        <v>41</v>
      </c>
      <c r="T48" s="119"/>
      <c r="U48" s="116"/>
      <c r="V48" s="116">
        <v>161</v>
      </c>
      <c r="W48" s="116">
        <v>143</v>
      </c>
      <c r="X48" s="116">
        <v>120</v>
      </c>
      <c r="Y48" s="116">
        <v>134</v>
      </c>
      <c r="Z48" s="116">
        <v>173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143</v>
      </c>
      <c r="W49" s="116">
        <v>121</v>
      </c>
      <c r="X49" s="116">
        <v>130</v>
      </c>
      <c r="Y49" s="116">
        <v>135</v>
      </c>
      <c r="Z49" s="116">
        <v>146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Break O'Day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136</v>
      </c>
      <c r="W50" s="116">
        <v>158</v>
      </c>
      <c r="X50" s="116">
        <v>161</v>
      </c>
      <c r="Y50" s="116">
        <v>156</v>
      </c>
      <c r="Z50" s="116">
        <v>149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129</v>
      </c>
      <c r="W51" s="116">
        <v>137</v>
      </c>
      <c r="X51" s="116">
        <v>145</v>
      </c>
      <c r="Y51" s="116">
        <v>152</v>
      </c>
      <c r="Z51" s="116">
        <v>169</v>
      </c>
    </row>
    <row r="52" spans="1:26" ht="15" customHeight="1" x14ac:dyDescent="0.25">
      <c r="S52" s="119" t="s">
        <v>45</v>
      </c>
      <c r="T52" s="119"/>
      <c r="U52" s="116"/>
      <c r="V52" s="116">
        <v>171</v>
      </c>
      <c r="W52" s="116">
        <v>165</v>
      </c>
      <c r="X52" s="116">
        <v>181</v>
      </c>
      <c r="Y52" s="116">
        <v>182</v>
      </c>
      <c r="Z52" s="116">
        <v>177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205</v>
      </c>
      <c r="W53" s="116">
        <v>193</v>
      </c>
      <c r="X53" s="116">
        <v>169</v>
      </c>
      <c r="Y53" s="116">
        <v>167</v>
      </c>
      <c r="Z53" s="116">
        <v>181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222</v>
      </c>
      <c r="W54" s="116">
        <v>213</v>
      </c>
      <c r="X54" s="116">
        <v>252</v>
      </c>
      <c r="Y54" s="116">
        <v>237</v>
      </c>
      <c r="Z54" s="116">
        <v>236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177</v>
      </c>
      <c r="W55" s="116">
        <v>194</v>
      </c>
      <c r="X55" s="116">
        <v>213</v>
      </c>
      <c r="Y55" s="116">
        <v>204</v>
      </c>
      <c r="Z55" s="116">
        <v>219</v>
      </c>
    </row>
    <row r="56" spans="1:26" ht="15" customHeight="1" x14ac:dyDescent="0.25">
      <c r="S56" s="119" t="s">
        <v>49</v>
      </c>
      <c r="T56" s="119"/>
      <c r="U56" s="116"/>
      <c r="V56" s="116">
        <v>81</v>
      </c>
      <c r="W56" s="116">
        <v>80</v>
      </c>
      <c r="X56" s="116">
        <v>87</v>
      </c>
      <c r="Y56" s="116">
        <v>104</v>
      </c>
      <c r="Z56" s="116">
        <v>123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40</v>
      </c>
      <c r="W57" s="116">
        <v>36</v>
      </c>
      <c r="X57" s="116">
        <v>42</v>
      </c>
      <c r="Y57" s="116">
        <v>40</v>
      </c>
      <c r="Z57" s="116">
        <v>46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14</v>
      </c>
      <c r="W58" s="116">
        <v>15</v>
      </c>
      <c r="X58" s="116">
        <v>17</v>
      </c>
      <c r="Y58" s="116">
        <v>14</v>
      </c>
      <c r="Z58" s="116">
        <v>14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4</v>
      </c>
      <c r="X59" s="116">
        <v>4</v>
      </c>
      <c r="Y59" s="116">
        <v>4</v>
      </c>
      <c r="Z59" s="116">
        <v>9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1769</v>
      </c>
      <c r="W61" s="116">
        <v>1722</v>
      </c>
      <c r="X61" s="116">
        <v>1797</v>
      </c>
      <c r="Y61" s="116">
        <v>1800</v>
      </c>
      <c r="Z61" s="116">
        <v>1878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6</v>
      </c>
      <c r="W63" s="116">
        <v>3</v>
      </c>
      <c r="X63" s="116">
        <v>1</v>
      </c>
      <c r="Y63" s="116">
        <v>10</v>
      </c>
      <c r="Z63" s="116">
        <v>5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38</v>
      </c>
      <c r="W64" s="116">
        <v>44</v>
      </c>
      <c r="X64" s="116">
        <v>41</v>
      </c>
      <c r="Y64" s="116">
        <v>37</v>
      </c>
      <c r="Z64" s="116">
        <v>53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Break O'Day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89</v>
      </c>
      <c r="W65" s="116">
        <v>85</v>
      </c>
      <c r="X65" s="116">
        <v>83</v>
      </c>
      <c r="Y65" s="116">
        <v>91</v>
      </c>
      <c r="Z65" s="116">
        <v>90</v>
      </c>
    </row>
    <row r="66" spans="1:26" x14ac:dyDescent="0.25">
      <c r="S66" s="119" t="s">
        <v>40</v>
      </c>
      <c r="T66" s="119"/>
      <c r="U66" s="116"/>
      <c r="V66" s="116">
        <v>133</v>
      </c>
      <c r="W66" s="116">
        <v>114</v>
      </c>
      <c r="X66" s="116">
        <v>126</v>
      </c>
      <c r="Y66" s="116">
        <v>125</v>
      </c>
      <c r="Z66" s="116">
        <v>123</v>
      </c>
    </row>
    <row r="67" spans="1:26" x14ac:dyDescent="0.25">
      <c r="S67" s="119" t="s">
        <v>41</v>
      </c>
      <c r="T67" s="119"/>
      <c r="U67" s="116"/>
      <c r="V67" s="116">
        <v>162</v>
      </c>
      <c r="W67" s="116">
        <v>113</v>
      </c>
      <c r="X67" s="116">
        <v>123</v>
      </c>
      <c r="Y67" s="116">
        <v>120</v>
      </c>
      <c r="Z67" s="116">
        <v>157</v>
      </c>
    </row>
    <row r="68" spans="1:26" x14ac:dyDescent="0.25">
      <c r="S68" s="119" t="s">
        <v>42</v>
      </c>
      <c r="T68" s="119"/>
      <c r="U68" s="116"/>
      <c r="V68" s="116">
        <v>124</v>
      </c>
      <c r="W68" s="116">
        <v>125</v>
      </c>
      <c r="X68" s="116">
        <v>115</v>
      </c>
      <c r="Y68" s="116">
        <v>132</v>
      </c>
      <c r="Z68" s="116">
        <v>150</v>
      </c>
    </row>
    <row r="69" spans="1:26" x14ac:dyDescent="0.25">
      <c r="S69" s="119" t="s">
        <v>43</v>
      </c>
      <c r="T69" s="119"/>
      <c r="U69" s="116"/>
      <c r="V69" s="116">
        <v>154</v>
      </c>
      <c r="W69" s="116">
        <v>145</v>
      </c>
      <c r="X69" s="116">
        <v>163</v>
      </c>
      <c r="Y69" s="116">
        <v>166</v>
      </c>
      <c r="Z69" s="116">
        <v>173</v>
      </c>
    </row>
    <row r="70" spans="1:26" x14ac:dyDescent="0.25">
      <c r="S70" s="119" t="s">
        <v>44</v>
      </c>
      <c r="T70" s="119"/>
      <c r="U70" s="116"/>
      <c r="V70" s="116">
        <v>158</v>
      </c>
      <c r="W70" s="116">
        <v>156</v>
      </c>
      <c r="X70" s="116">
        <v>157</v>
      </c>
      <c r="Y70" s="116">
        <v>138</v>
      </c>
      <c r="Z70" s="116">
        <v>177</v>
      </c>
    </row>
    <row r="71" spans="1:26" x14ac:dyDescent="0.25">
      <c r="S71" s="119" t="s">
        <v>45</v>
      </c>
      <c r="T71" s="119"/>
      <c r="U71" s="116"/>
      <c r="V71" s="116">
        <v>183</v>
      </c>
      <c r="W71" s="116">
        <v>191</v>
      </c>
      <c r="X71" s="116">
        <v>209</v>
      </c>
      <c r="Y71" s="116">
        <v>218</v>
      </c>
      <c r="Z71" s="116">
        <v>223</v>
      </c>
    </row>
    <row r="72" spans="1:26" x14ac:dyDescent="0.25">
      <c r="S72" s="119" t="s">
        <v>46</v>
      </c>
      <c r="T72" s="119"/>
      <c r="U72" s="116"/>
      <c r="V72" s="116">
        <v>224</v>
      </c>
      <c r="W72" s="116">
        <v>217</v>
      </c>
      <c r="X72" s="116">
        <v>226</v>
      </c>
      <c r="Y72" s="116">
        <v>214</v>
      </c>
      <c r="Z72" s="116">
        <v>229</v>
      </c>
    </row>
    <row r="73" spans="1:26" x14ac:dyDescent="0.25">
      <c r="S73" s="119" t="s">
        <v>47</v>
      </c>
      <c r="T73" s="119"/>
      <c r="U73" s="116"/>
      <c r="V73" s="116">
        <v>250</v>
      </c>
      <c r="W73" s="116">
        <v>247</v>
      </c>
      <c r="X73" s="116">
        <v>274</v>
      </c>
      <c r="Y73" s="116">
        <v>281</v>
      </c>
      <c r="Z73" s="116">
        <v>254</v>
      </c>
    </row>
    <row r="74" spans="1:26" x14ac:dyDescent="0.25">
      <c r="S74" s="119" t="s">
        <v>48</v>
      </c>
      <c r="T74" s="119"/>
      <c r="U74" s="116"/>
      <c r="V74" s="116">
        <v>153</v>
      </c>
      <c r="W74" s="116">
        <v>179</v>
      </c>
      <c r="X74" s="116">
        <v>166</v>
      </c>
      <c r="Y74" s="116">
        <v>191</v>
      </c>
      <c r="Z74" s="116">
        <v>215</v>
      </c>
    </row>
    <row r="75" spans="1:26" x14ac:dyDescent="0.25">
      <c r="S75" s="119" t="s">
        <v>49</v>
      </c>
      <c r="T75" s="119"/>
      <c r="U75" s="116"/>
      <c r="V75" s="116">
        <v>60</v>
      </c>
      <c r="W75" s="116">
        <v>71</v>
      </c>
      <c r="X75" s="116">
        <v>82</v>
      </c>
      <c r="Y75" s="116">
        <v>94</v>
      </c>
      <c r="Z75" s="116">
        <v>98</v>
      </c>
    </row>
    <row r="76" spans="1:26" x14ac:dyDescent="0.25">
      <c r="S76" s="119" t="s">
        <v>50</v>
      </c>
      <c r="T76" s="119"/>
      <c r="U76" s="116"/>
      <c r="V76" s="116">
        <v>21</v>
      </c>
      <c r="W76" s="116">
        <v>23</v>
      </c>
      <c r="X76" s="116">
        <v>40</v>
      </c>
      <c r="Y76" s="116">
        <v>27</v>
      </c>
      <c r="Z76" s="116">
        <v>38</v>
      </c>
    </row>
    <row r="77" spans="1:26" x14ac:dyDescent="0.25">
      <c r="S77" s="119" t="s">
        <v>51</v>
      </c>
      <c r="T77" s="119"/>
      <c r="U77" s="116"/>
      <c r="V77" s="116">
        <v>3</v>
      </c>
      <c r="W77" s="116">
        <v>7</v>
      </c>
      <c r="X77" s="116">
        <v>9</v>
      </c>
      <c r="Y77" s="116">
        <v>12</v>
      </c>
      <c r="Z77" s="116">
        <v>20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4</v>
      </c>
    </row>
    <row r="79" spans="1:26" x14ac:dyDescent="0.25">
      <c r="S79" s="119" t="s">
        <v>53</v>
      </c>
      <c r="T79" s="119"/>
      <c r="U79" s="116"/>
      <c r="V79" s="116">
        <v>2</v>
      </c>
      <c r="W79" s="116">
        <v>4</v>
      </c>
      <c r="X79" s="116">
        <v>9</v>
      </c>
      <c r="Y79" s="116">
        <v>5</v>
      </c>
      <c r="Z79" s="116">
        <v>4</v>
      </c>
    </row>
    <row r="80" spans="1:26" x14ac:dyDescent="0.25">
      <c r="S80" s="122" t="s">
        <v>54</v>
      </c>
      <c r="T80" s="122"/>
      <c r="U80" s="116"/>
      <c r="V80" s="116">
        <v>1782</v>
      </c>
      <c r="W80" s="116">
        <v>1730</v>
      </c>
      <c r="X80" s="116">
        <v>1821</v>
      </c>
      <c r="Y80" s="116">
        <v>1862</v>
      </c>
      <c r="Z80" s="116">
        <v>2022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Break O'Day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120</v>
      </c>
      <c r="W83" s="116">
        <v>120</v>
      </c>
      <c r="X83" s="116">
        <v>137</v>
      </c>
      <c r="Y83" s="116">
        <v>143</v>
      </c>
      <c r="Z83" s="116">
        <v>142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98</v>
      </c>
      <c r="W84" s="116">
        <v>93</v>
      </c>
      <c r="X84" s="116">
        <v>90</v>
      </c>
      <c r="Y84" s="116">
        <v>96</v>
      </c>
      <c r="Z84" s="116">
        <v>101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177</v>
      </c>
      <c r="W85" s="116">
        <v>183</v>
      </c>
      <c r="X85" s="116">
        <v>188</v>
      </c>
      <c r="Y85" s="116">
        <v>187</v>
      </c>
      <c r="Z85" s="116">
        <v>197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3,894</v>
      </c>
      <c r="D86" s="98">
        <f t="shared" ref="D86:D91" si="4">AD4</f>
        <v>6.2193126022913159E-2</v>
      </c>
      <c r="E86" s="99">
        <f t="shared" ref="E86:E91" si="5">AD4</f>
        <v>6.2193126022913159E-2</v>
      </c>
      <c r="F86" s="98">
        <f t="shared" ref="F86:F91" si="6">AF4</f>
        <v>9.9068585944115162E-2</v>
      </c>
      <c r="G86" s="99">
        <f t="shared" ref="G86:G91" si="7">AF4</f>
        <v>9.9068585944115162E-2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57</v>
      </c>
      <c r="W86" s="116">
        <v>49</v>
      </c>
      <c r="X86" s="116">
        <v>56</v>
      </c>
      <c r="Y86" s="116">
        <v>67</v>
      </c>
      <c r="Z86" s="116">
        <v>68</v>
      </c>
    </row>
    <row r="87" spans="1:30" ht="15" customHeight="1" x14ac:dyDescent="0.25">
      <c r="A87" s="100" t="s">
        <v>4</v>
      </c>
      <c r="B87" s="51"/>
      <c r="C87" s="101" t="str">
        <f t="shared" si="3"/>
        <v>1,873</v>
      </c>
      <c r="D87" s="98">
        <f t="shared" si="4"/>
        <v>4.0555555555555456E-2</v>
      </c>
      <c r="E87" s="99">
        <f t="shared" si="5"/>
        <v>4.0555555555555456E-2</v>
      </c>
      <c r="F87" s="98">
        <f t="shared" si="6"/>
        <v>5.9988681380871434E-2</v>
      </c>
      <c r="G87" s="99">
        <f t="shared" si="7"/>
        <v>5.9988681380871434E-2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26</v>
      </c>
      <c r="W87" s="116">
        <v>27</v>
      </c>
      <c r="X87" s="116">
        <v>30</v>
      </c>
      <c r="Y87" s="116">
        <v>27</v>
      </c>
      <c r="Z87" s="116">
        <v>32</v>
      </c>
    </row>
    <row r="88" spans="1:30" ht="15" customHeight="1" x14ac:dyDescent="0.25">
      <c r="A88" s="100" t="s">
        <v>5</v>
      </c>
      <c r="B88" s="51"/>
      <c r="C88" s="101" t="str">
        <f t="shared" si="3"/>
        <v>2,018</v>
      </c>
      <c r="D88" s="98">
        <f t="shared" si="4"/>
        <v>8.0299785867237627E-2</v>
      </c>
      <c r="E88" s="99">
        <f t="shared" si="5"/>
        <v>8.0299785867237627E-2</v>
      </c>
      <c r="F88" s="98">
        <f t="shared" si="6"/>
        <v>0.13243546576879917</v>
      </c>
      <c r="G88" s="99">
        <f t="shared" si="7"/>
        <v>0.13243546576879917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60</v>
      </c>
      <c r="W88" s="116">
        <v>49</v>
      </c>
      <c r="X88" s="116">
        <v>52</v>
      </c>
      <c r="Y88" s="116">
        <v>52</v>
      </c>
      <c r="Z88" s="116">
        <v>60</v>
      </c>
    </row>
    <row r="89" spans="1:30" ht="15" customHeight="1" x14ac:dyDescent="0.25">
      <c r="A89" s="51" t="s">
        <v>6</v>
      </c>
      <c r="B89" s="51"/>
      <c r="C89" s="101" t="str">
        <f t="shared" si="3"/>
        <v>2,839</v>
      </c>
      <c r="D89" s="98">
        <f t="shared" si="4"/>
        <v>5.9723777528928768E-2</v>
      </c>
      <c r="E89" s="99">
        <f t="shared" si="5"/>
        <v>5.9723777528928768E-2</v>
      </c>
      <c r="F89" s="98">
        <f t="shared" si="6"/>
        <v>0.10381026438569196</v>
      </c>
      <c r="G89" s="99">
        <f t="shared" si="7"/>
        <v>0.10381026438569196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134</v>
      </c>
      <c r="W89" s="116">
        <v>151</v>
      </c>
      <c r="X89" s="116">
        <v>153</v>
      </c>
      <c r="Y89" s="116">
        <v>153</v>
      </c>
      <c r="Z89" s="116">
        <v>160</v>
      </c>
    </row>
    <row r="90" spans="1:30" ht="15" customHeight="1" x14ac:dyDescent="0.25">
      <c r="A90" s="51" t="s">
        <v>100</v>
      </c>
      <c r="B90" s="51"/>
      <c r="C90" s="101" t="str">
        <f t="shared" si="3"/>
        <v>$29,489</v>
      </c>
      <c r="D90" s="98">
        <f t="shared" si="4"/>
        <v>-4.3975082386009112E-2</v>
      </c>
      <c r="E90" s="99">
        <f t="shared" si="5"/>
        <v>-4.3975082386009112E-2</v>
      </c>
      <c r="F90" s="98">
        <f t="shared" si="6"/>
        <v>3.1534890879644006E-2</v>
      </c>
      <c r="G90" s="99">
        <f t="shared" si="7"/>
        <v>3.1534890879644006E-2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191</v>
      </c>
      <c r="W90" s="116">
        <v>178</v>
      </c>
      <c r="X90" s="116">
        <v>204</v>
      </c>
      <c r="Y90" s="116">
        <v>202</v>
      </c>
      <c r="Z90" s="116">
        <v>203</v>
      </c>
    </row>
    <row r="91" spans="1:30" ht="15" customHeight="1" x14ac:dyDescent="0.25">
      <c r="A91" s="51" t="s">
        <v>7</v>
      </c>
      <c r="B91" s="51"/>
      <c r="C91" s="101" t="str">
        <f t="shared" si="3"/>
        <v>$114.2 mil</v>
      </c>
      <c r="D91" s="98">
        <f t="shared" si="4"/>
        <v>6.8241948708537281E-2</v>
      </c>
      <c r="E91" s="99">
        <f t="shared" si="5"/>
        <v>6.8241948708537281E-2</v>
      </c>
      <c r="F91" s="98">
        <f t="shared" si="6"/>
        <v>0.20349160376482889</v>
      </c>
      <c r="G91" s="99">
        <f t="shared" si="7"/>
        <v>0.20349160376482889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1313</v>
      </c>
      <c r="W91" s="116">
        <v>1289</v>
      </c>
      <c r="X91" s="116">
        <v>1364</v>
      </c>
      <c r="Y91" s="116">
        <v>1359</v>
      </c>
      <c r="Z91" s="116">
        <v>1438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65</v>
      </c>
      <c r="W93" s="116">
        <v>77</v>
      </c>
      <c r="X93" s="116">
        <v>98</v>
      </c>
      <c r="Y93" s="116">
        <v>103</v>
      </c>
      <c r="Z93" s="116">
        <v>103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186</v>
      </c>
      <c r="W94" s="116">
        <v>177</v>
      </c>
      <c r="X94" s="116">
        <v>176</v>
      </c>
      <c r="Y94" s="116">
        <v>179</v>
      </c>
      <c r="Z94" s="116">
        <v>182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55</v>
      </c>
      <c r="W95" s="116">
        <v>49</v>
      </c>
      <c r="X95" s="116">
        <v>46</v>
      </c>
      <c r="Y95" s="116">
        <v>40</v>
      </c>
      <c r="Z95" s="116">
        <v>53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198</v>
      </c>
      <c r="W96" s="116">
        <v>211</v>
      </c>
      <c r="X96" s="116">
        <v>237</v>
      </c>
      <c r="Y96" s="116">
        <v>257</v>
      </c>
      <c r="Z96" s="116">
        <v>247</v>
      </c>
    </row>
    <row r="97" spans="1:32" ht="15" customHeight="1" x14ac:dyDescent="0.25">
      <c r="S97" s="119" t="s">
        <v>145</v>
      </c>
      <c r="T97" s="119"/>
      <c r="U97" s="116"/>
      <c r="V97" s="116">
        <v>141</v>
      </c>
      <c r="W97" s="116">
        <v>137</v>
      </c>
      <c r="X97" s="116">
        <v>141</v>
      </c>
      <c r="Y97" s="116">
        <v>143</v>
      </c>
      <c r="Z97" s="116">
        <v>160</v>
      </c>
    </row>
    <row r="98" spans="1:32" ht="15" customHeight="1" x14ac:dyDescent="0.25">
      <c r="S98" s="119" t="s">
        <v>146</v>
      </c>
      <c r="T98" s="119"/>
      <c r="U98" s="116"/>
      <c r="V98" s="116">
        <v>138</v>
      </c>
      <c r="W98" s="116">
        <v>138</v>
      </c>
      <c r="X98" s="116">
        <v>151</v>
      </c>
      <c r="Y98" s="116">
        <v>147</v>
      </c>
      <c r="Z98" s="116">
        <v>161</v>
      </c>
    </row>
    <row r="99" spans="1:32" ht="15" customHeight="1" x14ac:dyDescent="0.25">
      <c r="S99" s="119" t="s">
        <v>147</v>
      </c>
      <c r="T99" s="119"/>
      <c r="U99" s="116"/>
      <c r="V99" s="116">
        <v>11</v>
      </c>
      <c r="W99" s="116">
        <v>7</v>
      </c>
      <c r="X99" s="116">
        <v>8</v>
      </c>
      <c r="Y99" s="116">
        <v>15</v>
      </c>
      <c r="Z99" s="116">
        <v>11</v>
      </c>
    </row>
    <row r="100" spans="1:32" ht="15" customHeight="1" x14ac:dyDescent="0.25">
      <c r="S100" s="119" t="s">
        <v>59</v>
      </c>
      <c r="T100" s="119"/>
      <c r="U100" s="116"/>
      <c r="V100" s="116">
        <v>137</v>
      </c>
      <c r="W100" s="116">
        <v>121</v>
      </c>
      <c r="X100" s="116">
        <v>141</v>
      </c>
      <c r="Y100" s="116">
        <v>153</v>
      </c>
      <c r="Z100" s="116">
        <v>153</v>
      </c>
    </row>
    <row r="101" spans="1:32" x14ac:dyDescent="0.25">
      <c r="A101" s="20"/>
      <c r="S101" s="122" t="s">
        <v>54</v>
      </c>
      <c r="T101" s="122"/>
      <c r="U101" s="116"/>
      <c r="V101" s="116">
        <v>1263</v>
      </c>
      <c r="W101" s="116">
        <v>1227</v>
      </c>
      <c r="X101" s="116">
        <v>1315</v>
      </c>
      <c r="Y101" s="116">
        <v>1324</v>
      </c>
      <c r="Z101" s="116">
        <v>1400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2427</v>
      </c>
      <c r="W104" s="116">
        <v>2333</v>
      </c>
      <c r="X104" s="116">
        <v>2500</v>
      </c>
      <c r="Y104" s="116">
        <v>2553</v>
      </c>
      <c r="Z104" s="116">
        <v>2758</v>
      </c>
      <c r="AB104" s="113" t="str">
        <f>TEXT(Z104,"###,###")</f>
        <v>2,758</v>
      </c>
      <c r="AD104" s="134">
        <f>Z104/($Z$4)*100</f>
        <v>70.826913199794561</v>
      </c>
      <c r="AF104" s="113"/>
    </row>
    <row r="105" spans="1:32" x14ac:dyDescent="0.25">
      <c r="S105" s="119" t="s">
        <v>18</v>
      </c>
      <c r="T105" s="119"/>
      <c r="U105" s="116"/>
      <c r="V105" s="116">
        <v>574</v>
      </c>
      <c r="W105" s="116">
        <v>619</v>
      </c>
      <c r="X105" s="116">
        <v>588</v>
      </c>
      <c r="Y105" s="116">
        <v>612</v>
      </c>
      <c r="Z105" s="116">
        <v>612</v>
      </c>
      <c r="AB105" s="113" t="str">
        <f>TEXT(Z105,"###,###")</f>
        <v>612</v>
      </c>
      <c r="AD105" s="134">
        <f>Z105/($Z$4)*100</f>
        <v>15.716486902927581</v>
      </c>
      <c r="AF105" s="113"/>
    </row>
    <row r="106" spans="1:32" x14ac:dyDescent="0.25">
      <c r="S106" s="122" t="s">
        <v>54</v>
      </c>
      <c r="T106" s="122"/>
      <c r="U106" s="124"/>
      <c r="V106" s="124">
        <v>3001</v>
      </c>
      <c r="W106" s="124">
        <v>2952</v>
      </c>
      <c r="X106" s="124">
        <v>3088</v>
      </c>
      <c r="Y106" s="124">
        <v>3165</v>
      </c>
      <c r="Z106" s="124">
        <v>3370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659</v>
      </c>
      <c r="W108" s="116">
        <v>688</v>
      </c>
      <c r="X108" s="116">
        <v>814</v>
      </c>
      <c r="Y108" s="116">
        <v>803</v>
      </c>
      <c r="Z108" s="116">
        <v>903</v>
      </c>
      <c r="AB108" s="113" t="str">
        <f>TEXT(Z108,"###,###")</f>
        <v>903</v>
      </c>
      <c r="AD108" s="134">
        <f>Z108/($Z$4)*100</f>
        <v>23.189522342064713</v>
      </c>
      <c r="AF108" s="113"/>
    </row>
    <row r="109" spans="1:32" x14ac:dyDescent="0.25">
      <c r="S109" s="119" t="s">
        <v>21</v>
      </c>
      <c r="T109" s="119"/>
      <c r="U109" s="116"/>
      <c r="V109" s="116">
        <v>648</v>
      </c>
      <c r="W109" s="116">
        <v>607</v>
      </c>
      <c r="X109" s="116">
        <v>653</v>
      </c>
      <c r="Y109" s="116">
        <v>600</v>
      </c>
      <c r="Z109" s="116">
        <v>756</v>
      </c>
      <c r="AB109" s="113" t="str">
        <f>TEXT(Z109,"###,###")</f>
        <v>756</v>
      </c>
      <c r="AD109" s="134">
        <f>Z109/($Z$4)*100</f>
        <v>19.414483821263481</v>
      </c>
      <c r="AF109" s="113"/>
    </row>
    <row r="110" spans="1:32" x14ac:dyDescent="0.25">
      <c r="S110" s="119" t="s">
        <v>22</v>
      </c>
      <c r="T110" s="119"/>
      <c r="U110" s="116"/>
      <c r="V110" s="116">
        <v>866</v>
      </c>
      <c r="W110" s="116">
        <v>809</v>
      </c>
      <c r="X110" s="116">
        <v>783</v>
      </c>
      <c r="Y110" s="116">
        <v>859</v>
      </c>
      <c r="Z110" s="116">
        <v>814</v>
      </c>
      <c r="AB110" s="113" t="str">
        <f>TEXT(Z110,"###,###")</f>
        <v>814</v>
      </c>
      <c r="AD110" s="134">
        <f>Z110/($Z$4)*100</f>
        <v>20.903954802259886</v>
      </c>
      <c r="AF110" s="113"/>
    </row>
    <row r="111" spans="1:32" x14ac:dyDescent="0.25">
      <c r="S111" s="119" t="s">
        <v>23</v>
      </c>
      <c r="T111" s="119"/>
      <c r="U111" s="116"/>
      <c r="V111" s="116">
        <v>818</v>
      </c>
      <c r="W111" s="116">
        <v>848</v>
      </c>
      <c r="X111" s="116">
        <v>842</v>
      </c>
      <c r="Y111" s="116">
        <v>900</v>
      </c>
      <c r="Z111" s="116">
        <v>893</v>
      </c>
      <c r="AB111" s="113" t="str">
        <f>TEXT(Z111,"###,###")</f>
        <v>893</v>
      </c>
      <c r="AD111" s="134">
        <f>Z111/($Z$4)*100</f>
        <v>22.932717000513613</v>
      </c>
      <c r="AF111" s="113"/>
    </row>
    <row r="112" spans="1:32" x14ac:dyDescent="0.25">
      <c r="S112" s="122" t="s">
        <v>54</v>
      </c>
      <c r="T112" s="122"/>
      <c r="U112" s="116"/>
      <c r="V112" s="116">
        <v>3546</v>
      </c>
      <c r="W112" s="116">
        <v>3452</v>
      </c>
      <c r="X112" s="116">
        <v>3618</v>
      </c>
      <c r="Y112" s="116">
        <v>3669</v>
      </c>
      <c r="Z112" s="116">
        <v>3899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42.59</v>
      </c>
      <c r="W118" s="135">
        <v>45.5</v>
      </c>
      <c r="X118" s="135">
        <v>46.16</v>
      </c>
      <c r="Y118" s="135">
        <v>45.86</v>
      </c>
      <c r="Z118" s="135">
        <v>45.98</v>
      </c>
      <c r="AB118" s="113" t="str">
        <f>TEXT(Z118,"##.0")</f>
        <v>46.0</v>
      </c>
    </row>
    <row r="120" spans="19:32" x14ac:dyDescent="0.25">
      <c r="S120" s="105" t="s">
        <v>102</v>
      </c>
      <c r="T120" s="116"/>
      <c r="U120" s="116"/>
      <c r="V120" s="116">
        <v>1922</v>
      </c>
      <c r="W120" s="116">
        <v>1854</v>
      </c>
      <c r="X120" s="116">
        <v>1949</v>
      </c>
      <c r="Y120" s="116">
        <v>1965</v>
      </c>
      <c r="Z120" s="116">
        <v>2061</v>
      </c>
      <c r="AB120" s="113" t="str">
        <f>TEXT(Z120,"###,###")</f>
        <v>2,061</v>
      </c>
    </row>
    <row r="121" spans="19:32" x14ac:dyDescent="0.25">
      <c r="S121" s="105" t="s">
        <v>103</v>
      </c>
      <c r="T121" s="116"/>
      <c r="U121" s="116"/>
      <c r="V121" s="116">
        <v>412</v>
      </c>
      <c r="W121" s="116">
        <v>413</v>
      </c>
      <c r="X121" s="116">
        <v>473</v>
      </c>
      <c r="Y121" s="116">
        <v>465</v>
      </c>
      <c r="Z121" s="116">
        <v>487</v>
      </c>
      <c r="AB121" s="113" t="str">
        <f>TEXT(Z121,"###,###")</f>
        <v>487</v>
      </c>
    </row>
    <row r="122" spans="19:32" x14ac:dyDescent="0.25">
      <c r="S122" s="105" t="s">
        <v>104</v>
      </c>
      <c r="T122" s="116"/>
      <c r="U122" s="116"/>
      <c r="V122" s="116">
        <v>235</v>
      </c>
      <c r="W122" s="116">
        <v>249</v>
      </c>
      <c r="X122" s="116">
        <v>257</v>
      </c>
      <c r="Y122" s="116">
        <v>251</v>
      </c>
      <c r="Z122" s="116">
        <v>289</v>
      </c>
      <c r="AB122" s="113" t="str">
        <f>TEXT(Z122,"###,###")</f>
        <v>289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2157</v>
      </c>
      <c r="W124" s="116">
        <v>2103</v>
      </c>
      <c r="X124" s="116">
        <v>2206</v>
      </c>
      <c r="Y124" s="116">
        <v>2216</v>
      </c>
      <c r="Z124" s="116">
        <v>2350</v>
      </c>
      <c r="AB124" s="113" t="str">
        <f>TEXT(Z124,"###,###")</f>
        <v>2,350</v>
      </c>
      <c r="AD124" s="131">
        <f>Z124/$Z$7*100</f>
        <v>82.775625220147944</v>
      </c>
    </row>
    <row r="125" spans="19:32" x14ac:dyDescent="0.25">
      <c r="S125" s="105" t="s">
        <v>106</v>
      </c>
      <c r="T125" s="116"/>
      <c r="U125" s="116"/>
      <c r="V125" s="116">
        <v>647</v>
      </c>
      <c r="W125" s="116">
        <v>662</v>
      </c>
      <c r="X125" s="116">
        <v>730</v>
      </c>
      <c r="Y125" s="116">
        <v>716</v>
      </c>
      <c r="Z125" s="116">
        <v>776</v>
      </c>
      <c r="AB125" s="113" t="str">
        <f>TEXT(Z125,"###,###")</f>
        <v>776</v>
      </c>
      <c r="AD125" s="131">
        <f>Z125/$Z$7*100</f>
        <v>27.333568157802041</v>
      </c>
    </row>
    <row r="127" spans="19:32" x14ac:dyDescent="0.25">
      <c r="S127" s="105" t="s">
        <v>107</v>
      </c>
      <c r="T127" s="116"/>
      <c r="U127" s="116"/>
      <c r="V127" s="116">
        <v>1310</v>
      </c>
      <c r="W127" s="116">
        <v>1289</v>
      </c>
      <c r="X127" s="116">
        <v>1367</v>
      </c>
      <c r="Y127" s="116">
        <v>1358</v>
      </c>
      <c r="Z127" s="116">
        <v>1439</v>
      </c>
      <c r="AB127" s="113" t="str">
        <f>TEXT(Z127,"###,###")</f>
        <v>1,439</v>
      </c>
      <c r="AD127" s="131">
        <f>Z127/$Z$7*100</f>
        <v>50.686861570975694</v>
      </c>
    </row>
    <row r="128" spans="19:32" x14ac:dyDescent="0.25">
      <c r="S128" s="105" t="s">
        <v>108</v>
      </c>
      <c r="T128" s="116"/>
      <c r="U128" s="116"/>
      <c r="V128" s="116">
        <v>1260</v>
      </c>
      <c r="W128" s="116">
        <v>1227</v>
      </c>
      <c r="X128" s="116">
        <v>1314</v>
      </c>
      <c r="Y128" s="116">
        <v>1324</v>
      </c>
      <c r="Z128" s="116">
        <v>1402</v>
      </c>
      <c r="AB128" s="113" t="str">
        <f>TEXT(Z128,"###,###")</f>
        <v>1,402</v>
      </c>
      <c r="AD128" s="131">
        <f>Z128/$Z$7*100</f>
        <v>49.383585769637193</v>
      </c>
    </row>
    <row r="130" spans="19:20" x14ac:dyDescent="0.25">
      <c r="S130" s="105" t="s">
        <v>185</v>
      </c>
      <c r="T130" s="131">
        <v>72.595984501585065</v>
      </c>
    </row>
    <row r="131" spans="19:20" x14ac:dyDescent="0.25">
      <c r="S131" s="105" t="s">
        <v>186</v>
      </c>
      <c r="T131" s="131">
        <v>17.153927439239169</v>
      </c>
    </row>
    <row r="132" spans="19:20" x14ac:dyDescent="0.25">
      <c r="S132" s="105" t="s">
        <v>187</v>
      </c>
      <c r="T132" s="131">
        <v>10.179640718562874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A51A9D8-FA7A-49A6-9E1C-82A7CD76AB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C5C49CBF-34FA-4B0B-B833-89A3BAB09F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0CDD7675-B8A7-4FA6-9C6E-7F73E6E1CD9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6A751E7-880A-4746-AAFD-8AD3E89FF4A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F451A-C9EB-49D2-8D65-F8CC5B402AAB}">
  <sheetPr codeName="Sheet83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129</v>
      </c>
      <c r="T1" s="103"/>
      <c r="U1" s="103"/>
      <c r="V1" s="103"/>
      <c r="W1" s="103"/>
      <c r="X1" s="103"/>
      <c r="Y1" s="104" t="s">
        <v>169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129</v>
      </c>
      <c r="Y3" s="109" t="s">
        <v>169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12.19 Kingborough,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26424</v>
      </c>
      <c r="W4" s="112">
        <v>27502</v>
      </c>
      <c r="X4" s="112">
        <v>28364</v>
      </c>
      <c r="Y4" s="112">
        <v>29051</v>
      </c>
      <c r="Z4" s="112">
        <v>29543</v>
      </c>
      <c r="AB4" s="113" t="str">
        <f>TEXT(Z4,"###,###")</f>
        <v>29,543</v>
      </c>
      <c r="AD4" s="114">
        <f>Z4/Y4-1</f>
        <v>1.6935733709682932E-2</v>
      </c>
      <c r="AF4" s="114">
        <f>Z4/V4-1</f>
        <v>0.11803663336360892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12788</v>
      </c>
      <c r="W5" s="112">
        <v>13240</v>
      </c>
      <c r="X5" s="112">
        <v>13724</v>
      </c>
      <c r="Y5" s="112">
        <v>14007</v>
      </c>
      <c r="Z5" s="112">
        <v>14391</v>
      </c>
      <c r="AB5" s="113" t="str">
        <f>TEXT(Z5,"###,###")</f>
        <v>14,391</v>
      </c>
      <c r="AD5" s="114">
        <f t="shared" ref="AD5:AD9" si="0">Z5/Y5-1</f>
        <v>2.7414863996573224E-2</v>
      </c>
      <c r="AF5" s="114">
        <f t="shared" ref="AF5:AF9" si="1">Z5/V5-1</f>
        <v>0.12535189239912414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13636</v>
      </c>
      <c r="W6" s="112">
        <v>14262</v>
      </c>
      <c r="X6" s="112">
        <v>14640</v>
      </c>
      <c r="Y6" s="112">
        <v>15046</v>
      </c>
      <c r="Z6" s="112">
        <v>15152</v>
      </c>
      <c r="AB6" s="113" t="str">
        <f>TEXT(Z6,"###,###")</f>
        <v>15,152</v>
      </c>
      <c r="AD6" s="114">
        <f t="shared" si="0"/>
        <v>7.0450618104480611E-3</v>
      </c>
      <c r="AF6" s="114">
        <f t="shared" si="1"/>
        <v>0.11117629803461426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19338</v>
      </c>
      <c r="W7" s="112">
        <v>19927</v>
      </c>
      <c r="X7" s="112">
        <v>20572</v>
      </c>
      <c r="Y7" s="112">
        <v>20992</v>
      </c>
      <c r="Z7" s="112">
        <v>21612</v>
      </c>
      <c r="AB7" s="113" t="str">
        <f>TEXT(Z7,"###,###")</f>
        <v>21,612</v>
      </c>
      <c r="AD7" s="114">
        <f t="shared" si="0"/>
        <v>2.9535060975609762E-2</v>
      </c>
      <c r="AF7" s="114">
        <f t="shared" si="1"/>
        <v>0.11759230530561582</v>
      </c>
    </row>
    <row r="8" spans="1:32" ht="17.25" customHeight="1" x14ac:dyDescent="0.25">
      <c r="A8" s="66" t="s">
        <v>13</v>
      </c>
      <c r="B8" s="67"/>
      <c r="C8" s="31"/>
      <c r="D8" s="68" t="str">
        <f>AB4</f>
        <v>29,543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21,612</v>
      </c>
      <c r="P8" s="69"/>
      <c r="S8" s="111" t="s">
        <v>86</v>
      </c>
      <c r="T8" s="112"/>
      <c r="U8" s="112"/>
      <c r="V8" s="112">
        <v>41288.5</v>
      </c>
      <c r="W8" s="112">
        <v>41409</v>
      </c>
      <c r="X8" s="112">
        <v>41364</v>
      </c>
      <c r="Y8" s="112">
        <v>43961</v>
      </c>
      <c r="Z8" s="112">
        <v>43967.54</v>
      </c>
      <c r="AB8" s="113" t="str">
        <f>TEXT(Z8,"$###,###")</f>
        <v>$43,968</v>
      </c>
      <c r="AD8" s="114">
        <f t="shared" si="0"/>
        <v>1.4876822638254517E-4</v>
      </c>
      <c r="AF8" s="114">
        <f t="shared" si="1"/>
        <v>6.4885864102595114E-2</v>
      </c>
    </row>
    <row r="9" spans="1:32" x14ac:dyDescent="0.25">
      <c r="A9" s="32" t="s">
        <v>15</v>
      </c>
      <c r="B9" s="73"/>
      <c r="C9" s="74"/>
      <c r="D9" s="75">
        <f>AD104</f>
        <v>67.129269200825917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49.51878585970757</v>
      </c>
      <c r="P9" s="76" t="s">
        <v>87</v>
      </c>
      <c r="S9" s="111" t="s">
        <v>7</v>
      </c>
      <c r="T9" s="112"/>
      <c r="U9" s="112"/>
      <c r="V9" s="112">
        <v>1031246165</v>
      </c>
      <c r="W9" s="112">
        <v>1081718019</v>
      </c>
      <c r="X9" s="112">
        <v>1144063226</v>
      </c>
      <c r="Y9" s="112">
        <v>1211394302</v>
      </c>
      <c r="Z9" s="112">
        <v>1277168416</v>
      </c>
      <c r="AB9" s="113" t="str">
        <f>TEXT(Z9/1000000,"$#,###.0")&amp;" mil"</f>
        <v>$1,277.2 mil</v>
      </c>
      <c r="AD9" s="114">
        <f t="shared" si="0"/>
        <v>5.4296205530608432E-2</v>
      </c>
      <c r="AF9" s="114">
        <f t="shared" si="1"/>
        <v>0.23847094839863003</v>
      </c>
    </row>
    <row r="10" spans="1:32" x14ac:dyDescent="0.25">
      <c r="A10" s="32" t="s">
        <v>18</v>
      </c>
      <c r="B10" s="73"/>
      <c r="C10" s="74"/>
      <c r="D10" s="75">
        <f>AD105</f>
        <v>25.258098365094945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50.48121414029243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83.018693318526743</v>
      </c>
      <c r="P11" s="76" t="s">
        <v>87</v>
      </c>
      <c r="S11" s="111" t="s">
        <v>30</v>
      </c>
      <c r="T11" s="116"/>
      <c r="U11" s="116"/>
      <c r="V11" s="116">
        <v>23103</v>
      </c>
      <c r="W11" s="116">
        <v>24081</v>
      </c>
      <c r="X11" s="116">
        <v>24837</v>
      </c>
      <c r="Y11" s="116">
        <v>25510</v>
      </c>
      <c r="Z11" s="116">
        <v>25872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8.8284286507495846</v>
      </c>
      <c r="P12" s="76" t="s">
        <v>87</v>
      </c>
      <c r="S12" s="111" t="s">
        <v>31</v>
      </c>
      <c r="T12" s="116"/>
      <c r="U12" s="116"/>
      <c r="V12" s="116">
        <v>3320</v>
      </c>
      <c r="W12" s="116">
        <v>3421</v>
      </c>
      <c r="X12" s="116">
        <v>3524</v>
      </c>
      <c r="Y12" s="116">
        <v>3535</v>
      </c>
      <c r="Z12" s="116">
        <v>3669</v>
      </c>
    </row>
    <row r="13" spans="1:32" ht="15" customHeight="1" x14ac:dyDescent="0.25">
      <c r="A13" s="32" t="s">
        <v>20</v>
      </c>
      <c r="B13" s="74"/>
      <c r="C13" s="74"/>
      <c r="D13" s="75">
        <f>AD108</f>
        <v>14.863080932877502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8.1528780307236719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14.145482855498765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42.4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21.135294316758625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16.342772533777531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1110</v>
      </c>
      <c r="Z15" s="116">
        <v>1215</v>
      </c>
      <c r="AB15" s="121">
        <f t="shared" ref="AB15:AB34" si="2">IF(Z15="np",0,Z15/$Z$34)</f>
        <v>4.1123709595532236E-2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41.817012490268425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83.657227466222466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65</v>
      </c>
      <c r="Z16" s="116">
        <v>68</v>
      </c>
      <c r="AB16" s="121">
        <f t="shared" si="2"/>
        <v>2.3015738703672365E-3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1349</v>
      </c>
      <c r="Z17" s="116">
        <v>1427</v>
      </c>
      <c r="AB17" s="121">
        <f t="shared" si="2"/>
        <v>4.8299204603147738E-2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364</v>
      </c>
      <c r="Z18" s="116">
        <v>306</v>
      </c>
      <c r="AB18" s="121">
        <f t="shared" si="2"/>
        <v>1.0357082416652563E-2</v>
      </c>
    </row>
    <row r="19" spans="1:28" x14ac:dyDescent="0.25">
      <c r="A19" s="65" t="str">
        <f>$S$1&amp;" ("&amp;$V$2&amp;" to "&amp;$Z$2&amp;")"</f>
        <v>Kingborough (2015-16 to 2019-20)</v>
      </c>
      <c r="B19" s="65"/>
      <c r="C19" s="65"/>
      <c r="D19" s="65"/>
      <c r="E19" s="65"/>
      <c r="F19" s="65"/>
      <c r="G19" s="65" t="str">
        <f>$S$1&amp;" ("&amp;$V$2&amp;" to "&amp;$Z$2&amp;")"</f>
        <v>Kingborough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1845</v>
      </c>
      <c r="Z19" s="116">
        <v>1950</v>
      </c>
      <c r="AB19" s="121">
        <f t="shared" si="2"/>
        <v>6.6001015400236923E-2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510</v>
      </c>
      <c r="Z20" s="116">
        <v>502</v>
      </c>
      <c r="AB20" s="121">
        <f t="shared" si="2"/>
        <v>1.6991030631240481E-2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2472</v>
      </c>
      <c r="Z21" s="116">
        <v>2533</v>
      </c>
      <c r="AB21" s="121">
        <f t="shared" si="2"/>
        <v>8.573362667117955E-2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2142</v>
      </c>
      <c r="Z22" s="116">
        <v>2250</v>
      </c>
      <c r="AB22" s="121">
        <f t="shared" si="2"/>
        <v>7.6155017769504146E-2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751</v>
      </c>
      <c r="Z23" s="116">
        <v>711</v>
      </c>
      <c r="AB23" s="121">
        <f t="shared" si="2"/>
        <v>2.406498561516331E-2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454</v>
      </c>
      <c r="Z24" s="116">
        <v>457</v>
      </c>
      <c r="AB24" s="121">
        <f t="shared" si="2"/>
        <v>1.5467930275850398E-2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880</v>
      </c>
      <c r="Z25" s="116">
        <v>846</v>
      </c>
      <c r="AB25" s="121">
        <f t="shared" si="2"/>
        <v>2.8634286681333557E-2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442</v>
      </c>
      <c r="Z26" s="116">
        <v>443</v>
      </c>
      <c r="AB26" s="121">
        <f t="shared" si="2"/>
        <v>1.4994076831951262E-2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2010</v>
      </c>
      <c r="Z27" s="116">
        <v>2139</v>
      </c>
      <c r="AB27" s="121">
        <f t="shared" si="2"/>
        <v>7.2398036892875273E-2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1678</v>
      </c>
      <c r="Z28" s="116">
        <v>1573</v>
      </c>
      <c r="AB28" s="121">
        <f t="shared" si="2"/>
        <v>5.3240819089524452E-2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2602</v>
      </c>
      <c r="Z29" s="116">
        <v>2460</v>
      </c>
      <c r="AB29" s="121">
        <f t="shared" si="2"/>
        <v>8.32628194279912E-2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3427</v>
      </c>
      <c r="Z30" s="116">
        <v>3630</v>
      </c>
      <c r="AB30" s="121">
        <f t="shared" si="2"/>
        <v>0.12286342866813335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4055</v>
      </c>
      <c r="Z31" s="116">
        <v>4118</v>
      </c>
      <c r="AB31" s="121">
        <f t="shared" si="2"/>
        <v>0.13938060585547471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657</v>
      </c>
      <c r="Z32" s="116">
        <v>697</v>
      </c>
      <c r="AB32" s="121">
        <f t="shared" si="2"/>
        <v>2.3591132171264174E-2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1011</v>
      </c>
      <c r="Z33" s="116">
        <v>1077</v>
      </c>
      <c r="AB33" s="121">
        <f t="shared" si="2"/>
        <v>3.6452868505669318E-2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29053</v>
      </c>
      <c r="Z34" s="124">
        <v>29545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18080</v>
      </c>
      <c r="AB37" s="136">
        <f>Z37/Z40*100</f>
        <v>83.657227466222466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3532</v>
      </c>
      <c r="AB38" s="136">
        <f>Z38/Z40*100</f>
        <v>16.342772533777531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21612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7</v>
      </c>
      <c r="W44" s="116">
        <v>16</v>
      </c>
      <c r="X44" s="116">
        <v>8</v>
      </c>
      <c r="Y44" s="116">
        <v>8</v>
      </c>
      <c r="Z44" s="116">
        <v>16</v>
      </c>
    </row>
    <row r="45" spans="19:32" x14ac:dyDescent="0.25">
      <c r="S45" s="119" t="s">
        <v>38</v>
      </c>
      <c r="T45" s="119"/>
      <c r="U45" s="116"/>
      <c r="V45" s="116">
        <v>264</v>
      </c>
      <c r="W45" s="116">
        <v>276</v>
      </c>
      <c r="X45" s="116">
        <v>326</v>
      </c>
      <c r="Y45" s="116">
        <v>324</v>
      </c>
      <c r="Z45" s="116">
        <v>314</v>
      </c>
    </row>
    <row r="46" spans="19:32" x14ac:dyDescent="0.25">
      <c r="S46" s="119" t="s">
        <v>39</v>
      </c>
      <c r="T46" s="119"/>
      <c r="U46" s="116"/>
      <c r="V46" s="116">
        <v>726</v>
      </c>
      <c r="W46" s="116">
        <v>731</v>
      </c>
      <c r="X46" s="116">
        <v>816</v>
      </c>
      <c r="Y46" s="116">
        <v>794</v>
      </c>
      <c r="Z46" s="116">
        <v>780</v>
      </c>
    </row>
    <row r="47" spans="19:32" x14ac:dyDescent="0.25">
      <c r="S47" s="119" t="s">
        <v>40</v>
      </c>
      <c r="T47" s="119"/>
      <c r="U47" s="116"/>
      <c r="V47" s="116">
        <v>1098</v>
      </c>
      <c r="W47" s="116">
        <v>1100</v>
      </c>
      <c r="X47" s="116">
        <v>1139</v>
      </c>
      <c r="Y47" s="116">
        <v>1137</v>
      </c>
      <c r="Z47" s="116">
        <v>1143</v>
      </c>
    </row>
    <row r="48" spans="19:32" x14ac:dyDescent="0.25">
      <c r="S48" s="119" t="s">
        <v>41</v>
      </c>
      <c r="T48" s="119"/>
      <c r="U48" s="116"/>
      <c r="V48" s="116">
        <v>1240</v>
      </c>
      <c r="W48" s="116">
        <v>1339</v>
      </c>
      <c r="X48" s="116">
        <v>1412</v>
      </c>
      <c r="Y48" s="116">
        <v>1485</v>
      </c>
      <c r="Z48" s="116">
        <v>1560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1277</v>
      </c>
      <c r="W49" s="116">
        <v>1364</v>
      </c>
      <c r="X49" s="116">
        <v>1431</v>
      </c>
      <c r="Y49" s="116">
        <v>1558</v>
      </c>
      <c r="Z49" s="116">
        <v>1646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Kingborough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1248</v>
      </c>
      <c r="W50" s="116">
        <v>1327</v>
      </c>
      <c r="X50" s="116">
        <v>1417</v>
      </c>
      <c r="Y50" s="116">
        <v>1387</v>
      </c>
      <c r="Z50" s="116">
        <v>1573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1387</v>
      </c>
      <c r="W51" s="116">
        <v>1382</v>
      </c>
      <c r="X51" s="116">
        <v>1361</v>
      </c>
      <c r="Y51" s="116">
        <v>1362</v>
      </c>
      <c r="Z51" s="116">
        <v>1347</v>
      </c>
    </row>
    <row r="52" spans="1:26" ht="15" customHeight="1" x14ac:dyDescent="0.25">
      <c r="S52" s="119" t="s">
        <v>45</v>
      </c>
      <c r="T52" s="119"/>
      <c r="U52" s="116"/>
      <c r="V52" s="116">
        <v>1360</v>
      </c>
      <c r="W52" s="116">
        <v>1414</v>
      </c>
      <c r="X52" s="116">
        <v>1489</v>
      </c>
      <c r="Y52" s="116">
        <v>1455</v>
      </c>
      <c r="Z52" s="116">
        <v>1483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1320</v>
      </c>
      <c r="W53" s="116">
        <v>1273</v>
      </c>
      <c r="X53" s="116">
        <v>1202</v>
      </c>
      <c r="Y53" s="116">
        <v>1293</v>
      </c>
      <c r="Z53" s="116">
        <v>1292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1196</v>
      </c>
      <c r="W54" s="116">
        <v>1246</v>
      </c>
      <c r="X54" s="116">
        <v>1242</v>
      </c>
      <c r="Y54" s="116">
        <v>1236</v>
      </c>
      <c r="Z54" s="116">
        <v>1242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874</v>
      </c>
      <c r="W55" s="116">
        <v>888</v>
      </c>
      <c r="X55" s="116">
        <v>937</v>
      </c>
      <c r="Y55" s="116">
        <v>967</v>
      </c>
      <c r="Z55" s="116">
        <v>1013</v>
      </c>
    </row>
    <row r="56" spans="1:26" ht="15" customHeight="1" x14ac:dyDescent="0.25">
      <c r="S56" s="119" t="s">
        <v>49</v>
      </c>
      <c r="T56" s="119"/>
      <c r="U56" s="116"/>
      <c r="V56" s="116">
        <v>501</v>
      </c>
      <c r="W56" s="116">
        <v>523</v>
      </c>
      <c r="X56" s="116">
        <v>530</v>
      </c>
      <c r="Y56" s="116">
        <v>579</v>
      </c>
      <c r="Z56" s="116">
        <v>565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173</v>
      </c>
      <c r="W57" s="116">
        <v>237</v>
      </c>
      <c r="X57" s="116">
        <v>277</v>
      </c>
      <c r="Y57" s="116">
        <v>278</v>
      </c>
      <c r="Z57" s="116">
        <v>272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63</v>
      </c>
      <c r="W58" s="116">
        <v>62</v>
      </c>
      <c r="X58" s="116">
        <v>65</v>
      </c>
      <c r="Y58" s="116">
        <v>78</v>
      </c>
      <c r="Z58" s="116">
        <v>86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29</v>
      </c>
      <c r="W59" s="116">
        <v>38</v>
      </c>
      <c r="X59" s="116">
        <v>40</v>
      </c>
      <c r="Y59" s="116">
        <v>44</v>
      </c>
      <c r="Z59" s="116">
        <v>39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23</v>
      </c>
      <c r="W60" s="116">
        <v>24</v>
      </c>
      <c r="X60" s="116">
        <v>16</v>
      </c>
      <c r="Y60" s="116">
        <v>21</v>
      </c>
      <c r="Z60" s="116">
        <v>20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12788</v>
      </c>
      <c r="W61" s="116">
        <v>13240</v>
      </c>
      <c r="X61" s="116">
        <v>13724</v>
      </c>
      <c r="Y61" s="116">
        <v>14004</v>
      </c>
      <c r="Z61" s="116">
        <v>14390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15</v>
      </c>
      <c r="W63" s="116">
        <v>13</v>
      </c>
      <c r="X63" s="116">
        <v>16</v>
      </c>
      <c r="Y63" s="116">
        <v>24</v>
      </c>
      <c r="Z63" s="116">
        <v>28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376</v>
      </c>
      <c r="W64" s="116">
        <v>348</v>
      </c>
      <c r="X64" s="116">
        <v>359</v>
      </c>
      <c r="Y64" s="116">
        <v>319</v>
      </c>
      <c r="Z64" s="116">
        <v>331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Kingborough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823</v>
      </c>
      <c r="W65" s="116">
        <v>904</v>
      </c>
      <c r="X65" s="116">
        <v>885</v>
      </c>
      <c r="Y65" s="116">
        <v>907</v>
      </c>
      <c r="Z65" s="116">
        <v>824</v>
      </c>
    </row>
    <row r="66" spans="1:26" x14ac:dyDescent="0.25">
      <c r="S66" s="119" t="s">
        <v>40</v>
      </c>
      <c r="T66" s="119"/>
      <c r="U66" s="116"/>
      <c r="V66" s="116">
        <v>1083</v>
      </c>
      <c r="W66" s="116">
        <v>1115</v>
      </c>
      <c r="X66" s="116">
        <v>1142</v>
      </c>
      <c r="Y66" s="116">
        <v>1230</v>
      </c>
      <c r="Z66" s="116">
        <v>1151</v>
      </c>
    </row>
    <row r="67" spans="1:26" x14ac:dyDescent="0.25">
      <c r="S67" s="119" t="s">
        <v>41</v>
      </c>
      <c r="T67" s="119"/>
      <c r="U67" s="116"/>
      <c r="V67" s="116">
        <v>1256</v>
      </c>
      <c r="W67" s="116">
        <v>1319</v>
      </c>
      <c r="X67" s="116">
        <v>1350</v>
      </c>
      <c r="Y67" s="116">
        <v>1509</v>
      </c>
      <c r="Z67" s="116">
        <v>1622</v>
      </c>
    </row>
    <row r="68" spans="1:26" x14ac:dyDescent="0.25">
      <c r="S68" s="119" t="s">
        <v>42</v>
      </c>
      <c r="T68" s="119"/>
      <c r="U68" s="116"/>
      <c r="V68" s="116">
        <v>1349</v>
      </c>
      <c r="W68" s="116">
        <v>1410</v>
      </c>
      <c r="X68" s="116">
        <v>1524</v>
      </c>
      <c r="Y68" s="116">
        <v>1562</v>
      </c>
      <c r="Z68" s="116">
        <v>1627</v>
      </c>
    </row>
    <row r="69" spans="1:26" x14ac:dyDescent="0.25">
      <c r="S69" s="119" t="s">
        <v>43</v>
      </c>
      <c r="T69" s="119"/>
      <c r="U69" s="116"/>
      <c r="V69" s="116">
        <v>1350</v>
      </c>
      <c r="W69" s="116">
        <v>1392</v>
      </c>
      <c r="X69" s="116">
        <v>1465</v>
      </c>
      <c r="Y69" s="116">
        <v>1501</v>
      </c>
      <c r="Z69" s="116">
        <v>1633</v>
      </c>
    </row>
    <row r="70" spans="1:26" x14ac:dyDescent="0.25">
      <c r="S70" s="119" t="s">
        <v>44</v>
      </c>
      <c r="T70" s="119"/>
      <c r="U70" s="116"/>
      <c r="V70" s="116">
        <v>1552</v>
      </c>
      <c r="W70" s="116">
        <v>1578</v>
      </c>
      <c r="X70" s="116">
        <v>1590</v>
      </c>
      <c r="Y70" s="116">
        <v>1542</v>
      </c>
      <c r="Z70" s="116">
        <v>1535</v>
      </c>
    </row>
    <row r="71" spans="1:26" x14ac:dyDescent="0.25">
      <c r="S71" s="119" t="s">
        <v>45</v>
      </c>
      <c r="T71" s="119"/>
      <c r="U71" s="116"/>
      <c r="V71" s="116">
        <v>1502</v>
      </c>
      <c r="W71" s="116">
        <v>1614</v>
      </c>
      <c r="X71" s="116">
        <v>1666</v>
      </c>
      <c r="Y71" s="116">
        <v>1734</v>
      </c>
      <c r="Z71" s="116">
        <v>1682</v>
      </c>
    </row>
    <row r="72" spans="1:26" x14ac:dyDescent="0.25">
      <c r="S72" s="119" t="s">
        <v>46</v>
      </c>
      <c r="T72" s="119"/>
      <c r="U72" s="116"/>
      <c r="V72" s="116">
        <v>1471</v>
      </c>
      <c r="W72" s="116">
        <v>1480</v>
      </c>
      <c r="X72" s="116">
        <v>1415</v>
      </c>
      <c r="Y72" s="116">
        <v>1453</v>
      </c>
      <c r="Z72" s="116">
        <v>1528</v>
      </c>
    </row>
    <row r="73" spans="1:26" x14ac:dyDescent="0.25">
      <c r="S73" s="119" t="s">
        <v>47</v>
      </c>
      <c r="T73" s="119"/>
      <c r="U73" s="116"/>
      <c r="V73" s="116">
        <v>1359</v>
      </c>
      <c r="W73" s="116">
        <v>1422</v>
      </c>
      <c r="X73" s="116">
        <v>1425</v>
      </c>
      <c r="Y73" s="116">
        <v>1428</v>
      </c>
      <c r="Z73" s="116">
        <v>1327</v>
      </c>
    </row>
    <row r="74" spans="1:26" x14ac:dyDescent="0.25">
      <c r="S74" s="119" t="s">
        <v>48</v>
      </c>
      <c r="T74" s="119"/>
      <c r="U74" s="116"/>
      <c r="V74" s="116">
        <v>931</v>
      </c>
      <c r="W74" s="116">
        <v>990</v>
      </c>
      <c r="X74" s="116">
        <v>1023</v>
      </c>
      <c r="Y74" s="116">
        <v>1048</v>
      </c>
      <c r="Z74" s="116">
        <v>1037</v>
      </c>
    </row>
    <row r="75" spans="1:26" x14ac:dyDescent="0.25">
      <c r="S75" s="119" t="s">
        <v>49</v>
      </c>
      <c r="T75" s="119"/>
      <c r="U75" s="116"/>
      <c r="V75" s="116">
        <v>326</v>
      </c>
      <c r="W75" s="116">
        <v>404</v>
      </c>
      <c r="X75" s="116">
        <v>458</v>
      </c>
      <c r="Y75" s="116">
        <v>491</v>
      </c>
      <c r="Z75" s="116">
        <v>529</v>
      </c>
    </row>
    <row r="76" spans="1:26" x14ac:dyDescent="0.25">
      <c r="S76" s="119" t="s">
        <v>50</v>
      </c>
      <c r="T76" s="119"/>
      <c r="U76" s="116"/>
      <c r="V76" s="116">
        <v>122</v>
      </c>
      <c r="W76" s="116">
        <v>153</v>
      </c>
      <c r="X76" s="116">
        <v>174</v>
      </c>
      <c r="Y76" s="116">
        <v>176</v>
      </c>
      <c r="Z76" s="116">
        <v>163</v>
      </c>
    </row>
    <row r="77" spans="1:26" x14ac:dyDescent="0.25">
      <c r="S77" s="119" t="s">
        <v>51</v>
      </c>
      <c r="T77" s="119"/>
      <c r="U77" s="116"/>
      <c r="V77" s="116">
        <v>53</v>
      </c>
      <c r="W77" s="116">
        <v>58</v>
      </c>
      <c r="X77" s="116">
        <v>68</v>
      </c>
      <c r="Y77" s="116">
        <v>69</v>
      </c>
      <c r="Z77" s="116">
        <v>66</v>
      </c>
    </row>
    <row r="78" spans="1:26" x14ac:dyDescent="0.25">
      <c r="S78" s="119" t="s">
        <v>52</v>
      </c>
      <c r="T78" s="119"/>
      <c r="U78" s="116"/>
      <c r="V78" s="116">
        <v>37</v>
      </c>
      <c r="W78" s="116">
        <v>26</v>
      </c>
      <c r="X78" s="116">
        <v>22</v>
      </c>
      <c r="Y78" s="116">
        <v>26</v>
      </c>
      <c r="Z78" s="116">
        <v>25</v>
      </c>
    </row>
    <row r="79" spans="1:26" x14ac:dyDescent="0.25">
      <c r="S79" s="119" t="s">
        <v>53</v>
      </c>
      <c r="T79" s="119"/>
      <c r="U79" s="116"/>
      <c r="V79" s="116">
        <v>34</v>
      </c>
      <c r="W79" s="116">
        <v>36</v>
      </c>
      <c r="X79" s="116">
        <v>42</v>
      </c>
      <c r="Y79" s="116">
        <v>33</v>
      </c>
      <c r="Z79" s="116">
        <v>36</v>
      </c>
    </row>
    <row r="80" spans="1:26" x14ac:dyDescent="0.25">
      <c r="S80" s="122" t="s">
        <v>54</v>
      </c>
      <c r="T80" s="122"/>
      <c r="U80" s="116"/>
      <c r="V80" s="116">
        <v>13636</v>
      </c>
      <c r="W80" s="116">
        <v>14262</v>
      </c>
      <c r="X80" s="116">
        <v>14640</v>
      </c>
      <c r="Y80" s="116">
        <v>15044</v>
      </c>
      <c r="Z80" s="116">
        <v>15151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Kingborough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1136</v>
      </c>
      <c r="W83" s="116">
        <v>1179</v>
      </c>
      <c r="X83" s="116">
        <v>1245</v>
      </c>
      <c r="Y83" s="116">
        <v>1288</v>
      </c>
      <c r="Z83" s="116">
        <v>1361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1859</v>
      </c>
      <c r="W84" s="116">
        <v>1955</v>
      </c>
      <c r="X84" s="116">
        <v>1974</v>
      </c>
      <c r="Y84" s="116">
        <v>2045</v>
      </c>
      <c r="Z84" s="116">
        <v>2122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1504</v>
      </c>
      <c r="W85" s="116">
        <v>1534</v>
      </c>
      <c r="X85" s="116">
        <v>1634</v>
      </c>
      <c r="Y85" s="116">
        <v>1654</v>
      </c>
      <c r="Z85" s="116">
        <v>1754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29,543</v>
      </c>
      <c r="D86" s="98">
        <f t="shared" ref="D86:D91" si="4">AD4</f>
        <v>1.6935733709682932E-2</v>
      </c>
      <c r="E86" s="99">
        <f t="shared" ref="E86:E91" si="5">AD4</f>
        <v>1.6935733709682932E-2</v>
      </c>
      <c r="F86" s="98">
        <f t="shared" ref="F86:F91" si="6">AF4</f>
        <v>0.11803663336360892</v>
      </c>
      <c r="G86" s="99">
        <f t="shared" ref="G86:G91" si="7">AF4</f>
        <v>0.11803663336360892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579</v>
      </c>
      <c r="W86" s="116">
        <v>615</v>
      </c>
      <c r="X86" s="116">
        <v>711</v>
      </c>
      <c r="Y86" s="116">
        <v>753</v>
      </c>
      <c r="Z86" s="116">
        <v>773</v>
      </c>
    </row>
    <row r="87" spans="1:30" ht="15" customHeight="1" x14ac:dyDescent="0.25">
      <c r="A87" s="100" t="s">
        <v>4</v>
      </c>
      <c r="B87" s="51"/>
      <c r="C87" s="101" t="str">
        <f t="shared" si="3"/>
        <v>14,391</v>
      </c>
      <c r="D87" s="98">
        <f t="shared" si="4"/>
        <v>2.7414863996573224E-2</v>
      </c>
      <c r="E87" s="99">
        <f t="shared" si="5"/>
        <v>2.7414863996573224E-2</v>
      </c>
      <c r="F87" s="98">
        <f t="shared" si="6"/>
        <v>0.12535189239912414</v>
      </c>
      <c r="G87" s="99">
        <f t="shared" si="7"/>
        <v>0.12535189239912414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588</v>
      </c>
      <c r="W87" s="116">
        <v>625</v>
      </c>
      <c r="X87" s="116">
        <v>622</v>
      </c>
      <c r="Y87" s="116">
        <v>625</v>
      </c>
      <c r="Z87" s="116">
        <v>610</v>
      </c>
    </row>
    <row r="88" spans="1:30" ht="15" customHeight="1" x14ac:dyDescent="0.25">
      <c r="A88" s="100" t="s">
        <v>5</v>
      </c>
      <c r="B88" s="51"/>
      <c r="C88" s="101" t="str">
        <f t="shared" si="3"/>
        <v>15,152</v>
      </c>
      <c r="D88" s="98">
        <f t="shared" si="4"/>
        <v>7.0450618104480611E-3</v>
      </c>
      <c r="E88" s="99">
        <f t="shared" si="5"/>
        <v>7.0450618104480611E-3</v>
      </c>
      <c r="F88" s="98">
        <f t="shared" si="6"/>
        <v>0.11117629803461426</v>
      </c>
      <c r="G88" s="99">
        <f t="shared" si="7"/>
        <v>0.11117629803461426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495</v>
      </c>
      <c r="W88" s="116">
        <v>524</v>
      </c>
      <c r="X88" s="116">
        <v>520</v>
      </c>
      <c r="Y88" s="116">
        <v>551</v>
      </c>
      <c r="Z88" s="116">
        <v>576</v>
      </c>
    </row>
    <row r="89" spans="1:30" ht="15" customHeight="1" x14ac:dyDescent="0.25">
      <c r="A89" s="51" t="s">
        <v>6</v>
      </c>
      <c r="B89" s="51"/>
      <c r="C89" s="101" t="str">
        <f t="shared" si="3"/>
        <v>21,612</v>
      </c>
      <c r="D89" s="98">
        <f t="shared" si="4"/>
        <v>2.9535060975609762E-2</v>
      </c>
      <c r="E89" s="99">
        <f t="shared" si="5"/>
        <v>2.9535060975609762E-2</v>
      </c>
      <c r="F89" s="98">
        <f t="shared" si="6"/>
        <v>0.11759230530561582</v>
      </c>
      <c r="G89" s="99">
        <f t="shared" si="7"/>
        <v>0.11759230530561582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398</v>
      </c>
      <c r="W89" s="116">
        <v>425</v>
      </c>
      <c r="X89" s="116">
        <v>459</v>
      </c>
      <c r="Y89" s="116">
        <v>474</v>
      </c>
      <c r="Z89" s="116">
        <v>464</v>
      </c>
    </row>
    <row r="90" spans="1:30" ht="15" customHeight="1" x14ac:dyDescent="0.25">
      <c r="A90" s="51" t="s">
        <v>100</v>
      </c>
      <c r="B90" s="51"/>
      <c r="C90" s="101" t="str">
        <f t="shared" si="3"/>
        <v>$43,968</v>
      </c>
      <c r="D90" s="98">
        <f t="shared" si="4"/>
        <v>1.4876822638254517E-4</v>
      </c>
      <c r="E90" s="99">
        <f t="shared" si="5"/>
        <v>1.4876822638254517E-4</v>
      </c>
      <c r="F90" s="98">
        <f t="shared" si="6"/>
        <v>6.4885864102595114E-2</v>
      </c>
      <c r="G90" s="99">
        <f t="shared" si="7"/>
        <v>6.4885864102595114E-2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821</v>
      </c>
      <c r="W90" s="116">
        <v>847</v>
      </c>
      <c r="X90" s="116">
        <v>899</v>
      </c>
      <c r="Y90" s="116">
        <v>973</v>
      </c>
      <c r="Z90" s="116">
        <v>1022</v>
      </c>
    </row>
    <row r="91" spans="1:30" ht="15" customHeight="1" x14ac:dyDescent="0.25">
      <c r="A91" s="51" t="s">
        <v>7</v>
      </c>
      <c r="B91" s="51"/>
      <c r="C91" s="101" t="str">
        <f t="shared" si="3"/>
        <v>$1,277.2 mil</v>
      </c>
      <c r="D91" s="98">
        <f t="shared" si="4"/>
        <v>5.4296205530608432E-2</v>
      </c>
      <c r="E91" s="99">
        <f t="shared" si="5"/>
        <v>5.4296205530608432E-2</v>
      </c>
      <c r="F91" s="98">
        <f t="shared" si="6"/>
        <v>0.23847094839863003</v>
      </c>
      <c r="G91" s="99">
        <f t="shared" si="7"/>
        <v>0.23847094839863003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9529</v>
      </c>
      <c r="W91" s="116">
        <v>9796</v>
      </c>
      <c r="X91" s="116">
        <v>10133</v>
      </c>
      <c r="Y91" s="116">
        <v>10374</v>
      </c>
      <c r="Z91" s="116">
        <v>10703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761</v>
      </c>
      <c r="W93" s="116">
        <v>846</v>
      </c>
      <c r="X93" s="116">
        <v>886</v>
      </c>
      <c r="Y93" s="116">
        <v>895</v>
      </c>
      <c r="Z93" s="116">
        <v>958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2472</v>
      </c>
      <c r="W94" s="116">
        <v>2642</v>
      </c>
      <c r="X94" s="116">
        <v>2676</v>
      </c>
      <c r="Y94" s="116">
        <v>2799</v>
      </c>
      <c r="Z94" s="116">
        <v>2917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291</v>
      </c>
      <c r="W95" s="116">
        <v>307</v>
      </c>
      <c r="X95" s="116">
        <v>327</v>
      </c>
      <c r="Y95" s="116">
        <v>348</v>
      </c>
      <c r="Z95" s="116">
        <v>375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1329</v>
      </c>
      <c r="W96" s="116">
        <v>1378</v>
      </c>
      <c r="X96" s="116">
        <v>1488</v>
      </c>
      <c r="Y96" s="116">
        <v>1570</v>
      </c>
      <c r="Z96" s="116">
        <v>1552</v>
      </c>
    </row>
    <row r="97" spans="1:32" ht="15" customHeight="1" x14ac:dyDescent="0.25">
      <c r="S97" s="119" t="s">
        <v>145</v>
      </c>
      <c r="T97" s="119"/>
      <c r="U97" s="116"/>
      <c r="V97" s="116">
        <v>1773</v>
      </c>
      <c r="W97" s="116">
        <v>1926</v>
      </c>
      <c r="X97" s="116">
        <v>1945</v>
      </c>
      <c r="Y97" s="116">
        <v>1951</v>
      </c>
      <c r="Z97" s="116">
        <v>1969</v>
      </c>
    </row>
    <row r="98" spans="1:32" ht="15" customHeight="1" x14ac:dyDescent="0.25">
      <c r="S98" s="119" t="s">
        <v>146</v>
      </c>
      <c r="T98" s="119"/>
      <c r="U98" s="116"/>
      <c r="V98" s="116">
        <v>882</v>
      </c>
      <c r="W98" s="116">
        <v>919</v>
      </c>
      <c r="X98" s="116">
        <v>955</v>
      </c>
      <c r="Y98" s="116">
        <v>957</v>
      </c>
      <c r="Z98" s="116">
        <v>968</v>
      </c>
    </row>
    <row r="99" spans="1:32" ht="15" customHeight="1" x14ac:dyDescent="0.25">
      <c r="S99" s="119" t="s">
        <v>147</v>
      </c>
      <c r="T99" s="119"/>
      <c r="U99" s="116"/>
      <c r="V99" s="116">
        <v>35</v>
      </c>
      <c r="W99" s="116">
        <v>44</v>
      </c>
      <c r="X99" s="116">
        <v>44</v>
      </c>
      <c r="Y99" s="116">
        <v>48</v>
      </c>
      <c r="Z99" s="116">
        <v>59</v>
      </c>
    </row>
    <row r="100" spans="1:32" ht="15" customHeight="1" x14ac:dyDescent="0.25">
      <c r="S100" s="119" t="s">
        <v>59</v>
      </c>
      <c r="T100" s="119"/>
      <c r="U100" s="116"/>
      <c r="V100" s="116">
        <v>399</v>
      </c>
      <c r="W100" s="116">
        <v>422</v>
      </c>
      <c r="X100" s="116">
        <v>440</v>
      </c>
      <c r="Y100" s="116">
        <v>469</v>
      </c>
      <c r="Z100" s="116">
        <v>486</v>
      </c>
    </row>
    <row r="101" spans="1:32" x14ac:dyDescent="0.25">
      <c r="A101" s="20"/>
      <c r="S101" s="122" t="s">
        <v>54</v>
      </c>
      <c r="T101" s="122"/>
      <c r="U101" s="116"/>
      <c r="V101" s="116">
        <v>9811</v>
      </c>
      <c r="W101" s="116">
        <v>10131</v>
      </c>
      <c r="X101" s="116">
        <v>10439</v>
      </c>
      <c r="Y101" s="116">
        <v>10618</v>
      </c>
      <c r="Z101" s="116">
        <v>10911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16579</v>
      </c>
      <c r="W104" s="116">
        <v>18105</v>
      </c>
      <c r="X104" s="116">
        <v>18798</v>
      </c>
      <c r="Y104" s="116">
        <v>19306</v>
      </c>
      <c r="Z104" s="116">
        <v>19832</v>
      </c>
      <c r="AB104" s="113" t="str">
        <f>TEXT(Z104,"###,###")</f>
        <v>19,832</v>
      </c>
      <c r="AD104" s="134">
        <f>Z104/($Z$4)*100</f>
        <v>67.129269200825917</v>
      </c>
      <c r="AF104" s="113"/>
    </row>
    <row r="105" spans="1:32" x14ac:dyDescent="0.25">
      <c r="S105" s="119" t="s">
        <v>18</v>
      </c>
      <c r="T105" s="119"/>
      <c r="U105" s="116"/>
      <c r="V105" s="116">
        <v>6964</v>
      </c>
      <c r="W105" s="116">
        <v>7103</v>
      </c>
      <c r="X105" s="116">
        <v>7159</v>
      </c>
      <c r="Y105" s="116">
        <v>7454</v>
      </c>
      <c r="Z105" s="116">
        <v>7462</v>
      </c>
      <c r="AB105" s="113" t="str">
        <f>TEXT(Z105,"###,###")</f>
        <v>7,462</v>
      </c>
      <c r="AD105" s="134">
        <f>Z105/($Z$4)*100</f>
        <v>25.258098365094945</v>
      </c>
      <c r="AF105" s="113"/>
    </row>
    <row r="106" spans="1:32" x14ac:dyDescent="0.25">
      <c r="S106" s="122" t="s">
        <v>54</v>
      </c>
      <c r="T106" s="122"/>
      <c r="U106" s="124"/>
      <c r="V106" s="124">
        <v>23543</v>
      </c>
      <c r="W106" s="124">
        <v>25208</v>
      </c>
      <c r="X106" s="124">
        <v>25957</v>
      </c>
      <c r="Y106" s="124">
        <v>26760</v>
      </c>
      <c r="Z106" s="124">
        <v>27294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3217</v>
      </c>
      <c r="W108" s="116">
        <v>3736</v>
      </c>
      <c r="X108" s="116">
        <v>4377</v>
      </c>
      <c r="Y108" s="116">
        <v>4222</v>
      </c>
      <c r="Z108" s="116">
        <v>4391</v>
      </c>
      <c r="AB108" s="113" t="str">
        <f>TEXT(Z108,"###,###")</f>
        <v>4,391</v>
      </c>
      <c r="AD108" s="134">
        <f>Z108/($Z$4)*100</f>
        <v>14.863080932877502</v>
      </c>
      <c r="AF108" s="113"/>
    </row>
    <row r="109" spans="1:32" x14ac:dyDescent="0.25">
      <c r="S109" s="119" t="s">
        <v>21</v>
      </c>
      <c r="T109" s="119"/>
      <c r="U109" s="116"/>
      <c r="V109" s="116">
        <v>3708</v>
      </c>
      <c r="W109" s="116">
        <v>3920</v>
      </c>
      <c r="X109" s="116">
        <v>3955</v>
      </c>
      <c r="Y109" s="116">
        <v>3905</v>
      </c>
      <c r="Z109" s="116">
        <v>4179</v>
      </c>
      <c r="AB109" s="113" t="str">
        <f>TEXT(Z109,"###,###")</f>
        <v>4,179</v>
      </c>
      <c r="AD109" s="134">
        <f>Z109/($Z$4)*100</f>
        <v>14.145482855498765</v>
      </c>
      <c r="AF109" s="113"/>
    </row>
    <row r="110" spans="1:32" x14ac:dyDescent="0.25">
      <c r="S110" s="119" t="s">
        <v>22</v>
      </c>
      <c r="T110" s="119"/>
      <c r="U110" s="116"/>
      <c r="V110" s="116">
        <v>5681</v>
      </c>
      <c r="W110" s="116">
        <v>6123</v>
      </c>
      <c r="X110" s="116">
        <v>6119</v>
      </c>
      <c r="Y110" s="116">
        <v>6476</v>
      </c>
      <c r="Z110" s="116">
        <v>6244</v>
      </c>
      <c r="AB110" s="113" t="str">
        <f>TEXT(Z110,"###,###")</f>
        <v>6,244</v>
      </c>
      <c r="AD110" s="134">
        <f>Z110/($Z$4)*100</f>
        <v>21.135294316758625</v>
      </c>
      <c r="AF110" s="113"/>
    </row>
    <row r="111" spans="1:32" x14ac:dyDescent="0.25">
      <c r="S111" s="119" t="s">
        <v>23</v>
      </c>
      <c r="T111" s="119"/>
      <c r="U111" s="116"/>
      <c r="V111" s="116">
        <v>10940</v>
      </c>
      <c r="W111" s="116">
        <v>11429</v>
      </c>
      <c r="X111" s="116">
        <v>11506</v>
      </c>
      <c r="Y111" s="116">
        <v>12165</v>
      </c>
      <c r="Z111" s="116">
        <v>12354</v>
      </c>
      <c r="AB111" s="113" t="str">
        <f>TEXT(Z111,"###,###")</f>
        <v>12,354</v>
      </c>
      <c r="AD111" s="134">
        <f>Z111/($Z$4)*100</f>
        <v>41.817012490268425</v>
      </c>
      <c r="AF111" s="113"/>
    </row>
    <row r="112" spans="1:32" x14ac:dyDescent="0.25">
      <c r="S112" s="122" t="s">
        <v>54</v>
      </c>
      <c r="T112" s="122"/>
      <c r="U112" s="116"/>
      <c r="V112" s="116">
        <v>26424</v>
      </c>
      <c r="W112" s="116">
        <v>27502</v>
      </c>
      <c r="X112" s="116">
        <v>28364</v>
      </c>
      <c r="Y112" s="116">
        <v>29053</v>
      </c>
      <c r="Z112" s="116">
        <v>29548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40.450000000000003</v>
      </c>
      <c r="W118" s="135">
        <v>42.57</v>
      </c>
      <c r="X118" s="135">
        <v>42.61</v>
      </c>
      <c r="Y118" s="135">
        <v>42.44</v>
      </c>
      <c r="Z118" s="135">
        <v>42.4</v>
      </c>
      <c r="AB118" s="113" t="str">
        <f>TEXT(Z118,"##.0")</f>
        <v>42.4</v>
      </c>
    </row>
    <row r="120" spans="19:32" x14ac:dyDescent="0.25">
      <c r="S120" s="105" t="s">
        <v>102</v>
      </c>
      <c r="T120" s="116"/>
      <c r="U120" s="116"/>
      <c r="V120" s="116">
        <v>16017</v>
      </c>
      <c r="W120" s="116">
        <v>16506</v>
      </c>
      <c r="X120" s="116">
        <v>17045</v>
      </c>
      <c r="Y120" s="116">
        <v>17451</v>
      </c>
      <c r="Z120" s="116">
        <v>17942</v>
      </c>
      <c r="AB120" s="113" t="str">
        <f>TEXT(Z120,"###,###")</f>
        <v>17,942</v>
      </c>
    </row>
    <row r="121" spans="19:32" x14ac:dyDescent="0.25">
      <c r="S121" s="105" t="s">
        <v>103</v>
      </c>
      <c r="T121" s="116"/>
      <c r="U121" s="116"/>
      <c r="V121" s="116">
        <v>1761</v>
      </c>
      <c r="W121" s="116">
        <v>1780</v>
      </c>
      <c r="X121" s="116">
        <v>1862</v>
      </c>
      <c r="Y121" s="116">
        <v>1853</v>
      </c>
      <c r="Z121" s="116">
        <v>1908</v>
      </c>
      <c r="AB121" s="113" t="str">
        <f>TEXT(Z121,"###,###")</f>
        <v>1,908</v>
      </c>
    </row>
    <row r="122" spans="19:32" x14ac:dyDescent="0.25">
      <c r="S122" s="105" t="s">
        <v>104</v>
      </c>
      <c r="T122" s="116"/>
      <c r="U122" s="116"/>
      <c r="V122" s="116">
        <v>1557</v>
      </c>
      <c r="W122" s="116">
        <v>1641</v>
      </c>
      <c r="X122" s="116">
        <v>1668</v>
      </c>
      <c r="Y122" s="116">
        <v>1683</v>
      </c>
      <c r="Z122" s="116">
        <v>1762</v>
      </c>
      <c r="AB122" s="113" t="str">
        <f>TEXT(Z122,"###,###")</f>
        <v>1,762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17574</v>
      </c>
      <c r="W124" s="116">
        <v>18147</v>
      </c>
      <c r="X124" s="116">
        <v>18713</v>
      </c>
      <c r="Y124" s="116">
        <v>19134</v>
      </c>
      <c r="Z124" s="116">
        <v>19704</v>
      </c>
      <c r="AB124" s="113" t="str">
        <f>TEXT(Z124,"###,###")</f>
        <v>19,704</v>
      </c>
      <c r="AD124" s="131">
        <f>Z124/$Z$7*100</f>
        <v>91.171571349250414</v>
      </c>
    </row>
    <row r="125" spans="19:32" x14ac:dyDescent="0.25">
      <c r="S125" s="105" t="s">
        <v>106</v>
      </c>
      <c r="T125" s="116"/>
      <c r="U125" s="116"/>
      <c r="V125" s="116">
        <v>3318</v>
      </c>
      <c r="W125" s="116">
        <v>3421</v>
      </c>
      <c r="X125" s="116">
        <v>3530</v>
      </c>
      <c r="Y125" s="116">
        <v>3536</v>
      </c>
      <c r="Z125" s="116">
        <v>3670</v>
      </c>
      <c r="AB125" s="113" t="str">
        <f>TEXT(Z125,"###,###")</f>
        <v>3,670</v>
      </c>
      <c r="AD125" s="131">
        <f>Z125/$Z$7*100</f>
        <v>16.981306681473253</v>
      </c>
    </row>
    <row r="127" spans="19:32" x14ac:dyDescent="0.25">
      <c r="S127" s="105" t="s">
        <v>107</v>
      </c>
      <c r="T127" s="116"/>
      <c r="U127" s="116"/>
      <c r="V127" s="116">
        <v>9530</v>
      </c>
      <c r="W127" s="116">
        <v>9796</v>
      </c>
      <c r="X127" s="116">
        <v>10133</v>
      </c>
      <c r="Y127" s="116">
        <v>10372</v>
      </c>
      <c r="Z127" s="116">
        <v>10702</v>
      </c>
      <c r="AB127" s="113" t="str">
        <f>TEXT(Z127,"###,###")</f>
        <v>10,702</v>
      </c>
      <c r="AD127" s="131">
        <f>Z127/$Z$7*100</f>
        <v>49.51878585970757</v>
      </c>
    </row>
    <row r="128" spans="19:32" x14ac:dyDescent="0.25">
      <c r="S128" s="105" t="s">
        <v>108</v>
      </c>
      <c r="T128" s="116"/>
      <c r="U128" s="116"/>
      <c r="V128" s="116">
        <v>9806</v>
      </c>
      <c r="W128" s="116">
        <v>10131</v>
      </c>
      <c r="X128" s="116">
        <v>10439</v>
      </c>
      <c r="Y128" s="116">
        <v>10619</v>
      </c>
      <c r="Z128" s="116">
        <v>10910</v>
      </c>
      <c r="AB128" s="113" t="str">
        <f>TEXT(Z128,"###,###")</f>
        <v>10,910</v>
      </c>
      <c r="AD128" s="131">
        <f>Z128/$Z$7*100</f>
        <v>50.48121414029243</v>
      </c>
    </row>
    <row r="130" spans="19:20" x14ac:dyDescent="0.25">
      <c r="S130" s="105" t="s">
        <v>185</v>
      </c>
      <c r="T130" s="131">
        <v>83.018693318526743</v>
      </c>
    </row>
    <row r="131" spans="19:20" x14ac:dyDescent="0.25">
      <c r="S131" s="105" t="s">
        <v>186</v>
      </c>
      <c r="T131" s="131">
        <v>8.8284286507495846</v>
      </c>
    </row>
    <row r="132" spans="19:20" x14ac:dyDescent="0.25">
      <c r="S132" s="105" t="s">
        <v>187</v>
      </c>
      <c r="T132" s="131">
        <v>8.1528780307236719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B956972-7913-491B-AA88-1F6974F0B31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25E848F-668A-4497-ACEE-F8D94F858FA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80CE3A28-45F3-4EDF-87B1-8E09B080D36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3C3A25EF-0CDD-4311-A7BA-918ADF93318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0A9D6-6BC3-4F5E-98B6-7BA862E02ED2}">
  <sheetPr codeName="Sheet84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110</v>
      </c>
      <c r="T1" s="103"/>
      <c r="U1" s="103"/>
      <c r="V1" s="103"/>
      <c r="W1" s="103"/>
      <c r="X1" s="103"/>
      <c r="Y1" s="104" t="s">
        <v>130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110</v>
      </c>
      <c r="Y3" s="109" t="s">
        <v>130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12.20 Latrobe,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7898</v>
      </c>
      <c r="W4" s="112">
        <v>8298</v>
      </c>
      <c r="X4" s="112">
        <v>8481</v>
      </c>
      <c r="Y4" s="112">
        <v>8570</v>
      </c>
      <c r="Z4" s="112">
        <v>8865</v>
      </c>
      <c r="AB4" s="113" t="str">
        <f>TEXT(Z4,"###,###")</f>
        <v>8,865</v>
      </c>
      <c r="AD4" s="114">
        <f>Z4/Y4-1</f>
        <v>3.4422403733955553E-2</v>
      </c>
      <c r="AF4" s="114">
        <f>Z4/V4-1</f>
        <v>0.12243605976196514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4039</v>
      </c>
      <c r="W5" s="112">
        <v>4213</v>
      </c>
      <c r="X5" s="112">
        <v>4387</v>
      </c>
      <c r="Y5" s="112">
        <v>4338</v>
      </c>
      <c r="Z5" s="112">
        <v>4493</v>
      </c>
      <c r="AB5" s="113" t="str">
        <f>TEXT(Z5,"###,###")</f>
        <v>4,493</v>
      </c>
      <c r="AD5" s="114">
        <f t="shared" ref="AD5:AD9" si="0">Z5/Y5-1</f>
        <v>3.5730751498386448E-2</v>
      </c>
      <c r="AF5" s="114">
        <f t="shared" ref="AF5:AF9" si="1">Z5/V5-1</f>
        <v>0.11240406041099282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3855</v>
      </c>
      <c r="W6" s="112">
        <v>4085</v>
      </c>
      <c r="X6" s="112">
        <v>4091</v>
      </c>
      <c r="Y6" s="112">
        <v>4228</v>
      </c>
      <c r="Z6" s="112">
        <v>4366</v>
      </c>
      <c r="AB6" s="113" t="str">
        <f>TEXT(Z6,"###,###")</f>
        <v>4,366</v>
      </c>
      <c r="AD6" s="114">
        <f t="shared" si="0"/>
        <v>3.2639545884578958E-2</v>
      </c>
      <c r="AF6" s="114">
        <f t="shared" si="1"/>
        <v>0.13255512321660179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5612</v>
      </c>
      <c r="W7" s="112">
        <v>5770</v>
      </c>
      <c r="X7" s="112">
        <v>6078</v>
      </c>
      <c r="Y7" s="112">
        <v>6099</v>
      </c>
      <c r="Z7" s="112">
        <v>6375</v>
      </c>
      <c r="AB7" s="113" t="str">
        <f>TEXT(Z7,"###,###")</f>
        <v>6,375</v>
      </c>
      <c r="AD7" s="114">
        <f t="shared" si="0"/>
        <v>4.5253320216428916E-2</v>
      </c>
      <c r="AF7" s="114">
        <f t="shared" si="1"/>
        <v>0.13595866001425527</v>
      </c>
    </row>
    <row r="8" spans="1:32" ht="17.25" customHeight="1" x14ac:dyDescent="0.25">
      <c r="A8" s="66" t="s">
        <v>13</v>
      </c>
      <c r="B8" s="67"/>
      <c r="C8" s="31"/>
      <c r="D8" s="68" t="str">
        <f>AB4</f>
        <v>8,865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6,375</v>
      </c>
      <c r="P8" s="69"/>
      <c r="S8" s="111" t="s">
        <v>86</v>
      </c>
      <c r="T8" s="112"/>
      <c r="U8" s="112"/>
      <c r="V8" s="112">
        <v>36748</v>
      </c>
      <c r="W8" s="112">
        <v>37118.47</v>
      </c>
      <c r="X8" s="112">
        <v>40236.5</v>
      </c>
      <c r="Y8" s="112">
        <v>41879.78</v>
      </c>
      <c r="Z8" s="112">
        <v>42221.33</v>
      </c>
      <c r="AB8" s="113" t="str">
        <f>TEXT(Z8,"$###,###")</f>
        <v>$42,221</v>
      </c>
      <c r="AD8" s="114">
        <f t="shared" si="0"/>
        <v>8.1554869676967456E-3</v>
      </c>
      <c r="AF8" s="114">
        <f t="shared" si="1"/>
        <v>0.14894225536083594</v>
      </c>
    </row>
    <row r="9" spans="1:32" x14ac:dyDescent="0.25">
      <c r="A9" s="32" t="s">
        <v>15</v>
      </c>
      <c r="B9" s="73"/>
      <c r="C9" s="74"/>
      <c r="D9" s="75">
        <f>AD104</f>
        <v>74.269599548787369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51.780392156862746</v>
      </c>
      <c r="P9" s="76" t="s">
        <v>87</v>
      </c>
      <c r="S9" s="111" t="s">
        <v>7</v>
      </c>
      <c r="T9" s="112"/>
      <c r="U9" s="112"/>
      <c r="V9" s="112">
        <v>269385951</v>
      </c>
      <c r="W9" s="112">
        <v>278366219</v>
      </c>
      <c r="X9" s="112">
        <v>307552366</v>
      </c>
      <c r="Y9" s="112">
        <v>319310395</v>
      </c>
      <c r="Z9" s="112">
        <v>341097296</v>
      </c>
      <c r="AB9" s="113" t="str">
        <f>TEXT(Z9/1000000,"$#,###.0")&amp;" mil"</f>
        <v>$341.1 mil</v>
      </c>
      <c r="AD9" s="114">
        <f t="shared" si="0"/>
        <v>6.8231104721786506E-2</v>
      </c>
      <c r="AF9" s="114">
        <f t="shared" si="1"/>
        <v>0.26620298769775119</v>
      </c>
    </row>
    <row r="10" spans="1:32" x14ac:dyDescent="0.25">
      <c r="A10" s="32" t="s">
        <v>18</v>
      </c>
      <c r="B10" s="73"/>
      <c r="C10" s="74"/>
      <c r="D10" s="75">
        <f>AD105</f>
        <v>15.995487873660464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48.266666666666666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83.058823529411768</v>
      </c>
      <c r="P11" s="76" t="s">
        <v>87</v>
      </c>
      <c r="S11" s="111" t="s">
        <v>30</v>
      </c>
      <c r="T11" s="116"/>
      <c r="U11" s="116"/>
      <c r="V11" s="116">
        <v>6932</v>
      </c>
      <c r="W11" s="116">
        <v>7260</v>
      </c>
      <c r="X11" s="116">
        <v>7400</v>
      </c>
      <c r="Y11" s="116">
        <v>7558</v>
      </c>
      <c r="Z11" s="116">
        <v>7782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8.6274509803921564</v>
      </c>
      <c r="P12" s="76" t="s">
        <v>87</v>
      </c>
      <c r="S12" s="111" t="s">
        <v>31</v>
      </c>
      <c r="T12" s="116"/>
      <c r="U12" s="116"/>
      <c r="V12" s="116">
        <v>968</v>
      </c>
      <c r="W12" s="116">
        <v>1038</v>
      </c>
      <c r="X12" s="116">
        <v>1076</v>
      </c>
      <c r="Y12" s="116">
        <v>1008</v>
      </c>
      <c r="Z12" s="116">
        <v>1084</v>
      </c>
    </row>
    <row r="13" spans="1:32" ht="15" customHeight="1" x14ac:dyDescent="0.25">
      <c r="A13" s="32" t="s">
        <v>20</v>
      </c>
      <c r="B13" s="74"/>
      <c r="C13" s="74"/>
      <c r="D13" s="75">
        <f>AD108</f>
        <v>13.197969543147209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8.3764705882352928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15.239706711787928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43.4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24.320360970107163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16.543713702715429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686</v>
      </c>
      <c r="Z15" s="116">
        <v>736</v>
      </c>
      <c r="AB15" s="121">
        <f t="shared" ref="AB15:AB34" si="2">IF(Z15="np",0,Z15/$Z$34)</f>
        <v>8.3004398330889823E-2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37.213761985335594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83.456286297284564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158</v>
      </c>
      <c r="Z16" s="116">
        <v>144</v>
      </c>
      <c r="AB16" s="121">
        <f t="shared" si="2"/>
        <v>1.6239990977782792E-2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540</v>
      </c>
      <c r="Z17" s="116">
        <v>594</v>
      </c>
      <c r="AB17" s="121">
        <f t="shared" si="2"/>
        <v>6.6989962783354007E-2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79</v>
      </c>
      <c r="Z18" s="116">
        <v>70</v>
      </c>
      <c r="AB18" s="121">
        <f t="shared" si="2"/>
        <v>7.8944400586444113E-3</v>
      </c>
    </row>
    <row r="19" spans="1:28" x14ac:dyDescent="0.25">
      <c r="A19" s="65" t="str">
        <f>$S$1&amp;" ("&amp;$V$2&amp;" to "&amp;$Z$2&amp;")"</f>
        <v>Latrobe (2015-16 to 2019-20)</v>
      </c>
      <c r="B19" s="65"/>
      <c r="C19" s="65"/>
      <c r="D19" s="65"/>
      <c r="E19" s="65"/>
      <c r="F19" s="65"/>
      <c r="G19" s="65" t="str">
        <f>$S$1&amp;" ("&amp;$V$2&amp;" to "&amp;$Z$2&amp;")"</f>
        <v>Latrobe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706</v>
      </c>
      <c r="Z19" s="116">
        <v>707</v>
      </c>
      <c r="AB19" s="121">
        <f t="shared" si="2"/>
        <v>7.9733844592308561E-2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274</v>
      </c>
      <c r="Z20" s="116">
        <v>299</v>
      </c>
      <c r="AB20" s="121">
        <f t="shared" si="2"/>
        <v>3.372053682192399E-2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796</v>
      </c>
      <c r="Z21" s="116">
        <v>840</v>
      </c>
      <c r="AB21" s="121">
        <f t="shared" si="2"/>
        <v>9.4733280703732936E-2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501</v>
      </c>
      <c r="Z22" s="116">
        <v>528</v>
      </c>
      <c r="AB22" s="121">
        <f t="shared" si="2"/>
        <v>5.9546633585203561E-2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489</v>
      </c>
      <c r="Z23" s="116">
        <v>510</v>
      </c>
      <c r="AB23" s="121">
        <f t="shared" si="2"/>
        <v>5.7516634712980713E-2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30</v>
      </c>
      <c r="Z24" s="116">
        <v>38</v>
      </c>
      <c r="AB24" s="121">
        <f t="shared" si="2"/>
        <v>4.2855531746926806E-3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194</v>
      </c>
      <c r="Z25" s="116">
        <v>216</v>
      </c>
      <c r="AB25" s="121">
        <f t="shared" si="2"/>
        <v>2.4359986466674186E-2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95</v>
      </c>
      <c r="Z26" s="116">
        <v>108</v>
      </c>
      <c r="AB26" s="121">
        <f t="shared" si="2"/>
        <v>1.2179993233337093E-2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307</v>
      </c>
      <c r="Z27" s="116">
        <v>284</v>
      </c>
      <c r="AB27" s="121">
        <f t="shared" si="2"/>
        <v>3.2028871095071611E-2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661</v>
      </c>
      <c r="Z28" s="116">
        <v>732</v>
      </c>
      <c r="AB28" s="121">
        <f t="shared" si="2"/>
        <v>8.255328747039585E-2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342</v>
      </c>
      <c r="Z29" s="116">
        <v>287</v>
      </c>
      <c r="AB29" s="121">
        <f t="shared" si="2"/>
        <v>3.2367204240442086E-2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596</v>
      </c>
      <c r="Z30" s="116">
        <v>587</v>
      </c>
      <c r="AB30" s="121">
        <f t="shared" si="2"/>
        <v>6.6200518777489573E-2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1037</v>
      </c>
      <c r="Z31" s="116">
        <v>1151</v>
      </c>
      <c r="AB31" s="121">
        <f t="shared" si="2"/>
        <v>0.12980715010713884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136</v>
      </c>
      <c r="Z32" s="116">
        <v>153</v>
      </c>
      <c r="AB32" s="121">
        <f t="shared" si="2"/>
        <v>1.7254990413894215E-2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317</v>
      </c>
      <c r="Z33" s="116">
        <v>313</v>
      </c>
      <c r="AB33" s="121">
        <f t="shared" si="2"/>
        <v>3.5299424833652872E-2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8571</v>
      </c>
      <c r="Z34" s="124">
        <v>8867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5317</v>
      </c>
      <c r="AB37" s="136">
        <f>Z37/Z40*100</f>
        <v>83.456286297284564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1054</v>
      </c>
      <c r="AB38" s="136">
        <f>Z38/Z40*100</f>
        <v>16.543713702715429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6371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4</v>
      </c>
      <c r="X44" s="116">
        <v>0</v>
      </c>
      <c r="Y44" s="116">
        <v>5</v>
      </c>
      <c r="Z44" s="116">
        <v>6</v>
      </c>
    </row>
    <row r="45" spans="19:32" x14ac:dyDescent="0.25">
      <c r="S45" s="119" t="s">
        <v>38</v>
      </c>
      <c r="T45" s="119"/>
      <c r="U45" s="116"/>
      <c r="V45" s="116">
        <v>98</v>
      </c>
      <c r="W45" s="116">
        <v>100</v>
      </c>
      <c r="X45" s="116">
        <v>89</v>
      </c>
      <c r="Y45" s="116">
        <v>104</v>
      </c>
      <c r="Z45" s="116">
        <v>100</v>
      </c>
    </row>
    <row r="46" spans="19:32" x14ac:dyDescent="0.25">
      <c r="S46" s="119" t="s">
        <v>39</v>
      </c>
      <c r="T46" s="119"/>
      <c r="U46" s="116"/>
      <c r="V46" s="116">
        <v>223</v>
      </c>
      <c r="W46" s="116">
        <v>208</v>
      </c>
      <c r="X46" s="116">
        <v>245</v>
      </c>
      <c r="Y46" s="116">
        <v>252</v>
      </c>
      <c r="Z46" s="116">
        <v>242</v>
      </c>
    </row>
    <row r="47" spans="19:32" x14ac:dyDescent="0.25">
      <c r="S47" s="119" t="s">
        <v>40</v>
      </c>
      <c r="T47" s="119"/>
      <c r="U47" s="116"/>
      <c r="V47" s="116">
        <v>319</v>
      </c>
      <c r="W47" s="116">
        <v>361</v>
      </c>
      <c r="X47" s="116">
        <v>389</v>
      </c>
      <c r="Y47" s="116">
        <v>345</v>
      </c>
      <c r="Z47" s="116">
        <v>326</v>
      </c>
    </row>
    <row r="48" spans="19:32" x14ac:dyDescent="0.25">
      <c r="S48" s="119" t="s">
        <v>41</v>
      </c>
      <c r="T48" s="119"/>
      <c r="U48" s="116"/>
      <c r="V48" s="116">
        <v>431</v>
      </c>
      <c r="W48" s="116">
        <v>507</v>
      </c>
      <c r="X48" s="116">
        <v>550</v>
      </c>
      <c r="Y48" s="116">
        <v>496</v>
      </c>
      <c r="Z48" s="116">
        <v>502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388</v>
      </c>
      <c r="W49" s="116">
        <v>375</v>
      </c>
      <c r="X49" s="116">
        <v>409</v>
      </c>
      <c r="Y49" s="116">
        <v>387</v>
      </c>
      <c r="Z49" s="116">
        <v>472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Latrobe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360</v>
      </c>
      <c r="W50" s="116">
        <v>328</v>
      </c>
      <c r="X50" s="116">
        <v>346</v>
      </c>
      <c r="Y50" s="116">
        <v>365</v>
      </c>
      <c r="Z50" s="116">
        <v>383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445</v>
      </c>
      <c r="W51" s="116">
        <v>429</v>
      </c>
      <c r="X51" s="116">
        <v>409</v>
      </c>
      <c r="Y51" s="116">
        <v>389</v>
      </c>
      <c r="Z51" s="116">
        <v>351</v>
      </c>
    </row>
    <row r="52" spans="1:26" ht="15" customHeight="1" x14ac:dyDescent="0.25">
      <c r="S52" s="119" t="s">
        <v>45</v>
      </c>
      <c r="T52" s="119"/>
      <c r="U52" s="116"/>
      <c r="V52" s="116">
        <v>370</v>
      </c>
      <c r="W52" s="116">
        <v>433</v>
      </c>
      <c r="X52" s="116">
        <v>432</v>
      </c>
      <c r="Y52" s="116">
        <v>458</v>
      </c>
      <c r="Z52" s="116">
        <v>499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416</v>
      </c>
      <c r="W53" s="116">
        <v>450</v>
      </c>
      <c r="X53" s="116">
        <v>411</v>
      </c>
      <c r="Y53" s="116">
        <v>396</v>
      </c>
      <c r="Z53" s="116">
        <v>391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383</v>
      </c>
      <c r="W54" s="116">
        <v>404</v>
      </c>
      <c r="X54" s="116">
        <v>430</v>
      </c>
      <c r="Y54" s="116">
        <v>459</v>
      </c>
      <c r="Z54" s="116">
        <v>465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325</v>
      </c>
      <c r="W55" s="116">
        <v>337</v>
      </c>
      <c r="X55" s="116">
        <v>348</v>
      </c>
      <c r="Y55" s="116">
        <v>333</v>
      </c>
      <c r="Z55" s="116">
        <v>359</v>
      </c>
    </row>
    <row r="56" spans="1:26" ht="15" customHeight="1" x14ac:dyDescent="0.25">
      <c r="S56" s="119" t="s">
        <v>49</v>
      </c>
      <c r="T56" s="119"/>
      <c r="U56" s="116"/>
      <c r="V56" s="116">
        <v>165</v>
      </c>
      <c r="W56" s="116">
        <v>148</v>
      </c>
      <c r="X56" s="116">
        <v>165</v>
      </c>
      <c r="Y56" s="116">
        <v>181</v>
      </c>
      <c r="Z56" s="116">
        <v>217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53</v>
      </c>
      <c r="W57" s="116">
        <v>75</v>
      </c>
      <c r="X57" s="116">
        <v>95</v>
      </c>
      <c r="Y57" s="116">
        <v>103</v>
      </c>
      <c r="Z57" s="116">
        <v>99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30</v>
      </c>
      <c r="W58" s="116">
        <v>36</v>
      </c>
      <c r="X58" s="116">
        <v>44</v>
      </c>
      <c r="Y58" s="116">
        <v>37</v>
      </c>
      <c r="Z58" s="116">
        <v>42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14</v>
      </c>
      <c r="W59" s="116">
        <v>12</v>
      </c>
      <c r="X59" s="116">
        <v>10</v>
      </c>
      <c r="Y59" s="116">
        <v>17</v>
      </c>
      <c r="Z59" s="116">
        <v>16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6</v>
      </c>
      <c r="W60" s="116">
        <v>8</v>
      </c>
      <c r="X60" s="116">
        <v>10</v>
      </c>
      <c r="Y60" s="116">
        <v>13</v>
      </c>
      <c r="Z60" s="116">
        <v>11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4042</v>
      </c>
      <c r="W61" s="116">
        <v>4213</v>
      </c>
      <c r="X61" s="116">
        <v>4384</v>
      </c>
      <c r="Y61" s="116">
        <v>4336</v>
      </c>
      <c r="Z61" s="116">
        <v>4495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3</v>
      </c>
      <c r="Y63" s="116">
        <v>9</v>
      </c>
      <c r="Z63" s="116">
        <v>4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118</v>
      </c>
      <c r="W64" s="116">
        <v>130</v>
      </c>
      <c r="X64" s="116">
        <v>120</v>
      </c>
      <c r="Y64" s="116">
        <v>136</v>
      </c>
      <c r="Z64" s="116">
        <v>129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Latrobe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273</v>
      </c>
      <c r="W65" s="116">
        <v>296</v>
      </c>
      <c r="X65" s="116">
        <v>266</v>
      </c>
      <c r="Y65" s="116">
        <v>294</v>
      </c>
      <c r="Z65" s="116">
        <v>299</v>
      </c>
    </row>
    <row r="66" spans="1:26" x14ac:dyDescent="0.25">
      <c r="S66" s="119" t="s">
        <v>40</v>
      </c>
      <c r="T66" s="119"/>
      <c r="U66" s="116"/>
      <c r="V66" s="116">
        <v>324</v>
      </c>
      <c r="W66" s="116">
        <v>337</v>
      </c>
      <c r="X66" s="116">
        <v>371</v>
      </c>
      <c r="Y66" s="116">
        <v>389</v>
      </c>
      <c r="Z66" s="116">
        <v>360</v>
      </c>
    </row>
    <row r="67" spans="1:26" x14ac:dyDescent="0.25">
      <c r="S67" s="119" t="s">
        <v>41</v>
      </c>
      <c r="T67" s="119"/>
      <c r="U67" s="116"/>
      <c r="V67" s="116">
        <v>358</v>
      </c>
      <c r="W67" s="116">
        <v>438</v>
      </c>
      <c r="X67" s="116">
        <v>371</v>
      </c>
      <c r="Y67" s="116">
        <v>395</v>
      </c>
      <c r="Z67" s="116">
        <v>468</v>
      </c>
    </row>
    <row r="68" spans="1:26" x14ac:dyDescent="0.25">
      <c r="S68" s="119" t="s">
        <v>42</v>
      </c>
      <c r="T68" s="119"/>
      <c r="U68" s="116"/>
      <c r="V68" s="116">
        <v>311</v>
      </c>
      <c r="W68" s="116">
        <v>329</v>
      </c>
      <c r="X68" s="116">
        <v>345</v>
      </c>
      <c r="Y68" s="116">
        <v>370</v>
      </c>
      <c r="Z68" s="116">
        <v>415</v>
      </c>
    </row>
    <row r="69" spans="1:26" x14ac:dyDescent="0.25">
      <c r="S69" s="119" t="s">
        <v>43</v>
      </c>
      <c r="T69" s="119"/>
      <c r="U69" s="116"/>
      <c r="V69" s="116">
        <v>365</v>
      </c>
      <c r="W69" s="116">
        <v>359</v>
      </c>
      <c r="X69" s="116">
        <v>347</v>
      </c>
      <c r="Y69" s="116">
        <v>324</v>
      </c>
      <c r="Z69" s="116">
        <v>346</v>
      </c>
    </row>
    <row r="70" spans="1:26" x14ac:dyDescent="0.25">
      <c r="S70" s="119" t="s">
        <v>44</v>
      </c>
      <c r="T70" s="119"/>
      <c r="U70" s="116"/>
      <c r="V70" s="116">
        <v>388</v>
      </c>
      <c r="W70" s="116">
        <v>347</v>
      </c>
      <c r="X70" s="116">
        <v>355</v>
      </c>
      <c r="Y70" s="116">
        <v>367</v>
      </c>
      <c r="Z70" s="116">
        <v>371</v>
      </c>
    </row>
    <row r="71" spans="1:26" x14ac:dyDescent="0.25">
      <c r="S71" s="119" t="s">
        <v>45</v>
      </c>
      <c r="T71" s="119"/>
      <c r="U71" s="116"/>
      <c r="V71" s="116">
        <v>420</v>
      </c>
      <c r="W71" s="116">
        <v>500</v>
      </c>
      <c r="X71" s="116">
        <v>498</v>
      </c>
      <c r="Y71" s="116">
        <v>473</v>
      </c>
      <c r="Z71" s="116">
        <v>460</v>
      </c>
    </row>
    <row r="72" spans="1:26" x14ac:dyDescent="0.25">
      <c r="S72" s="119" t="s">
        <v>46</v>
      </c>
      <c r="T72" s="119"/>
      <c r="U72" s="116"/>
      <c r="V72" s="116">
        <v>430</v>
      </c>
      <c r="W72" s="116">
        <v>435</v>
      </c>
      <c r="X72" s="116">
        <v>413</v>
      </c>
      <c r="Y72" s="116">
        <v>464</v>
      </c>
      <c r="Z72" s="116">
        <v>467</v>
      </c>
    </row>
    <row r="73" spans="1:26" x14ac:dyDescent="0.25">
      <c r="S73" s="119" t="s">
        <v>47</v>
      </c>
      <c r="T73" s="119"/>
      <c r="U73" s="116"/>
      <c r="V73" s="116">
        <v>382</v>
      </c>
      <c r="W73" s="116">
        <v>414</v>
      </c>
      <c r="X73" s="116">
        <v>445</v>
      </c>
      <c r="Y73" s="116">
        <v>458</v>
      </c>
      <c r="Z73" s="116">
        <v>444</v>
      </c>
    </row>
    <row r="74" spans="1:26" x14ac:dyDescent="0.25">
      <c r="S74" s="119" t="s">
        <v>48</v>
      </c>
      <c r="T74" s="119"/>
      <c r="U74" s="116"/>
      <c r="V74" s="116">
        <v>293</v>
      </c>
      <c r="W74" s="116">
        <v>295</v>
      </c>
      <c r="X74" s="116">
        <v>285</v>
      </c>
      <c r="Y74" s="116">
        <v>308</v>
      </c>
      <c r="Z74" s="116">
        <v>317</v>
      </c>
    </row>
    <row r="75" spans="1:26" x14ac:dyDescent="0.25">
      <c r="S75" s="119" t="s">
        <v>49</v>
      </c>
      <c r="T75" s="119"/>
      <c r="U75" s="116"/>
      <c r="V75" s="116">
        <v>114</v>
      </c>
      <c r="W75" s="116">
        <v>117</v>
      </c>
      <c r="X75" s="116">
        <v>147</v>
      </c>
      <c r="Y75" s="116">
        <v>145</v>
      </c>
      <c r="Z75" s="116">
        <v>189</v>
      </c>
    </row>
    <row r="76" spans="1:26" x14ac:dyDescent="0.25">
      <c r="S76" s="119" t="s">
        <v>50</v>
      </c>
      <c r="T76" s="119"/>
      <c r="U76" s="116"/>
      <c r="V76" s="116">
        <v>36</v>
      </c>
      <c r="W76" s="116">
        <v>48</v>
      </c>
      <c r="X76" s="116">
        <v>67</v>
      </c>
      <c r="Y76" s="116">
        <v>55</v>
      </c>
      <c r="Z76" s="116">
        <v>48</v>
      </c>
    </row>
    <row r="77" spans="1:26" x14ac:dyDescent="0.25">
      <c r="S77" s="119" t="s">
        <v>51</v>
      </c>
      <c r="T77" s="119"/>
      <c r="U77" s="116"/>
      <c r="V77" s="116">
        <v>19</v>
      </c>
      <c r="W77" s="116">
        <v>21</v>
      </c>
      <c r="X77" s="116">
        <v>19</v>
      </c>
      <c r="Y77" s="116">
        <v>30</v>
      </c>
      <c r="Z77" s="116">
        <v>24</v>
      </c>
    </row>
    <row r="78" spans="1:26" x14ac:dyDescent="0.25">
      <c r="S78" s="119" t="s">
        <v>52</v>
      </c>
      <c r="T78" s="119"/>
      <c r="U78" s="116"/>
      <c r="V78" s="116">
        <v>12</v>
      </c>
      <c r="W78" s="116">
        <v>10</v>
      </c>
      <c r="X78" s="116">
        <v>15</v>
      </c>
      <c r="Y78" s="116">
        <v>5</v>
      </c>
      <c r="Z78" s="116">
        <v>13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9</v>
      </c>
      <c r="X79" s="116">
        <v>17</v>
      </c>
      <c r="Y79" s="116">
        <v>13</v>
      </c>
      <c r="Z79" s="116">
        <v>12</v>
      </c>
    </row>
    <row r="80" spans="1:26" x14ac:dyDescent="0.25">
      <c r="S80" s="122" t="s">
        <v>54</v>
      </c>
      <c r="T80" s="122"/>
      <c r="U80" s="116"/>
      <c r="V80" s="116">
        <v>3857</v>
      </c>
      <c r="W80" s="116">
        <v>4085</v>
      </c>
      <c r="X80" s="116">
        <v>4092</v>
      </c>
      <c r="Y80" s="116">
        <v>4230</v>
      </c>
      <c r="Z80" s="116">
        <v>4370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Latrobe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302</v>
      </c>
      <c r="W83" s="116">
        <v>321</v>
      </c>
      <c r="X83" s="116">
        <v>322</v>
      </c>
      <c r="Y83" s="116">
        <v>336</v>
      </c>
      <c r="Z83" s="116">
        <v>351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244</v>
      </c>
      <c r="W84" s="116">
        <v>231</v>
      </c>
      <c r="X84" s="116">
        <v>236</v>
      </c>
      <c r="Y84" s="116">
        <v>255</v>
      </c>
      <c r="Z84" s="116">
        <v>265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653</v>
      </c>
      <c r="W85" s="116">
        <v>671</v>
      </c>
      <c r="X85" s="116">
        <v>703</v>
      </c>
      <c r="Y85" s="116">
        <v>722</v>
      </c>
      <c r="Z85" s="116">
        <v>715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8,865</v>
      </c>
      <c r="D86" s="98">
        <f t="shared" ref="D86:D91" si="4">AD4</f>
        <v>3.4422403733955553E-2</v>
      </c>
      <c r="E86" s="99">
        <f t="shared" ref="E86:E91" si="5">AD4</f>
        <v>3.4422403733955553E-2</v>
      </c>
      <c r="F86" s="98">
        <f t="shared" ref="F86:F91" si="6">AF4</f>
        <v>0.12243605976196514</v>
      </c>
      <c r="G86" s="99">
        <f t="shared" ref="G86:G91" si="7">AF4</f>
        <v>0.12243605976196514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126</v>
      </c>
      <c r="W86" s="116">
        <v>132</v>
      </c>
      <c r="X86" s="116">
        <v>139</v>
      </c>
      <c r="Y86" s="116">
        <v>172</v>
      </c>
      <c r="Z86" s="116">
        <v>190</v>
      </c>
    </row>
    <row r="87" spans="1:30" ht="15" customHeight="1" x14ac:dyDescent="0.25">
      <c r="A87" s="100" t="s">
        <v>4</v>
      </c>
      <c r="B87" s="51"/>
      <c r="C87" s="101" t="str">
        <f t="shared" si="3"/>
        <v>4,493</v>
      </c>
      <c r="D87" s="98">
        <f t="shared" si="4"/>
        <v>3.5730751498386448E-2</v>
      </c>
      <c r="E87" s="99">
        <f t="shared" si="5"/>
        <v>3.5730751498386448E-2</v>
      </c>
      <c r="F87" s="98">
        <f t="shared" si="6"/>
        <v>0.11240406041099282</v>
      </c>
      <c r="G87" s="99">
        <f t="shared" si="7"/>
        <v>0.11240406041099282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83</v>
      </c>
      <c r="W87" s="116">
        <v>79</v>
      </c>
      <c r="X87" s="116">
        <v>82</v>
      </c>
      <c r="Y87" s="116">
        <v>85</v>
      </c>
      <c r="Z87" s="116">
        <v>89</v>
      </c>
    </row>
    <row r="88" spans="1:30" ht="15" customHeight="1" x14ac:dyDescent="0.25">
      <c r="A88" s="100" t="s">
        <v>5</v>
      </c>
      <c r="B88" s="51"/>
      <c r="C88" s="101" t="str">
        <f t="shared" si="3"/>
        <v>4,366</v>
      </c>
      <c r="D88" s="98">
        <f t="shared" si="4"/>
        <v>3.2639545884578958E-2</v>
      </c>
      <c r="E88" s="99">
        <f t="shared" si="5"/>
        <v>3.2639545884578958E-2</v>
      </c>
      <c r="F88" s="98">
        <f t="shared" si="6"/>
        <v>0.13255512321660179</v>
      </c>
      <c r="G88" s="99">
        <f t="shared" si="7"/>
        <v>0.13255512321660179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105</v>
      </c>
      <c r="W88" s="116">
        <v>120</v>
      </c>
      <c r="X88" s="116">
        <v>130</v>
      </c>
      <c r="Y88" s="116">
        <v>127</v>
      </c>
      <c r="Z88" s="116">
        <v>128</v>
      </c>
    </row>
    <row r="89" spans="1:30" ht="15" customHeight="1" x14ac:dyDescent="0.25">
      <c r="A89" s="51" t="s">
        <v>6</v>
      </c>
      <c r="B89" s="51"/>
      <c r="C89" s="101" t="str">
        <f t="shared" si="3"/>
        <v>6,375</v>
      </c>
      <c r="D89" s="98">
        <f t="shared" si="4"/>
        <v>4.5253320216428916E-2</v>
      </c>
      <c r="E89" s="99">
        <f t="shared" si="5"/>
        <v>4.5253320216428916E-2</v>
      </c>
      <c r="F89" s="98">
        <f t="shared" si="6"/>
        <v>0.13595866001425527</v>
      </c>
      <c r="G89" s="99">
        <f t="shared" si="7"/>
        <v>0.13595866001425527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386</v>
      </c>
      <c r="W89" s="116">
        <v>377</v>
      </c>
      <c r="X89" s="116">
        <v>409</v>
      </c>
      <c r="Y89" s="116">
        <v>421</v>
      </c>
      <c r="Z89" s="116">
        <v>433</v>
      </c>
    </row>
    <row r="90" spans="1:30" ht="15" customHeight="1" x14ac:dyDescent="0.25">
      <c r="A90" s="51" t="s">
        <v>100</v>
      </c>
      <c r="B90" s="51"/>
      <c r="C90" s="101" t="str">
        <f t="shared" si="3"/>
        <v>$42,221</v>
      </c>
      <c r="D90" s="98">
        <f t="shared" si="4"/>
        <v>8.1554869676967456E-3</v>
      </c>
      <c r="E90" s="99">
        <f t="shared" si="5"/>
        <v>8.1554869676967456E-3</v>
      </c>
      <c r="F90" s="98">
        <f t="shared" si="6"/>
        <v>0.14894225536083594</v>
      </c>
      <c r="G90" s="99">
        <f t="shared" si="7"/>
        <v>0.14894225536083594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448</v>
      </c>
      <c r="W90" s="116">
        <v>454</v>
      </c>
      <c r="X90" s="116">
        <v>483</v>
      </c>
      <c r="Y90" s="116">
        <v>488</v>
      </c>
      <c r="Z90" s="116">
        <v>509</v>
      </c>
    </row>
    <row r="91" spans="1:30" ht="15" customHeight="1" x14ac:dyDescent="0.25">
      <c r="A91" s="51" t="s">
        <v>7</v>
      </c>
      <c r="B91" s="51"/>
      <c r="C91" s="101" t="str">
        <f t="shared" si="3"/>
        <v>$341.1 mil</v>
      </c>
      <c r="D91" s="98">
        <f t="shared" si="4"/>
        <v>6.8231104721786506E-2</v>
      </c>
      <c r="E91" s="99">
        <f t="shared" si="5"/>
        <v>6.8231104721786506E-2</v>
      </c>
      <c r="F91" s="98">
        <f t="shared" si="6"/>
        <v>0.26620298769775119</v>
      </c>
      <c r="G91" s="99">
        <f t="shared" si="7"/>
        <v>0.26620298769775119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2910</v>
      </c>
      <c r="W91" s="116">
        <v>2993</v>
      </c>
      <c r="X91" s="116">
        <v>3166</v>
      </c>
      <c r="Y91" s="116">
        <v>3158</v>
      </c>
      <c r="Z91" s="116">
        <v>3298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174</v>
      </c>
      <c r="W93" s="116">
        <v>188</v>
      </c>
      <c r="X93" s="116">
        <v>195</v>
      </c>
      <c r="Y93" s="116">
        <v>204</v>
      </c>
      <c r="Z93" s="116">
        <v>209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444</v>
      </c>
      <c r="W94" s="116">
        <v>455</v>
      </c>
      <c r="X94" s="116">
        <v>454</v>
      </c>
      <c r="Y94" s="116">
        <v>476</v>
      </c>
      <c r="Z94" s="116">
        <v>522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96</v>
      </c>
      <c r="W95" s="116">
        <v>110</v>
      </c>
      <c r="X95" s="116">
        <v>99</v>
      </c>
      <c r="Y95" s="116">
        <v>106</v>
      </c>
      <c r="Z95" s="116">
        <v>104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402</v>
      </c>
      <c r="W96" s="116">
        <v>431</v>
      </c>
      <c r="X96" s="116">
        <v>468</v>
      </c>
      <c r="Y96" s="116">
        <v>508</v>
      </c>
      <c r="Z96" s="116">
        <v>485</v>
      </c>
    </row>
    <row r="97" spans="1:32" ht="15" customHeight="1" x14ac:dyDescent="0.25">
      <c r="S97" s="119" t="s">
        <v>145</v>
      </c>
      <c r="T97" s="119"/>
      <c r="U97" s="116"/>
      <c r="V97" s="116">
        <v>403</v>
      </c>
      <c r="W97" s="116">
        <v>431</v>
      </c>
      <c r="X97" s="116">
        <v>455</v>
      </c>
      <c r="Y97" s="116">
        <v>436</v>
      </c>
      <c r="Z97" s="116">
        <v>457</v>
      </c>
    </row>
    <row r="98" spans="1:32" ht="15" customHeight="1" x14ac:dyDescent="0.25">
      <c r="S98" s="119" t="s">
        <v>146</v>
      </c>
      <c r="T98" s="119"/>
      <c r="U98" s="116"/>
      <c r="V98" s="116">
        <v>338</v>
      </c>
      <c r="W98" s="116">
        <v>355</v>
      </c>
      <c r="X98" s="116">
        <v>351</v>
      </c>
      <c r="Y98" s="116">
        <v>392</v>
      </c>
      <c r="Z98" s="116">
        <v>405</v>
      </c>
    </row>
    <row r="99" spans="1:32" ht="15" customHeight="1" x14ac:dyDescent="0.25">
      <c r="S99" s="119" t="s">
        <v>147</v>
      </c>
      <c r="T99" s="119"/>
      <c r="U99" s="116"/>
      <c r="V99" s="116">
        <v>9</v>
      </c>
      <c r="W99" s="116">
        <v>15</v>
      </c>
      <c r="X99" s="116">
        <v>14</v>
      </c>
      <c r="Y99" s="116">
        <v>23</v>
      </c>
      <c r="Z99" s="116">
        <v>22</v>
      </c>
    </row>
    <row r="100" spans="1:32" ht="15" customHeight="1" x14ac:dyDescent="0.25">
      <c r="S100" s="119" t="s">
        <v>59</v>
      </c>
      <c r="T100" s="119"/>
      <c r="U100" s="116"/>
      <c r="V100" s="116">
        <v>319</v>
      </c>
      <c r="W100" s="116">
        <v>312</v>
      </c>
      <c r="X100" s="116">
        <v>335</v>
      </c>
      <c r="Y100" s="116">
        <v>347</v>
      </c>
      <c r="Z100" s="116">
        <v>359</v>
      </c>
    </row>
    <row r="101" spans="1:32" x14ac:dyDescent="0.25">
      <c r="A101" s="20"/>
      <c r="S101" s="122" t="s">
        <v>54</v>
      </c>
      <c r="T101" s="122"/>
      <c r="U101" s="116"/>
      <c r="V101" s="116">
        <v>2702</v>
      </c>
      <c r="W101" s="116">
        <v>2777</v>
      </c>
      <c r="X101" s="116">
        <v>2913</v>
      </c>
      <c r="Y101" s="116">
        <v>2944</v>
      </c>
      <c r="Z101" s="116">
        <v>3074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5731</v>
      </c>
      <c r="W104" s="116">
        <v>6118</v>
      </c>
      <c r="X104" s="116">
        <v>6145</v>
      </c>
      <c r="Y104" s="116">
        <v>6280</v>
      </c>
      <c r="Z104" s="116">
        <v>6584</v>
      </c>
      <c r="AB104" s="113" t="str">
        <f>TEXT(Z104,"###,###")</f>
        <v>6,584</v>
      </c>
      <c r="AD104" s="134">
        <f>Z104/($Z$4)*100</f>
        <v>74.269599548787369</v>
      </c>
      <c r="AF104" s="113"/>
    </row>
    <row r="105" spans="1:32" x14ac:dyDescent="0.25">
      <c r="S105" s="119" t="s">
        <v>18</v>
      </c>
      <c r="T105" s="119"/>
      <c r="U105" s="116"/>
      <c r="V105" s="116">
        <v>1257</v>
      </c>
      <c r="W105" s="116">
        <v>1313</v>
      </c>
      <c r="X105" s="116">
        <v>1297</v>
      </c>
      <c r="Y105" s="116">
        <v>1387</v>
      </c>
      <c r="Z105" s="116">
        <v>1418</v>
      </c>
      <c r="AB105" s="113" t="str">
        <f>TEXT(Z105,"###,###")</f>
        <v>1,418</v>
      </c>
      <c r="AD105" s="134">
        <f>Z105/($Z$4)*100</f>
        <v>15.995487873660464</v>
      </c>
      <c r="AF105" s="113"/>
    </row>
    <row r="106" spans="1:32" x14ac:dyDescent="0.25">
      <c r="S106" s="122" t="s">
        <v>54</v>
      </c>
      <c r="T106" s="122"/>
      <c r="U106" s="124"/>
      <c r="V106" s="124">
        <v>6988</v>
      </c>
      <c r="W106" s="124">
        <v>7431</v>
      </c>
      <c r="X106" s="124">
        <v>7442</v>
      </c>
      <c r="Y106" s="124">
        <v>7667</v>
      </c>
      <c r="Z106" s="124">
        <v>8002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1128</v>
      </c>
      <c r="W108" s="116">
        <v>1192</v>
      </c>
      <c r="X108" s="116">
        <v>1150</v>
      </c>
      <c r="Y108" s="116">
        <v>1093</v>
      </c>
      <c r="Z108" s="116">
        <v>1170</v>
      </c>
      <c r="AB108" s="113" t="str">
        <f>TEXT(Z108,"###,###")</f>
        <v>1,170</v>
      </c>
      <c r="AD108" s="134">
        <f>Z108/($Z$4)*100</f>
        <v>13.197969543147209</v>
      </c>
      <c r="AF108" s="113"/>
    </row>
    <row r="109" spans="1:32" x14ac:dyDescent="0.25">
      <c r="S109" s="119" t="s">
        <v>21</v>
      </c>
      <c r="T109" s="119"/>
      <c r="U109" s="116"/>
      <c r="V109" s="116">
        <v>1269</v>
      </c>
      <c r="W109" s="116">
        <v>1337</v>
      </c>
      <c r="X109" s="116">
        <v>1302</v>
      </c>
      <c r="Y109" s="116">
        <v>1263</v>
      </c>
      <c r="Z109" s="116">
        <v>1351</v>
      </c>
      <c r="AB109" s="113" t="str">
        <f>TEXT(Z109,"###,###")</f>
        <v>1,351</v>
      </c>
      <c r="AD109" s="134">
        <f>Z109/($Z$4)*100</f>
        <v>15.239706711787928</v>
      </c>
      <c r="AF109" s="113"/>
    </row>
    <row r="110" spans="1:32" x14ac:dyDescent="0.25">
      <c r="S110" s="119" t="s">
        <v>22</v>
      </c>
      <c r="T110" s="119"/>
      <c r="U110" s="116"/>
      <c r="V110" s="116">
        <v>1876</v>
      </c>
      <c r="W110" s="116">
        <v>2068</v>
      </c>
      <c r="X110" s="116">
        <v>2017</v>
      </c>
      <c r="Y110" s="116">
        <v>2238</v>
      </c>
      <c r="Z110" s="116">
        <v>2156</v>
      </c>
      <c r="AB110" s="113" t="str">
        <f>TEXT(Z110,"###,###")</f>
        <v>2,156</v>
      </c>
      <c r="AD110" s="134">
        <f>Z110/($Z$4)*100</f>
        <v>24.320360970107163</v>
      </c>
      <c r="AF110" s="113"/>
    </row>
    <row r="111" spans="1:32" x14ac:dyDescent="0.25">
      <c r="S111" s="119" t="s">
        <v>23</v>
      </c>
      <c r="T111" s="119"/>
      <c r="U111" s="116"/>
      <c r="V111" s="116">
        <v>2716</v>
      </c>
      <c r="W111" s="116">
        <v>2834</v>
      </c>
      <c r="X111" s="116">
        <v>2978</v>
      </c>
      <c r="Y111" s="116">
        <v>3063</v>
      </c>
      <c r="Z111" s="116">
        <v>3299</v>
      </c>
      <c r="AB111" s="113" t="str">
        <f>TEXT(Z111,"###,###")</f>
        <v>3,299</v>
      </c>
      <c r="AD111" s="134">
        <f>Z111/($Z$4)*100</f>
        <v>37.213761985335594</v>
      </c>
      <c r="AF111" s="113"/>
    </row>
    <row r="112" spans="1:32" x14ac:dyDescent="0.25">
      <c r="S112" s="122" t="s">
        <v>54</v>
      </c>
      <c r="T112" s="122"/>
      <c r="U112" s="116"/>
      <c r="V112" s="116">
        <v>7898</v>
      </c>
      <c r="W112" s="116">
        <v>8298</v>
      </c>
      <c r="X112" s="116">
        <v>8479</v>
      </c>
      <c r="Y112" s="116">
        <v>8565</v>
      </c>
      <c r="Z112" s="116">
        <v>8865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44</v>
      </c>
      <c r="W118" s="135">
        <v>43.12</v>
      </c>
      <c r="X118" s="135">
        <v>43.32</v>
      </c>
      <c r="Y118" s="135">
        <v>43.3</v>
      </c>
      <c r="Z118" s="135">
        <v>43.4</v>
      </c>
      <c r="AB118" s="113" t="str">
        <f>TEXT(Z118,"##.0")</f>
        <v>43.4</v>
      </c>
    </row>
    <row r="120" spans="19:32" x14ac:dyDescent="0.25">
      <c r="S120" s="105" t="s">
        <v>102</v>
      </c>
      <c r="T120" s="116"/>
      <c r="U120" s="116"/>
      <c r="V120" s="116">
        <v>4642</v>
      </c>
      <c r="W120" s="116">
        <v>4732</v>
      </c>
      <c r="X120" s="116">
        <v>4999</v>
      </c>
      <c r="Y120" s="116">
        <v>5085</v>
      </c>
      <c r="Z120" s="116">
        <v>5295</v>
      </c>
      <c r="AB120" s="113" t="str">
        <f>TEXT(Z120,"###,###")</f>
        <v>5,295</v>
      </c>
    </row>
    <row r="121" spans="19:32" x14ac:dyDescent="0.25">
      <c r="S121" s="105" t="s">
        <v>103</v>
      </c>
      <c r="T121" s="116"/>
      <c r="U121" s="116"/>
      <c r="V121" s="116">
        <v>478</v>
      </c>
      <c r="W121" s="116">
        <v>507</v>
      </c>
      <c r="X121" s="116">
        <v>555</v>
      </c>
      <c r="Y121" s="116">
        <v>520</v>
      </c>
      <c r="Z121" s="116">
        <v>550</v>
      </c>
      <c r="AB121" s="113" t="str">
        <f>TEXT(Z121,"###,###")</f>
        <v>550</v>
      </c>
    </row>
    <row r="122" spans="19:32" x14ac:dyDescent="0.25">
      <c r="S122" s="105" t="s">
        <v>104</v>
      </c>
      <c r="T122" s="116"/>
      <c r="U122" s="116"/>
      <c r="V122" s="116">
        <v>491</v>
      </c>
      <c r="W122" s="116">
        <v>531</v>
      </c>
      <c r="X122" s="116">
        <v>523</v>
      </c>
      <c r="Y122" s="116">
        <v>491</v>
      </c>
      <c r="Z122" s="116">
        <v>534</v>
      </c>
      <c r="AB122" s="113" t="str">
        <f>TEXT(Z122,"###,###")</f>
        <v>534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5133</v>
      </c>
      <c r="W124" s="116">
        <v>5263</v>
      </c>
      <c r="X124" s="116">
        <v>5522</v>
      </c>
      <c r="Y124" s="116">
        <v>5576</v>
      </c>
      <c r="Z124" s="116">
        <v>5829</v>
      </c>
      <c r="AB124" s="113" t="str">
        <f>TEXT(Z124,"###,###")</f>
        <v>5,829</v>
      </c>
      <c r="AD124" s="131">
        <f>Z124/$Z$7*100</f>
        <v>91.435294117647061</v>
      </c>
    </row>
    <row r="125" spans="19:32" x14ac:dyDescent="0.25">
      <c r="S125" s="105" t="s">
        <v>106</v>
      </c>
      <c r="T125" s="116"/>
      <c r="U125" s="116"/>
      <c r="V125" s="116">
        <v>969</v>
      </c>
      <c r="W125" s="116">
        <v>1038</v>
      </c>
      <c r="X125" s="116">
        <v>1078</v>
      </c>
      <c r="Y125" s="116">
        <v>1011</v>
      </c>
      <c r="Z125" s="116">
        <v>1084</v>
      </c>
      <c r="AB125" s="113" t="str">
        <f>TEXT(Z125,"###,###")</f>
        <v>1,084</v>
      </c>
      <c r="AD125" s="131">
        <f>Z125/$Z$7*100</f>
        <v>17.003921568627451</v>
      </c>
    </row>
    <row r="127" spans="19:32" x14ac:dyDescent="0.25">
      <c r="S127" s="105" t="s">
        <v>107</v>
      </c>
      <c r="T127" s="116"/>
      <c r="U127" s="116"/>
      <c r="V127" s="116">
        <v>2912</v>
      </c>
      <c r="W127" s="116">
        <v>2993</v>
      </c>
      <c r="X127" s="116">
        <v>3170</v>
      </c>
      <c r="Y127" s="116">
        <v>3156</v>
      </c>
      <c r="Z127" s="116">
        <v>3301</v>
      </c>
      <c r="AB127" s="113" t="str">
        <f>TEXT(Z127,"###,###")</f>
        <v>3,301</v>
      </c>
      <c r="AD127" s="131">
        <f>Z127/$Z$7*100</f>
        <v>51.780392156862746</v>
      </c>
    </row>
    <row r="128" spans="19:32" x14ac:dyDescent="0.25">
      <c r="S128" s="105" t="s">
        <v>108</v>
      </c>
      <c r="T128" s="116"/>
      <c r="U128" s="116"/>
      <c r="V128" s="116">
        <v>2704</v>
      </c>
      <c r="W128" s="116">
        <v>2777</v>
      </c>
      <c r="X128" s="116">
        <v>2909</v>
      </c>
      <c r="Y128" s="116">
        <v>2943</v>
      </c>
      <c r="Z128" s="116">
        <v>3077</v>
      </c>
      <c r="AB128" s="113" t="str">
        <f>TEXT(Z128,"###,###")</f>
        <v>3,077</v>
      </c>
      <c r="AD128" s="131">
        <f>Z128/$Z$7*100</f>
        <v>48.266666666666666</v>
      </c>
    </row>
    <row r="130" spans="19:20" x14ac:dyDescent="0.25">
      <c r="S130" s="105" t="s">
        <v>185</v>
      </c>
      <c r="T130" s="131">
        <v>83.058823529411768</v>
      </c>
    </row>
    <row r="131" spans="19:20" x14ac:dyDescent="0.25">
      <c r="S131" s="105" t="s">
        <v>186</v>
      </c>
      <c r="T131" s="131">
        <v>8.6274509803921564</v>
      </c>
    </row>
    <row r="132" spans="19:20" x14ac:dyDescent="0.25">
      <c r="S132" s="105" t="s">
        <v>187</v>
      </c>
      <c r="T132" s="131">
        <v>8.3764705882352928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AFFBC68-F06F-49A9-872B-62A2052EDF5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026B360-D503-42D0-8C22-58450E22749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AC0C846-74E7-4432-915E-844BC40D0F0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0AAD0C79-C810-4352-9E91-D737CF7606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224A8-E478-42DC-98C0-4AE577ADBCB9}">
  <sheetPr codeName="Sheet8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131</v>
      </c>
      <c r="T1" s="103"/>
      <c r="U1" s="103"/>
      <c r="V1" s="103"/>
      <c r="W1" s="103"/>
      <c r="X1" s="103"/>
      <c r="Y1" s="104" t="s">
        <v>170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131</v>
      </c>
      <c r="Y3" s="109" t="s">
        <v>170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12.21 Launceston,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46058</v>
      </c>
      <c r="W4" s="112">
        <v>47682</v>
      </c>
      <c r="X4" s="112">
        <v>49733</v>
      </c>
      <c r="Y4" s="112">
        <v>50482</v>
      </c>
      <c r="Z4" s="112">
        <v>52008</v>
      </c>
      <c r="AB4" s="113" t="str">
        <f>TEXT(Z4,"###,###")</f>
        <v>52,008</v>
      </c>
      <c r="AD4" s="114">
        <f>Z4/Y4-1</f>
        <v>3.0228596331365543E-2</v>
      </c>
      <c r="AF4" s="114">
        <f>Z4/V4-1</f>
        <v>0.12918494072690945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23430</v>
      </c>
      <c r="W5" s="112">
        <v>24231</v>
      </c>
      <c r="X5" s="112">
        <v>25240</v>
      </c>
      <c r="Y5" s="112">
        <v>25354</v>
      </c>
      <c r="Z5" s="112">
        <v>26345</v>
      </c>
      <c r="AB5" s="113" t="str">
        <f>TEXT(Z5,"###,###")</f>
        <v>26,345</v>
      </c>
      <c r="AD5" s="114">
        <f t="shared" ref="AD5:AD9" si="0">Z5/Y5-1</f>
        <v>3.9086534669085848E-2</v>
      </c>
      <c r="AF5" s="114">
        <f t="shared" ref="AF5:AF9" si="1">Z5/V5-1</f>
        <v>0.12441314553990601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22628</v>
      </c>
      <c r="W6" s="112">
        <v>23451</v>
      </c>
      <c r="X6" s="112">
        <v>24492</v>
      </c>
      <c r="Y6" s="112">
        <v>25130</v>
      </c>
      <c r="Z6" s="112">
        <v>25663</v>
      </c>
      <c r="AB6" s="113" t="str">
        <f>TEXT(Z6,"###,###")</f>
        <v>25,663</v>
      </c>
      <c r="AD6" s="114">
        <f t="shared" si="0"/>
        <v>2.1209709510545238E-2</v>
      </c>
      <c r="AF6" s="114">
        <f t="shared" si="1"/>
        <v>0.13412586176418606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33175</v>
      </c>
      <c r="W7" s="112">
        <v>33787</v>
      </c>
      <c r="X7" s="112">
        <v>35048</v>
      </c>
      <c r="Y7" s="112">
        <v>35454</v>
      </c>
      <c r="Z7" s="112">
        <v>36609</v>
      </c>
      <c r="AB7" s="113" t="str">
        <f>TEXT(Z7,"###,###")</f>
        <v>36,609</v>
      </c>
      <c r="AD7" s="114">
        <f t="shared" si="0"/>
        <v>3.2577424268065647E-2</v>
      </c>
      <c r="AF7" s="114">
        <f t="shared" si="1"/>
        <v>0.10351168048229087</v>
      </c>
    </row>
    <row r="8" spans="1:32" ht="17.25" customHeight="1" x14ac:dyDescent="0.25">
      <c r="A8" s="66" t="s">
        <v>13</v>
      </c>
      <c r="B8" s="67"/>
      <c r="C8" s="31"/>
      <c r="D8" s="68" t="str">
        <f>AB4</f>
        <v>52,008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36,609</v>
      </c>
      <c r="P8" s="69"/>
      <c r="S8" s="111" t="s">
        <v>86</v>
      </c>
      <c r="T8" s="112"/>
      <c r="U8" s="112"/>
      <c r="V8" s="112">
        <v>36783</v>
      </c>
      <c r="W8" s="112">
        <v>36154</v>
      </c>
      <c r="X8" s="112">
        <v>36354.5</v>
      </c>
      <c r="Y8" s="112">
        <v>38189.81</v>
      </c>
      <c r="Z8" s="112">
        <v>37751.43</v>
      </c>
      <c r="AB8" s="113" t="str">
        <f>TEXT(Z8,"$###,###")</f>
        <v>$37,751</v>
      </c>
      <c r="AD8" s="114">
        <f t="shared" si="0"/>
        <v>-1.1478978292900566E-2</v>
      </c>
      <c r="AF8" s="114">
        <f t="shared" si="1"/>
        <v>2.6328195090123074E-2</v>
      </c>
    </row>
    <row r="9" spans="1:32" x14ac:dyDescent="0.25">
      <c r="A9" s="32" t="s">
        <v>15</v>
      </c>
      <c r="B9" s="73"/>
      <c r="C9" s="74"/>
      <c r="D9" s="75">
        <f>AD104</f>
        <v>74.477003537917241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50.864541506187003</v>
      </c>
      <c r="P9" s="76" t="s">
        <v>87</v>
      </c>
      <c r="S9" s="111" t="s">
        <v>7</v>
      </c>
      <c r="T9" s="112"/>
      <c r="U9" s="112"/>
      <c r="V9" s="112">
        <v>1620925190</v>
      </c>
      <c r="W9" s="112">
        <v>1670372789</v>
      </c>
      <c r="X9" s="112">
        <v>1770840624</v>
      </c>
      <c r="Y9" s="112">
        <v>1844003769</v>
      </c>
      <c r="Z9" s="112">
        <v>1961130913</v>
      </c>
      <c r="AB9" s="113" t="str">
        <f>TEXT(Z9/1000000,"$#,###.0")&amp;" mil"</f>
        <v>$1,961.1 mil</v>
      </c>
      <c r="AD9" s="114">
        <f t="shared" si="0"/>
        <v>6.3517844143842428E-2</v>
      </c>
      <c r="AF9" s="114">
        <f t="shared" si="1"/>
        <v>0.20988366711729611</v>
      </c>
    </row>
    <row r="10" spans="1:32" x14ac:dyDescent="0.25">
      <c r="A10" s="32" t="s">
        <v>18</v>
      </c>
      <c r="B10" s="73"/>
      <c r="C10" s="74"/>
      <c r="D10" s="75">
        <f>AD105</f>
        <v>19.120135363790187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49.138190062552923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86.847496517249851</v>
      </c>
      <c r="P11" s="76" t="s">
        <v>87</v>
      </c>
      <c r="S11" s="111" t="s">
        <v>30</v>
      </c>
      <c r="T11" s="116"/>
      <c r="U11" s="116"/>
      <c r="V11" s="116">
        <v>41789</v>
      </c>
      <c r="W11" s="116">
        <v>43388</v>
      </c>
      <c r="X11" s="116">
        <v>45285</v>
      </c>
      <c r="Y11" s="116">
        <v>46012</v>
      </c>
      <c r="Z11" s="116">
        <v>47191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6.0695457401185502</v>
      </c>
      <c r="P12" s="76" t="s">
        <v>87</v>
      </c>
      <c r="S12" s="111" t="s">
        <v>31</v>
      </c>
      <c r="T12" s="116"/>
      <c r="U12" s="116"/>
      <c r="V12" s="116">
        <v>4267</v>
      </c>
      <c r="W12" s="116">
        <v>4294</v>
      </c>
      <c r="X12" s="116">
        <v>4450</v>
      </c>
      <c r="Y12" s="116">
        <v>4475</v>
      </c>
      <c r="Z12" s="116">
        <v>4816</v>
      </c>
    </row>
    <row r="13" spans="1:32" ht="15" customHeight="1" x14ac:dyDescent="0.25">
      <c r="A13" s="32" t="s">
        <v>20</v>
      </c>
      <c r="B13" s="74"/>
      <c r="C13" s="74"/>
      <c r="D13" s="75">
        <f>AD108</f>
        <v>13.284494693124135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7.0802261738916652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15.980233810183048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40.9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22.581141362867253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19.258085664335663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2050</v>
      </c>
      <c r="Z15" s="116">
        <v>2525</v>
      </c>
      <c r="AB15" s="121">
        <f t="shared" ref="AB15:AB34" si="2">IF(Z15="np",0,Z15/$Z$34)</f>
        <v>4.8548356085368199E-2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41.434010152284259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80.741914335664333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320</v>
      </c>
      <c r="Z16" s="116">
        <v>323</v>
      </c>
      <c r="AB16" s="121">
        <f t="shared" si="2"/>
        <v>6.2103441645837342E-3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2758</v>
      </c>
      <c r="Z17" s="116">
        <v>2883</v>
      </c>
      <c r="AB17" s="121">
        <f t="shared" si="2"/>
        <v>5.5431647760046145E-2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413</v>
      </c>
      <c r="Z18" s="116">
        <v>411</v>
      </c>
      <c r="AB18" s="121">
        <f t="shared" si="2"/>
        <v>7.9023264756777536E-3</v>
      </c>
    </row>
    <row r="19" spans="1:28" x14ac:dyDescent="0.25">
      <c r="A19" s="65" t="str">
        <f>$S$1&amp;" ("&amp;$V$2&amp;" to "&amp;$Z$2&amp;")"</f>
        <v>Launceston (2015-16 to 2019-20)</v>
      </c>
      <c r="B19" s="65"/>
      <c r="C19" s="65"/>
      <c r="D19" s="65"/>
      <c r="E19" s="65"/>
      <c r="F19" s="65"/>
      <c r="G19" s="65" t="str">
        <f>$S$1&amp;" ("&amp;$V$2&amp;" to "&amp;$Z$2&amp;")"</f>
        <v>Launceston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2988</v>
      </c>
      <c r="Z19" s="116">
        <v>3139</v>
      </c>
      <c r="AB19" s="121">
        <f t="shared" si="2"/>
        <v>6.0353778119592388E-2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1512</v>
      </c>
      <c r="Z20" s="116">
        <v>1512</v>
      </c>
      <c r="AB20" s="121">
        <f t="shared" si="2"/>
        <v>2.9071332436069987E-2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4904</v>
      </c>
      <c r="Z21" s="116">
        <v>5160</v>
      </c>
      <c r="AB21" s="121">
        <f t="shared" si="2"/>
        <v>9.9211690059603924E-2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4625</v>
      </c>
      <c r="Z22" s="116">
        <v>4600</v>
      </c>
      <c r="AB22" s="121">
        <f t="shared" si="2"/>
        <v>8.8444529898096522E-2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1826</v>
      </c>
      <c r="Z23" s="116">
        <v>1933</v>
      </c>
      <c r="AB23" s="121">
        <f t="shared" si="2"/>
        <v>3.7165929628917516E-2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468</v>
      </c>
      <c r="Z24" s="116">
        <v>467</v>
      </c>
      <c r="AB24" s="121">
        <f t="shared" si="2"/>
        <v>8.9790424918284942E-3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1808</v>
      </c>
      <c r="Z25" s="116">
        <v>1841</v>
      </c>
      <c r="AB25" s="121">
        <f t="shared" si="2"/>
        <v>3.5397039030955584E-2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824</v>
      </c>
      <c r="Z26" s="116">
        <v>759</v>
      </c>
      <c r="AB26" s="121">
        <f t="shared" si="2"/>
        <v>1.4593347433185926E-2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2753</v>
      </c>
      <c r="Z27" s="116">
        <v>2829</v>
      </c>
      <c r="AB27" s="121">
        <f t="shared" si="2"/>
        <v>5.4393385887329358E-2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3613</v>
      </c>
      <c r="Z28" s="116">
        <v>3677</v>
      </c>
      <c r="AB28" s="121">
        <f t="shared" si="2"/>
        <v>7.0697942703326286E-2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2364</v>
      </c>
      <c r="Z29" s="116">
        <v>2012</v>
      </c>
      <c r="AB29" s="121">
        <f t="shared" si="2"/>
        <v>3.8684868294558736E-2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4528</v>
      </c>
      <c r="Z30" s="116">
        <v>4602</v>
      </c>
      <c r="AB30" s="121">
        <f t="shared" si="2"/>
        <v>8.8482984041530474E-2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7890</v>
      </c>
      <c r="Z31" s="116">
        <v>8458</v>
      </c>
      <c r="AB31" s="121">
        <f t="shared" si="2"/>
        <v>0.16262257258219573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1026</v>
      </c>
      <c r="Z32" s="116">
        <v>1181</v>
      </c>
      <c r="AB32" s="121">
        <f t="shared" si="2"/>
        <v>2.2707171697750432E-2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1832</v>
      </c>
      <c r="Z33" s="116">
        <v>1859</v>
      </c>
      <c r="AB33" s="121">
        <f t="shared" si="2"/>
        <v>3.5743126321861184E-2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50485</v>
      </c>
      <c r="Z34" s="124">
        <v>52010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29558</v>
      </c>
      <c r="AB37" s="136">
        <f>Z37/Z40*100</f>
        <v>80.741914335664333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7050</v>
      </c>
      <c r="AB38" s="136">
        <f>Z38/Z40*100</f>
        <v>19.258085664335663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36608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17</v>
      </c>
      <c r="W44" s="116">
        <v>15</v>
      </c>
      <c r="X44" s="116">
        <v>14</v>
      </c>
      <c r="Y44" s="116">
        <v>11</v>
      </c>
      <c r="Z44" s="116">
        <v>14</v>
      </c>
    </row>
    <row r="45" spans="19:32" x14ac:dyDescent="0.25">
      <c r="S45" s="119" t="s">
        <v>38</v>
      </c>
      <c r="T45" s="119"/>
      <c r="U45" s="116"/>
      <c r="V45" s="116">
        <v>425</v>
      </c>
      <c r="W45" s="116">
        <v>427</v>
      </c>
      <c r="X45" s="116">
        <v>459</v>
      </c>
      <c r="Y45" s="116">
        <v>421</v>
      </c>
      <c r="Z45" s="116">
        <v>460</v>
      </c>
    </row>
    <row r="46" spans="19:32" x14ac:dyDescent="0.25">
      <c r="S46" s="119" t="s">
        <v>39</v>
      </c>
      <c r="T46" s="119"/>
      <c r="U46" s="116"/>
      <c r="V46" s="116">
        <v>1389</v>
      </c>
      <c r="W46" s="116">
        <v>1531</v>
      </c>
      <c r="X46" s="116">
        <v>1687</v>
      </c>
      <c r="Y46" s="116">
        <v>1573</v>
      </c>
      <c r="Z46" s="116">
        <v>1366</v>
      </c>
    </row>
    <row r="47" spans="19:32" x14ac:dyDescent="0.25">
      <c r="S47" s="119" t="s">
        <v>40</v>
      </c>
      <c r="T47" s="119"/>
      <c r="U47" s="116"/>
      <c r="V47" s="116">
        <v>2433</v>
      </c>
      <c r="W47" s="116">
        <v>2574</v>
      </c>
      <c r="X47" s="116">
        <v>2774</v>
      </c>
      <c r="Y47" s="116">
        <v>2641</v>
      </c>
      <c r="Z47" s="116">
        <v>2633</v>
      </c>
    </row>
    <row r="48" spans="19:32" x14ac:dyDescent="0.25">
      <c r="S48" s="119" t="s">
        <v>41</v>
      </c>
      <c r="T48" s="119"/>
      <c r="U48" s="116"/>
      <c r="V48" s="116">
        <v>3003</v>
      </c>
      <c r="W48" s="116">
        <v>3055</v>
      </c>
      <c r="X48" s="116">
        <v>3231</v>
      </c>
      <c r="Y48" s="116">
        <v>3401</v>
      </c>
      <c r="Z48" s="116">
        <v>3870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2598</v>
      </c>
      <c r="W49" s="116">
        <v>2646</v>
      </c>
      <c r="X49" s="116">
        <v>2865</v>
      </c>
      <c r="Y49" s="116">
        <v>2960</v>
      </c>
      <c r="Z49" s="116">
        <v>3415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Launceston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2174</v>
      </c>
      <c r="W50" s="116">
        <v>2297</v>
      </c>
      <c r="X50" s="116">
        <v>2352</v>
      </c>
      <c r="Y50" s="116">
        <v>2457</v>
      </c>
      <c r="Z50" s="116">
        <v>2670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2270</v>
      </c>
      <c r="W51" s="116">
        <v>2214</v>
      </c>
      <c r="X51" s="116">
        <v>2236</v>
      </c>
      <c r="Y51" s="116">
        <v>2302</v>
      </c>
      <c r="Z51" s="116">
        <v>2240</v>
      </c>
    </row>
    <row r="52" spans="1:26" ht="15" customHeight="1" x14ac:dyDescent="0.25">
      <c r="S52" s="119" t="s">
        <v>45</v>
      </c>
      <c r="T52" s="119"/>
      <c r="U52" s="116"/>
      <c r="V52" s="116">
        <v>2302</v>
      </c>
      <c r="W52" s="116">
        <v>2418</v>
      </c>
      <c r="X52" s="116">
        <v>2439</v>
      </c>
      <c r="Y52" s="116">
        <v>2356</v>
      </c>
      <c r="Z52" s="116">
        <v>2358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2145</v>
      </c>
      <c r="W53" s="116">
        <v>2113</v>
      </c>
      <c r="X53" s="116">
        <v>2101</v>
      </c>
      <c r="Y53" s="116">
        <v>2153</v>
      </c>
      <c r="Z53" s="116">
        <v>2242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1949</v>
      </c>
      <c r="W54" s="116">
        <v>2029</v>
      </c>
      <c r="X54" s="116">
        <v>2083</v>
      </c>
      <c r="Y54" s="116">
        <v>2002</v>
      </c>
      <c r="Z54" s="116">
        <v>1992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1431</v>
      </c>
      <c r="W55" s="116">
        <v>1512</v>
      </c>
      <c r="X55" s="116">
        <v>1570</v>
      </c>
      <c r="Y55" s="116">
        <v>1623</v>
      </c>
      <c r="Z55" s="116">
        <v>1635</v>
      </c>
    </row>
    <row r="56" spans="1:26" ht="15" customHeight="1" x14ac:dyDescent="0.25">
      <c r="S56" s="119" t="s">
        <v>49</v>
      </c>
      <c r="T56" s="119"/>
      <c r="U56" s="116"/>
      <c r="V56" s="116">
        <v>724</v>
      </c>
      <c r="W56" s="116">
        <v>792</v>
      </c>
      <c r="X56" s="116">
        <v>767</v>
      </c>
      <c r="Y56" s="116">
        <v>824</v>
      </c>
      <c r="Z56" s="116">
        <v>821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324</v>
      </c>
      <c r="W57" s="116">
        <v>364</v>
      </c>
      <c r="X57" s="116">
        <v>373</v>
      </c>
      <c r="Y57" s="116">
        <v>362</v>
      </c>
      <c r="Z57" s="116">
        <v>361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143</v>
      </c>
      <c r="W58" s="116">
        <v>131</v>
      </c>
      <c r="X58" s="116">
        <v>137</v>
      </c>
      <c r="Y58" s="116">
        <v>133</v>
      </c>
      <c r="Z58" s="116">
        <v>146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70</v>
      </c>
      <c r="W59" s="116">
        <v>71</v>
      </c>
      <c r="X59" s="116">
        <v>87</v>
      </c>
      <c r="Y59" s="116">
        <v>80</v>
      </c>
      <c r="Z59" s="116">
        <v>83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40</v>
      </c>
      <c r="W60" s="116">
        <v>40</v>
      </c>
      <c r="X60" s="116">
        <v>39</v>
      </c>
      <c r="Y60" s="116">
        <v>35</v>
      </c>
      <c r="Z60" s="116">
        <v>30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23430</v>
      </c>
      <c r="W61" s="116">
        <v>24231</v>
      </c>
      <c r="X61" s="116">
        <v>25240</v>
      </c>
      <c r="Y61" s="116">
        <v>25352</v>
      </c>
      <c r="Z61" s="116">
        <v>26339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22</v>
      </c>
      <c r="W63" s="116">
        <v>20</v>
      </c>
      <c r="X63" s="116">
        <v>22</v>
      </c>
      <c r="Y63" s="116">
        <v>19</v>
      </c>
      <c r="Z63" s="116">
        <v>18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570</v>
      </c>
      <c r="W64" s="116">
        <v>530</v>
      </c>
      <c r="X64" s="116">
        <v>570</v>
      </c>
      <c r="Y64" s="116">
        <v>645</v>
      </c>
      <c r="Z64" s="116">
        <v>662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Launceston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1583</v>
      </c>
      <c r="W65" s="116">
        <v>1654</v>
      </c>
      <c r="X65" s="116">
        <v>1660</v>
      </c>
      <c r="Y65" s="116">
        <v>1646</v>
      </c>
      <c r="Z65" s="116">
        <v>1514</v>
      </c>
    </row>
    <row r="66" spans="1:26" x14ac:dyDescent="0.25">
      <c r="S66" s="119" t="s">
        <v>40</v>
      </c>
      <c r="T66" s="119"/>
      <c r="U66" s="116"/>
      <c r="V66" s="116">
        <v>2336</v>
      </c>
      <c r="W66" s="116">
        <v>2397</v>
      </c>
      <c r="X66" s="116">
        <v>2691</v>
      </c>
      <c r="Y66" s="116">
        <v>2706</v>
      </c>
      <c r="Z66" s="116">
        <v>2725</v>
      </c>
    </row>
    <row r="67" spans="1:26" x14ac:dyDescent="0.25">
      <c r="S67" s="119" t="s">
        <v>41</v>
      </c>
      <c r="T67" s="119"/>
      <c r="U67" s="116"/>
      <c r="V67" s="116">
        <v>2551</v>
      </c>
      <c r="W67" s="116">
        <v>2712</v>
      </c>
      <c r="X67" s="116">
        <v>2908</v>
      </c>
      <c r="Y67" s="116">
        <v>3058</v>
      </c>
      <c r="Z67" s="116">
        <v>3405</v>
      </c>
    </row>
    <row r="68" spans="1:26" x14ac:dyDescent="0.25">
      <c r="S68" s="119" t="s">
        <v>42</v>
      </c>
      <c r="T68" s="119"/>
      <c r="U68" s="116"/>
      <c r="V68" s="116">
        <v>2258</v>
      </c>
      <c r="W68" s="116">
        <v>2259</v>
      </c>
      <c r="X68" s="116">
        <v>2424</v>
      </c>
      <c r="Y68" s="116">
        <v>2558</v>
      </c>
      <c r="Z68" s="116">
        <v>2806</v>
      </c>
    </row>
    <row r="69" spans="1:26" x14ac:dyDescent="0.25">
      <c r="S69" s="119" t="s">
        <v>43</v>
      </c>
      <c r="T69" s="119"/>
      <c r="U69" s="116"/>
      <c r="V69" s="116">
        <v>2027</v>
      </c>
      <c r="W69" s="116">
        <v>2233</v>
      </c>
      <c r="X69" s="116">
        <v>2264</v>
      </c>
      <c r="Y69" s="116">
        <v>2346</v>
      </c>
      <c r="Z69" s="116">
        <v>2438</v>
      </c>
    </row>
    <row r="70" spans="1:26" x14ac:dyDescent="0.25">
      <c r="S70" s="119" t="s">
        <v>44</v>
      </c>
      <c r="T70" s="119"/>
      <c r="U70" s="116"/>
      <c r="V70" s="116">
        <v>2193</v>
      </c>
      <c r="W70" s="116">
        <v>2205</v>
      </c>
      <c r="X70" s="116">
        <v>2245</v>
      </c>
      <c r="Y70" s="116">
        <v>2257</v>
      </c>
      <c r="Z70" s="116">
        <v>2201</v>
      </c>
    </row>
    <row r="71" spans="1:26" x14ac:dyDescent="0.25">
      <c r="S71" s="119" t="s">
        <v>45</v>
      </c>
      <c r="T71" s="119"/>
      <c r="U71" s="116"/>
      <c r="V71" s="116">
        <v>2420</v>
      </c>
      <c r="W71" s="116">
        <v>2515</v>
      </c>
      <c r="X71" s="116">
        <v>2467</v>
      </c>
      <c r="Y71" s="116">
        <v>2502</v>
      </c>
      <c r="Z71" s="116">
        <v>2472</v>
      </c>
    </row>
    <row r="72" spans="1:26" x14ac:dyDescent="0.25">
      <c r="S72" s="119" t="s">
        <v>46</v>
      </c>
      <c r="T72" s="119"/>
      <c r="U72" s="116"/>
      <c r="V72" s="116">
        <v>2220</v>
      </c>
      <c r="W72" s="116">
        <v>2282</v>
      </c>
      <c r="X72" s="116">
        <v>2370</v>
      </c>
      <c r="Y72" s="116">
        <v>2419</v>
      </c>
      <c r="Z72" s="116">
        <v>2345</v>
      </c>
    </row>
    <row r="73" spans="1:26" x14ac:dyDescent="0.25">
      <c r="S73" s="119" t="s">
        <v>47</v>
      </c>
      <c r="T73" s="119"/>
      <c r="U73" s="116"/>
      <c r="V73" s="116">
        <v>2076</v>
      </c>
      <c r="W73" s="116">
        <v>2134</v>
      </c>
      <c r="X73" s="116">
        <v>2212</v>
      </c>
      <c r="Y73" s="116">
        <v>2271</v>
      </c>
      <c r="Z73" s="116">
        <v>2241</v>
      </c>
    </row>
    <row r="74" spans="1:26" x14ac:dyDescent="0.25">
      <c r="S74" s="119" t="s">
        <v>48</v>
      </c>
      <c r="T74" s="119"/>
      <c r="U74" s="116"/>
      <c r="V74" s="116">
        <v>1376</v>
      </c>
      <c r="W74" s="116">
        <v>1461</v>
      </c>
      <c r="X74" s="116">
        <v>1525</v>
      </c>
      <c r="Y74" s="116">
        <v>1564</v>
      </c>
      <c r="Z74" s="116">
        <v>1630</v>
      </c>
    </row>
    <row r="75" spans="1:26" x14ac:dyDescent="0.25">
      <c r="S75" s="119" t="s">
        <v>49</v>
      </c>
      <c r="T75" s="119"/>
      <c r="U75" s="116"/>
      <c r="V75" s="116">
        <v>599</v>
      </c>
      <c r="W75" s="116">
        <v>646</v>
      </c>
      <c r="X75" s="116">
        <v>682</v>
      </c>
      <c r="Y75" s="116">
        <v>724</v>
      </c>
      <c r="Z75" s="116">
        <v>756</v>
      </c>
    </row>
    <row r="76" spans="1:26" x14ac:dyDescent="0.25">
      <c r="S76" s="119" t="s">
        <v>50</v>
      </c>
      <c r="T76" s="119"/>
      <c r="U76" s="116"/>
      <c r="V76" s="116">
        <v>176</v>
      </c>
      <c r="W76" s="116">
        <v>199</v>
      </c>
      <c r="X76" s="116">
        <v>213</v>
      </c>
      <c r="Y76" s="116">
        <v>222</v>
      </c>
      <c r="Z76" s="116">
        <v>258</v>
      </c>
    </row>
    <row r="77" spans="1:26" x14ac:dyDescent="0.25">
      <c r="S77" s="119" t="s">
        <v>51</v>
      </c>
      <c r="T77" s="119"/>
      <c r="U77" s="116"/>
      <c r="V77" s="116">
        <v>97</v>
      </c>
      <c r="W77" s="116">
        <v>101</v>
      </c>
      <c r="X77" s="116">
        <v>107</v>
      </c>
      <c r="Y77" s="116">
        <v>94</v>
      </c>
      <c r="Z77" s="116">
        <v>94</v>
      </c>
    </row>
    <row r="78" spans="1:26" x14ac:dyDescent="0.25">
      <c r="S78" s="119" t="s">
        <v>52</v>
      </c>
      <c r="T78" s="119"/>
      <c r="U78" s="116"/>
      <c r="V78" s="116">
        <v>54</v>
      </c>
      <c r="W78" s="116">
        <v>50</v>
      </c>
      <c r="X78" s="116">
        <v>63</v>
      </c>
      <c r="Y78" s="116">
        <v>43</v>
      </c>
      <c r="Z78" s="116">
        <v>46</v>
      </c>
    </row>
    <row r="79" spans="1:26" x14ac:dyDescent="0.25">
      <c r="S79" s="119" t="s">
        <v>53</v>
      </c>
      <c r="T79" s="119"/>
      <c r="U79" s="116"/>
      <c r="V79" s="116">
        <v>54</v>
      </c>
      <c r="W79" s="116">
        <v>53</v>
      </c>
      <c r="X79" s="116">
        <v>69</v>
      </c>
      <c r="Y79" s="116">
        <v>59</v>
      </c>
      <c r="Z79" s="116">
        <v>56</v>
      </c>
    </row>
    <row r="80" spans="1:26" x14ac:dyDescent="0.25">
      <c r="S80" s="122" t="s">
        <v>54</v>
      </c>
      <c r="T80" s="122"/>
      <c r="U80" s="116"/>
      <c r="V80" s="116">
        <v>22628</v>
      </c>
      <c r="W80" s="116">
        <v>23451</v>
      </c>
      <c r="X80" s="116">
        <v>24492</v>
      </c>
      <c r="Y80" s="116">
        <v>25130</v>
      </c>
      <c r="Z80" s="116">
        <v>25664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Launceston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1683</v>
      </c>
      <c r="W83" s="116">
        <v>1739</v>
      </c>
      <c r="X83" s="116">
        <v>1820</v>
      </c>
      <c r="Y83" s="116">
        <v>1820</v>
      </c>
      <c r="Z83" s="116">
        <v>1895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2301</v>
      </c>
      <c r="W84" s="116">
        <v>2363</v>
      </c>
      <c r="X84" s="116">
        <v>2435</v>
      </c>
      <c r="Y84" s="116">
        <v>2436</v>
      </c>
      <c r="Z84" s="116">
        <v>2531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2721</v>
      </c>
      <c r="W85" s="116">
        <v>2771</v>
      </c>
      <c r="X85" s="116">
        <v>2883</v>
      </c>
      <c r="Y85" s="116">
        <v>2998</v>
      </c>
      <c r="Z85" s="116">
        <v>3057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52,008</v>
      </c>
      <c r="D86" s="98">
        <f t="shared" ref="D86:D91" si="4">AD4</f>
        <v>3.0228596331365543E-2</v>
      </c>
      <c r="E86" s="99">
        <f t="shared" ref="E86:E91" si="5">AD4</f>
        <v>3.0228596331365543E-2</v>
      </c>
      <c r="F86" s="98">
        <f t="shared" ref="F86:F91" si="6">AF4</f>
        <v>0.12918494072690945</v>
      </c>
      <c r="G86" s="99">
        <f t="shared" ref="G86:G91" si="7">AF4</f>
        <v>0.12918494072690945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990</v>
      </c>
      <c r="W86" s="116">
        <v>1059</v>
      </c>
      <c r="X86" s="116">
        <v>1155</v>
      </c>
      <c r="Y86" s="116">
        <v>1197</v>
      </c>
      <c r="Z86" s="116">
        <v>1311</v>
      </c>
    </row>
    <row r="87" spans="1:30" ht="15" customHeight="1" x14ac:dyDescent="0.25">
      <c r="A87" s="100" t="s">
        <v>4</v>
      </c>
      <c r="B87" s="51"/>
      <c r="C87" s="101" t="str">
        <f t="shared" si="3"/>
        <v>26,345</v>
      </c>
      <c r="D87" s="98">
        <f t="shared" si="4"/>
        <v>3.9086534669085848E-2</v>
      </c>
      <c r="E87" s="99">
        <f t="shared" si="5"/>
        <v>3.9086534669085848E-2</v>
      </c>
      <c r="F87" s="98">
        <f t="shared" si="6"/>
        <v>0.12441314553990601</v>
      </c>
      <c r="G87" s="99">
        <f t="shared" si="7"/>
        <v>0.12441314553990601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810</v>
      </c>
      <c r="W87" s="116">
        <v>848</v>
      </c>
      <c r="X87" s="116">
        <v>847</v>
      </c>
      <c r="Y87" s="116">
        <v>841</v>
      </c>
      <c r="Z87" s="116">
        <v>834</v>
      </c>
    </row>
    <row r="88" spans="1:30" ht="15" customHeight="1" x14ac:dyDescent="0.25">
      <c r="A88" s="100" t="s">
        <v>5</v>
      </c>
      <c r="B88" s="51"/>
      <c r="C88" s="101" t="str">
        <f t="shared" si="3"/>
        <v>25,663</v>
      </c>
      <c r="D88" s="98">
        <f t="shared" si="4"/>
        <v>2.1209709510545238E-2</v>
      </c>
      <c r="E88" s="99">
        <f t="shared" si="5"/>
        <v>2.1209709510545238E-2</v>
      </c>
      <c r="F88" s="98">
        <f t="shared" si="6"/>
        <v>0.13412586176418606</v>
      </c>
      <c r="G88" s="99">
        <f t="shared" si="7"/>
        <v>0.13412586176418606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1161</v>
      </c>
      <c r="W88" s="116">
        <v>1172</v>
      </c>
      <c r="X88" s="116">
        <v>1196</v>
      </c>
      <c r="Y88" s="116">
        <v>1214</v>
      </c>
      <c r="Z88" s="116">
        <v>1256</v>
      </c>
    </row>
    <row r="89" spans="1:30" ht="15" customHeight="1" x14ac:dyDescent="0.25">
      <c r="A89" s="51" t="s">
        <v>6</v>
      </c>
      <c r="B89" s="51"/>
      <c r="C89" s="101" t="str">
        <f t="shared" si="3"/>
        <v>36,609</v>
      </c>
      <c r="D89" s="98">
        <f t="shared" si="4"/>
        <v>3.2577424268065647E-2</v>
      </c>
      <c r="E89" s="99">
        <f t="shared" si="5"/>
        <v>3.2577424268065647E-2</v>
      </c>
      <c r="F89" s="98">
        <f t="shared" si="6"/>
        <v>0.10351168048229087</v>
      </c>
      <c r="G89" s="99">
        <f t="shared" si="7"/>
        <v>0.10351168048229087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1556</v>
      </c>
      <c r="W89" s="116">
        <v>1568</v>
      </c>
      <c r="X89" s="116">
        <v>1671</v>
      </c>
      <c r="Y89" s="116">
        <v>1752</v>
      </c>
      <c r="Z89" s="116">
        <v>1800</v>
      </c>
    </row>
    <row r="90" spans="1:30" ht="15" customHeight="1" x14ac:dyDescent="0.25">
      <c r="A90" s="51" t="s">
        <v>100</v>
      </c>
      <c r="B90" s="51"/>
      <c r="C90" s="101" t="str">
        <f t="shared" si="3"/>
        <v>$37,751</v>
      </c>
      <c r="D90" s="98">
        <f t="shared" si="4"/>
        <v>-1.1478978292900566E-2</v>
      </c>
      <c r="E90" s="99">
        <f t="shared" si="5"/>
        <v>-1.1478978292900566E-2</v>
      </c>
      <c r="F90" s="98">
        <f t="shared" si="6"/>
        <v>2.6328195090123074E-2</v>
      </c>
      <c r="G90" s="99">
        <f t="shared" si="7"/>
        <v>2.6328195090123074E-2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2389</v>
      </c>
      <c r="W90" s="116">
        <v>2529</v>
      </c>
      <c r="X90" s="116">
        <v>2732</v>
      </c>
      <c r="Y90" s="116">
        <v>2757</v>
      </c>
      <c r="Z90" s="116">
        <v>2947</v>
      </c>
    </row>
    <row r="91" spans="1:30" ht="15" customHeight="1" x14ac:dyDescent="0.25">
      <c r="A91" s="51" t="s">
        <v>7</v>
      </c>
      <c r="B91" s="51"/>
      <c r="C91" s="101" t="str">
        <f t="shared" si="3"/>
        <v>$1,961.1 mil</v>
      </c>
      <c r="D91" s="98">
        <f t="shared" si="4"/>
        <v>6.3517844143842428E-2</v>
      </c>
      <c r="E91" s="99">
        <f t="shared" si="5"/>
        <v>6.3517844143842428E-2</v>
      </c>
      <c r="F91" s="98">
        <f t="shared" si="6"/>
        <v>0.20988366711729611</v>
      </c>
      <c r="G91" s="99">
        <f t="shared" si="7"/>
        <v>0.20988366711729611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16965</v>
      </c>
      <c r="W91" s="116">
        <v>17233</v>
      </c>
      <c r="X91" s="116">
        <v>17899</v>
      </c>
      <c r="Y91" s="116">
        <v>18023</v>
      </c>
      <c r="Z91" s="116">
        <v>18619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998</v>
      </c>
      <c r="W93" s="116">
        <v>1110</v>
      </c>
      <c r="X93" s="116">
        <v>1182</v>
      </c>
      <c r="Y93" s="116">
        <v>1211</v>
      </c>
      <c r="Z93" s="116">
        <v>1257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3422</v>
      </c>
      <c r="W94" s="116">
        <v>3549</v>
      </c>
      <c r="X94" s="116">
        <v>3678</v>
      </c>
      <c r="Y94" s="116">
        <v>3776</v>
      </c>
      <c r="Z94" s="116">
        <v>3928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568</v>
      </c>
      <c r="W95" s="116">
        <v>559</v>
      </c>
      <c r="X95" s="116">
        <v>582</v>
      </c>
      <c r="Y95" s="116">
        <v>601</v>
      </c>
      <c r="Z95" s="116">
        <v>621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2489</v>
      </c>
      <c r="W96" s="116">
        <v>2690</v>
      </c>
      <c r="X96" s="116">
        <v>2895</v>
      </c>
      <c r="Y96" s="116">
        <v>3107</v>
      </c>
      <c r="Z96" s="116">
        <v>3260</v>
      </c>
    </row>
    <row r="97" spans="1:32" ht="15" customHeight="1" x14ac:dyDescent="0.25">
      <c r="S97" s="119" t="s">
        <v>145</v>
      </c>
      <c r="T97" s="119"/>
      <c r="U97" s="116"/>
      <c r="V97" s="116">
        <v>2552</v>
      </c>
      <c r="W97" s="116">
        <v>2764</v>
      </c>
      <c r="X97" s="116">
        <v>2727</v>
      </c>
      <c r="Y97" s="116">
        <v>2708</v>
      </c>
      <c r="Z97" s="116">
        <v>2738</v>
      </c>
    </row>
    <row r="98" spans="1:32" ht="15" customHeight="1" x14ac:dyDescent="0.25">
      <c r="S98" s="119" t="s">
        <v>146</v>
      </c>
      <c r="T98" s="119"/>
      <c r="U98" s="116"/>
      <c r="V98" s="116">
        <v>1867</v>
      </c>
      <c r="W98" s="116">
        <v>1867</v>
      </c>
      <c r="X98" s="116">
        <v>1899</v>
      </c>
      <c r="Y98" s="116">
        <v>1937</v>
      </c>
      <c r="Z98" s="116">
        <v>1906</v>
      </c>
    </row>
    <row r="99" spans="1:32" ht="15" customHeight="1" x14ac:dyDescent="0.25">
      <c r="S99" s="119" t="s">
        <v>147</v>
      </c>
      <c r="T99" s="119"/>
      <c r="U99" s="116"/>
      <c r="V99" s="116">
        <v>116</v>
      </c>
      <c r="W99" s="116">
        <v>112</v>
      </c>
      <c r="X99" s="116">
        <v>128</v>
      </c>
      <c r="Y99" s="116">
        <v>147</v>
      </c>
      <c r="Z99" s="116">
        <v>158</v>
      </c>
    </row>
    <row r="100" spans="1:32" ht="15" customHeight="1" x14ac:dyDescent="0.25">
      <c r="S100" s="119" t="s">
        <v>59</v>
      </c>
      <c r="T100" s="119"/>
      <c r="U100" s="116"/>
      <c r="V100" s="116">
        <v>1308</v>
      </c>
      <c r="W100" s="116">
        <v>1394</v>
      </c>
      <c r="X100" s="116">
        <v>1519</v>
      </c>
      <c r="Y100" s="116">
        <v>1530</v>
      </c>
      <c r="Z100" s="116">
        <v>1703</v>
      </c>
    </row>
    <row r="101" spans="1:32" x14ac:dyDescent="0.25">
      <c r="A101" s="20"/>
      <c r="S101" s="122" t="s">
        <v>54</v>
      </c>
      <c r="T101" s="122"/>
      <c r="U101" s="116"/>
      <c r="V101" s="116">
        <v>16210</v>
      </c>
      <c r="W101" s="116">
        <v>16554</v>
      </c>
      <c r="X101" s="116">
        <v>17148</v>
      </c>
      <c r="Y101" s="116">
        <v>17433</v>
      </c>
      <c r="Z101" s="116">
        <v>17991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32747</v>
      </c>
      <c r="W104" s="116">
        <v>34740</v>
      </c>
      <c r="X104" s="116">
        <v>36410</v>
      </c>
      <c r="Y104" s="116">
        <v>37151</v>
      </c>
      <c r="Z104" s="116">
        <v>38734</v>
      </c>
      <c r="AB104" s="113" t="str">
        <f>TEXT(Z104,"###,###")</f>
        <v>38,734</v>
      </c>
      <c r="AD104" s="134">
        <f>Z104/($Z$4)*100</f>
        <v>74.477003537917241</v>
      </c>
      <c r="AF104" s="113"/>
    </row>
    <row r="105" spans="1:32" x14ac:dyDescent="0.25">
      <c r="S105" s="119" t="s">
        <v>18</v>
      </c>
      <c r="T105" s="119"/>
      <c r="U105" s="116"/>
      <c r="V105" s="116">
        <v>9438</v>
      </c>
      <c r="W105" s="116">
        <v>9752</v>
      </c>
      <c r="X105" s="116">
        <v>9701</v>
      </c>
      <c r="Y105" s="116">
        <v>10054</v>
      </c>
      <c r="Z105" s="116">
        <v>9944</v>
      </c>
      <c r="AB105" s="113" t="str">
        <f>TEXT(Z105,"###,###")</f>
        <v>9,944</v>
      </c>
      <c r="AD105" s="134">
        <f>Z105/($Z$4)*100</f>
        <v>19.120135363790187</v>
      </c>
      <c r="AF105" s="113"/>
    </row>
    <row r="106" spans="1:32" x14ac:dyDescent="0.25">
      <c r="S106" s="122" t="s">
        <v>54</v>
      </c>
      <c r="T106" s="122"/>
      <c r="U106" s="124"/>
      <c r="V106" s="124">
        <v>42185</v>
      </c>
      <c r="W106" s="124">
        <v>44492</v>
      </c>
      <c r="X106" s="124">
        <v>46111</v>
      </c>
      <c r="Y106" s="124">
        <v>47205</v>
      </c>
      <c r="Z106" s="124">
        <v>48678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5905</v>
      </c>
      <c r="W108" s="116">
        <v>6588</v>
      </c>
      <c r="X108" s="116">
        <v>7405</v>
      </c>
      <c r="Y108" s="116">
        <v>6864</v>
      </c>
      <c r="Z108" s="116">
        <v>6909</v>
      </c>
      <c r="AB108" s="113" t="str">
        <f>TEXT(Z108,"###,###")</f>
        <v>6,909</v>
      </c>
      <c r="AD108" s="134">
        <f>Z108/($Z$4)*100</f>
        <v>13.284494693124135</v>
      </c>
      <c r="AF108" s="113"/>
    </row>
    <row r="109" spans="1:32" x14ac:dyDescent="0.25">
      <c r="S109" s="119" t="s">
        <v>21</v>
      </c>
      <c r="T109" s="119"/>
      <c r="U109" s="116"/>
      <c r="V109" s="116">
        <v>7674</v>
      </c>
      <c r="W109" s="116">
        <v>7668</v>
      </c>
      <c r="X109" s="116">
        <v>8335</v>
      </c>
      <c r="Y109" s="116">
        <v>8084</v>
      </c>
      <c r="Z109" s="116">
        <v>8311</v>
      </c>
      <c r="AB109" s="113" t="str">
        <f>TEXT(Z109,"###,###")</f>
        <v>8,311</v>
      </c>
      <c r="AD109" s="134">
        <f>Z109/($Z$4)*100</f>
        <v>15.980233810183048</v>
      </c>
      <c r="AF109" s="113"/>
    </row>
    <row r="110" spans="1:32" x14ac:dyDescent="0.25">
      <c r="S110" s="119" t="s">
        <v>22</v>
      </c>
      <c r="T110" s="119"/>
      <c r="U110" s="116"/>
      <c r="V110" s="116">
        <v>10155</v>
      </c>
      <c r="W110" s="116">
        <v>11002</v>
      </c>
      <c r="X110" s="116">
        <v>10907</v>
      </c>
      <c r="Y110" s="116">
        <v>11741</v>
      </c>
      <c r="Z110" s="116">
        <v>11744</v>
      </c>
      <c r="AB110" s="113" t="str">
        <f>TEXT(Z110,"###,###")</f>
        <v>11,744</v>
      </c>
      <c r="AD110" s="134">
        <f>Z110/($Z$4)*100</f>
        <v>22.581141362867253</v>
      </c>
      <c r="AF110" s="113"/>
    </row>
    <row r="111" spans="1:32" x14ac:dyDescent="0.25">
      <c r="S111" s="119" t="s">
        <v>23</v>
      </c>
      <c r="T111" s="119"/>
      <c r="U111" s="116"/>
      <c r="V111" s="116">
        <v>18448</v>
      </c>
      <c r="W111" s="116">
        <v>19234</v>
      </c>
      <c r="X111" s="116">
        <v>19460</v>
      </c>
      <c r="Y111" s="116">
        <v>20514</v>
      </c>
      <c r="Z111" s="116">
        <v>21549</v>
      </c>
      <c r="AB111" s="113" t="str">
        <f>TEXT(Z111,"###,###")</f>
        <v>21,549</v>
      </c>
      <c r="AD111" s="134">
        <f>Z111/($Z$4)*100</f>
        <v>41.434010152284259</v>
      </c>
      <c r="AF111" s="113"/>
    </row>
    <row r="112" spans="1:32" x14ac:dyDescent="0.25">
      <c r="S112" s="122" t="s">
        <v>54</v>
      </c>
      <c r="T112" s="122"/>
      <c r="U112" s="116"/>
      <c r="V112" s="116">
        <v>46058</v>
      </c>
      <c r="W112" s="116">
        <v>47682</v>
      </c>
      <c r="X112" s="116">
        <v>49733</v>
      </c>
      <c r="Y112" s="116">
        <v>50484</v>
      </c>
      <c r="Z112" s="116">
        <v>52010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42.16</v>
      </c>
      <c r="W118" s="135">
        <v>41.25</v>
      </c>
      <c r="X118" s="135">
        <v>41.22</v>
      </c>
      <c r="Y118" s="135">
        <v>41.12</v>
      </c>
      <c r="Z118" s="135">
        <v>40.94</v>
      </c>
      <c r="AB118" s="113" t="str">
        <f>TEXT(Z118,"##.0")</f>
        <v>40.9</v>
      </c>
    </row>
    <row r="120" spans="19:32" x14ac:dyDescent="0.25">
      <c r="S120" s="105" t="s">
        <v>102</v>
      </c>
      <c r="T120" s="116"/>
      <c r="U120" s="116"/>
      <c r="V120" s="116">
        <v>28906</v>
      </c>
      <c r="W120" s="116">
        <v>29493</v>
      </c>
      <c r="X120" s="116">
        <v>30600</v>
      </c>
      <c r="Y120" s="116">
        <v>30979</v>
      </c>
      <c r="Z120" s="116">
        <v>31794</v>
      </c>
      <c r="AB120" s="113" t="str">
        <f>TEXT(Z120,"###,###")</f>
        <v>31,794</v>
      </c>
    </row>
    <row r="121" spans="19:32" x14ac:dyDescent="0.25">
      <c r="S121" s="105" t="s">
        <v>103</v>
      </c>
      <c r="T121" s="116"/>
      <c r="U121" s="116"/>
      <c r="V121" s="116">
        <v>2119</v>
      </c>
      <c r="W121" s="116">
        <v>2093</v>
      </c>
      <c r="X121" s="116">
        <v>2162</v>
      </c>
      <c r="Y121" s="116">
        <v>2153</v>
      </c>
      <c r="Z121" s="116">
        <v>2222</v>
      </c>
      <c r="AB121" s="113" t="str">
        <f>TEXT(Z121,"###,###")</f>
        <v>2,222</v>
      </c>
    </row>
    <row r="122" spans="19:32" x14ac:dyDescent="0.25">
      <c r="S122" s="105" t="s">
        <v>104</v>
      </c>
      <c r="T122" s="116"/>
      <c r="U122" s="116"/>
      <c r="V122" s="116">
        <v>2153</v>
      </c>
      <c r="W122" s="116">
        <v>2201</v>
      </c>
      <c r="X122" s="116">
        <v>2287</v>
      </c>
      <c r="Y122" s="116">
        <v>2315</v>
      </c>
      <c r="Z122" s="116">
        <v>2592</v>
      </c>
      <c r="AB122" s="113" t="str">
        <f>TEXT(Z122,"###,###")</f>
        <v>2,592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31059</v>
      </c>
      <c r="W124" s="116">
        <v>31694</v>
      </c>
      <c r="X124" s="116">
        <v>32887</v>
      </c>
      <c r="Y124" s="116">
        <v>33294</v>
      </c>
      <c r="Z124" s="116">
        <v>34386</v>
      </c>
      <c r="AB124" s="113" t="str">
        <f>TEXT(Z124,"###,###")</f>
        <v>34,386</v>
      </c>
      <c r="AD124" s="131">
        <f>Z124/$Z$7*100</f>
        <v>93.927722691141526</v>
      </c>
    </row>
    <row r="125" spans="19:32" x14ac:dyDescent="0.25">
      <c r="S125" s="105" t="s">
        <v>106</v>
      </c>
      <c r="T125" s="116"/>
      <c r="U125" s="116"/>
      <c r="V125" s="116">
        <v>4272</v>
      </c>
      <c r="W125" s="116">
        <v>4294</v>
      </c>
      <c r="X125" s="116">
        <v>4449</v>
      </c>
      <c r="Y125" s="116">
        <v>4468</v>
      </c>
      <c r="Z125" s="116">
        <v>4814</v>
      </c>
      <c r="AB125" s="113" t="str">
        <f>TEXT(Z125,"###,###")</f>
        <v>4,814</v>
      </c>
      <c r="AD125" s="131">
        <f>Z125/$Z$7*100</f>
        <v>13.149771914010216</v>
      </c>
    </row>
    <row r="127" spans="19:32" x14ac:dyDescent="0.25">
      <c r="S127" s="105" t="s">
        <v>107</v>
      </c>
      <c r="T127" s="116"/>
      <c r="U127" s="116"/>
      <c r="V127" s="116">
        <v>16965</v>
      </c>
      <c r="W127" s="116">
        <v>17233</v>
      </c>
      <c r="X127" s="116">
        <v>17899</v>
      </c>
      <c r="Y127" s="116">
        <v>18022</v>
      </c>
      <c r="Z127" s="116">
        <v>18621</v>
      </c>
      <c r="AB127" s="113" t="str">
        <f>TEXT(Z127,"###,###")</f>
        <v>18,621</v>
      </c>
      <c r="AD127" s="131">
        <f>Z127/$Z$7*100</f>
        <v>50.864541506187003</v>
      </c>
    </row>
    <row r="128" spans="19:32" x14ac:dyDescent="0.25">
      <c r="S128" s="105" t="s">
        <v>108</v>
      </c>
      <c r="T128" s="116"/>
      <c r="U128" s="116"/>
      <c r="V128" s="116">
        <v>16210</v>
      </c>
      <c r="W128" s="116">
        <v>16554</v>
      </c>
      <c r="X128" s="116">
        <v>17148</v>
      </c>
      <c r="Y128" s="116">
        <v>17431</v>
      </c>
      <c r="Z128" s="116">
        <v>17989</v>
      </c>
      <c r="AB128" s="113" t="str">
        <f>TEXT(Z128,"###,###")</f>
        <v>17,989</v>
      </c>
      <c r="AD128" s="131">
        <f>Z128/$Z$7*100</f>
        <v>49.138190062552923</v>
      </c>
    </row>
    <row r="130" spans="19:20" x14ac:dyDescent="0.25">
      <c r="S130" s="105" t="s">
        <v>185</v>
      </c>
      <c r="T130" s="131">
        <v>86.847496517249851</v>
      </c>
    </row>
    <row r="131" spans="19:20" x14ac:dyDescent="0.25">
      <c r="S131" s="105" t="s">
        <v>186</v>
      </c>
      <c r="T131" s="131">
        <v>6.0695457401185502</v>
      </c>
    </row>
    <row r="132" spans="19:20" x14ac:dyDescent="0.25">
      <c r="S132" s="105" t="s">
        <v>187</v>
      </c>
      <c r="T132" s="131">
        <v>7.0802261738916652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5824D32-420E-4954-BCD3-849EC679B28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1B5D766F-DBA3-4571-8C00-6F1B38D73E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96749C0B-66BE-4045-AC9F-7A844570E1A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C2136E2-7D5D-435F-883F-0781FF4B073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42D8-3E63-4B2C-AEC1-6CFFDACF5D0C}">
  <sheetPr codeName="Sheet86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132</v>
      </c>
      <c r="T1" s="103"/>
      <c r="U1" s="103"/>
      <c r="V1" s="103"/>
      <c r="W1" s="103"/>
      <c r="X1" s="103"/>
      <c r="Y1" s="104" t="s">
        <v>171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132</v>
      </c>
      <c r="Y3" s="109" t="s">
        <v>171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12.22 Meander Valley,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13854</v>
      </c>
      <c r="W4" s="112">
        <v>14273</v>
      </c>
      <c r="X4" s="112">
        <v>14789</v>
      </c>
      <c r="Y4" s="112">
        <v>15078</v>
      </c>
      <c r="Z4" s="112">
        <v>15210</v>
      </c>
      <c r="AB4" s="113" t="str">
        <f>TEXT(Z4,"###,###")</f>
        <v>15,210</v>
      </c>
      <c r="AD4" s="114">
        <f>Z4/Y4-1</f>
        <v>8.7544767210505636E-3</v>
      </c>
      <c r="AF4" s="114">
        <f>Z4/V4-1</f>
        <v>9.787786920744912E-2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7166</v>
      </c>
      <c r="W5" s="112">
        <v>7342</v>
      </c>
      <c r="X5" s="112">
        <v>7745</v>
      </c>
      <c r="Y5" s="112">
        <v>7635</v>
      </c>
      <c r="Z5" s="112">
        <v>7777</v>
      </c>
      <c r="AB5" s="113" t="str">
        <f>TEXT(Z5,"###,###")</f>
        <v>7,777</v>
      </c>
      <c r="AD5" s="114">
        <f t="shared" ref="AD5:AD9" si="0">Z5/Y5-1</f>
        <v>1.8598559266535641E-2</v>
      </c>
      <c r="AF5" s="114">
        <f t="shared" ref="AF5:AF9" si="1">Z5/V5-1</f>
        <v>8.5263745464694285E-2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6686</v>
      </c>
      <c r="W6" s="112">
        <v>6931</v>
      </c>
      <c r="X6" s="112">
        <v>7045</v>
      </c>
      <c r="Y6" s="112">
        <v>7447</v>
      </c>
      <c r="Z6" s="112">
        <v>7424</v>
      </c>
      <c r="AB6" s="113" t="str">
        <f>TEXT(Z6,"###,###")</f>
        <v>7,424</v>
      </c>
      <c r="AD6" s="114">
        <f t="shared" si="0"/>
        <v>-3.0884920102054458E-3</v>
      </c>
      <c r="AF6" s="114">
        <f t="shared" si="1"/>
        <v>0.11037989829494466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10085</v>
      </c>
      <c r="W7" s="112">
        <v>10344</v>
      </c>
      <c r="X7" s="112">
        <v>10681</v>
      </c>
      <c r="Y7" s="112">
        <v>10803</v>
      </c>
      <c r="Z7" s="112">
        <v>11128</v>
      </c>
      <c r="AB7" s="113" t="str">
        <f>TEXT(Z7,"###,###")</f>
        <v>11,128</v>
      </c>
      <c r="AD7" s="114">
        <f t="shared" si="0"/>
        <v>3.0084235860409203E-2</v>
      </c>
      <c r="AF7" s="114">
        <f t="shared" si="1"/>
        <v>0.10342092216162624</v>
      </c>
    </row>
    <row r="8" spans="1:32" ht="17.25" customHeight="1" x14ac:dyDescent="0.25">
      <c r="A8" s="66" t="s">
        <v>13</v>
      </c>
      <c r="B8" s="67"/>
      <c r="C8" s="31"/>
      <c r="D8" s="68" t="str">
        <f>AB4</f>
        <v>15,210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11,128</v>
      </c>
      <c r="P8" s="69"/>
      <c r="S8" s="111" t="s">
        <v>86</v>
      </c>
      <c r="T8" s="112"/>
      <c r="U8" s="112"/>
      <c r="V8" s="112">
        <v>37256.5</v>
      </c>
      <c r="W8" s="112">
        <v>37674</v>
      </c>
      <c r="X8" s="112">
        <v>38415</v>
      </c>
      <c r="Y8" s="112">
        <v>40601.760000000002</v>
      </c>
      <c r="Z8" s="112">
        <v>41466.39</v>
      </c>
      <c r="AB8" s="113" t="str">
        <f>TEXT(Z8,"$###,###")</f>
        <v>$41,466</v>
      </c>
      <c r="AD8" s="114">
        <f t="shared" si="0"/>
        <v>2.1295382269142848E-2</v>
      </c>
      <c r="AF8" s="114">
        <f t="shared" si="1"/>
        <v>0.11299746352985385</v>
      </c>
    </row>
    <row r="9" spans="1:32" x14ac:dyDescent="0.25">
      <c r="A9" s="32" t="s">
        <v>15</v>
      </c>
      <c r="B9" s="73"/>
      <c r="C9" s="74"/>
      <c r="D9" s="75">
        <f>AD104</f>
        <v>73.333333333333329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52.030913012221426</v>
      </c>
      <c r="P9" s="76" t="s">
        <v>87</v>
      </c>
      <c r="S9" s="111" t="s">
        <v>7</v>
      </c>
      <c r="T9" s="112"/>
      <c r="U9" s="112"/>
      <c r="V9" s="112">
        <v>467804717</v>
      </c>
      <c r="W9" s="112">
        <v>489128998</v>
      </c>
      <c r="X9" s="112">
        <v>521533986</v>
      </c>
      <c r="Y9" s="112">
        <v>547650145</v>
      </c>
      <c r="Z9" s="112">
        <v>577648332</v>
      </c>
      <c r="AB9" s="113" t="str">
        <f>TEXT(Z9/1000000,"$#,###.0")&amp;" mil"</f>
        <v>$577.6 mil</v>
      </c>
      <c r="AD9" s="114">
        <f t="shared" si="0"/>
        <v>5.4776187450840563E-2</v>
      </c>
      <c r="AF9" s="114">
        <f t="shared" si="1"/>
        <v>0.23480655711301868</v>
      </c>
    </row>
    <row r="10" spans="1:32" x14ac:dyDescent="0.25">
      <c r="A10" s="32" t="s">
        <v>18</v>
      </c>
      <c r="B10" s="73"/>
      <c r="C10" s="74"/>
      <c r="D10" s="75">
        <f>AD105</f>
        <v>16.68639053254438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47.969086987778574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81.146657081236512</v>
      </c>
      <c r="P11" s="76" t="s">
        <v>87</v>
      </c>
      <c r="S11" s="111" t="s">
        <v>30</v>
      </c>
      <c r="T11" s="116"/>
      <c r="U11" s="116"/>
      <c r="V11" s="116">
        <v>11935</v>
      </c>
      <c r="W11" s="116">
        <v>12256</v>
      </c>
      <c r="X11" s="116">
        <v>12678</v>
      </c>
      <c r="Y11" s="116">
        <v>13040</v>
      </c>
      <c r="Z11" s="116">
        <v>13108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10.514018691588785</v>
      </c>
      <c r="P12" s="76" t="s">
        <v>87</v>
      </c>
      <c r="S12" s="111" t="s">
        <v>31</v>
      </c>
      <c r="T12" s="116"/>
      <c r="U12" s="116"/>
      <c r="V12" s="116">
        <v>1921</v>
      </c>
      <c r="W12" s="116">
        <v>2017</v>
      </c>
      <c r="X12" s="116">
        <v>2108</v>
      </c>
      <c r="Y12" s="116">
        <v>2035</v>
      </c>
      <c r="Z12" s="116">
        <v>2095</v>
      </c>
    </row>
    <row r="13" spans="1:32" ht="15" customHeight="1" x14ac:dyDescent="0.25">
      <c r="A13" s="32" t="s">
        <v>20</v>
      </c>
      <c r="B13" s="74"/>
      <c r="C13" s="74"/>
      <c r="D13" s="75">
        <f>AD108</f>
        <v>15.660749506903354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8.3393242271746946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17.804076265614725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43.1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20.880999342537805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15.339021104625056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1391</v>
      </c>
      <c r="Z15" s="116">
        <v>1562</v>
      </c>
      <c r="AB15" s="121">
        <f t="shared" ref="AB15:AB34" si="2">IF(Z15="np",0,Z15/$Z$34)</f>
        <v>0.10270234729436518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35.345167652859963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84.660978895374939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193</v>
      </c>
      <c r="Z16" s="116">
        <v>187</v>
      </c>
      <c r="AB16" s="121">
        <f t="shared" si="2"/>
        <v>1.2295351436649352E-2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1046</v>
      </c>
      <c r="Z17" s="116">
        <v>1062</v>
      </c>
      <c r="AB17" s="121">
        <f t="shared" si="2"/>
        <v>6.9827076073377611E-2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125</v>
      </c>
      <c r="Z18" s="116">
        <v>125</v>
      </c>
      <c r="AB18" s="121">
        <f t="shared" si="2"/>
        <v>8.2188178052468933E-3</v>
      </c>
    </row>
    <row r="19" spans="1:28" x14ac:dyDescent="0.25">
      <c r="A19" s="65" t="str">
        <f>$S$1&amp;" ("&amp;$V$2&amp;" to "&amp;$Z$2&amp;")"</f>
        <v>Meander Valley (2015-16 to 2019-20)</v>
      </c>
      <c r="B19" s="65"/>
      <c r="C19" s="65"/>
      <c r="D19" s="65"/>
      <c r="E19" s="65"/>
      <c r="F19" s="65"/>
      <c r="G19" s="65" t="str">
        <f>$S$1&amp;" ("&amp;$V$2&amp;" to "&amp;$Z$2&amp;")"</f>
        <v>Meander Valley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988</v>
      </c>
      <c r="Z19" s="116">
        <v>1056</v>
      </c>
      <c r="AB19" s="121">
        <f t="shared" si="2"/>
        <v>6.9432572818725752E-2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452</v>
      </c>
      <c r="Z20" s="116">
        <v>465</v>
      </c>
      <c r="AB20" s="121">
        <f t="shared" si="2"/>
        <v>3.0574002235518444E-2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1347</v>
      </c>
      <c r="Z21" s="116">
        <v>1427</v>
      </c>
      <c r="AB21" s="121">
        <f t="shared" si="2"/>
        <v>9.3826024064698532E-2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990</v>
      </c>
      <c r="Z22" s="116">
        <v>920</v>
      </c>
      <c r="AB22" s="121">
        <f t="shared" si="2"/>
        <v>6.0490499046617137E-2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630</v>
      </c>
      <c r="Z23" s="116">
        <v>650</v>
      </c>
      <c r="AB23" s="121">
        <f t="shared" si="2"/>
        <v>4.2737852587283846E-2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86</v>
      </c>
      <c r="Z24" s="116">
        <v>72</v>
      </c>
      <c r="AB24" s="121">
        <f t="shared" si="2"/>
        <v>4.7340390558222104E-3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563</v>
      </c>
      <c r="Z25" s="116">
        <v>523</v>
      </c>
      <c r="AB25" s="121">
        <f t="shared" si="2"/>
        <v>3.4387533697153E-2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249</v>
      </c>
      <c r="Z26" s="116">
        <v>230</v>
      </c>
      <c r="AB26" s="121">
        <f t="shared" si="2"/>
        <v>1.5122624761654284E-2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591</v>
      </c>
      <c r="Z27" s="116">
        <v>613</v>
      </c>
      <c r="AB27" s="121">
        <f t="shared" si="2"/>
        <v>4.0305082516930768E-2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836</v>
      </c>
      <c r="Z28" s="116">
        <v>794</v>
      </c>
      <c r="AB28" s="121">
        <f t="shared" si="2"/>
        <v>5.2205930698928267E-2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742</v>
      </c>
      <c r="Z29" s="116">
        <v>623</v>
      </c>
      <c r="AB29" s="121">
        <f t="shared" si="2"/>
        <v>4.0962587941350513E-2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1037</v>
      </c>
      <c r="Z30" s="116">
        <v>1071</v>
      </c>
      <c r="AB30" s="121">
        <f t="shared" si="2"/>
        <v>7.041883095535538E-2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1981</v>
      </c>
      <c r="Z31" s="116">
        <v>2018</v>
      </c>
      <c r="AB31" s="121">
        <f t="shared" si="2"/>
        <v>0.13268459464790586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261</v>
      </c>
      <c r="Z32" s="116">
        <v>278</v>
      </c>
      <c r="AB32" s="121">
        <f t="shared" si="2"/>
        <v>1.8278650798869089E-2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479</v>
      </c>
      <c r="Z33" s="116">
        <v>535</v>
      </c>
      <c r="AB33" s="121">
        <f t="shared" si="2"/>
        <v>3.5176540206456705E-2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15079</v>
      </c>
      <c r="Z34" s="124">
        <v>15209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9427</v>
      </c>
      <c r="AB37" s="136">
        <f>Z37/Z40*100</f>
        <v>84.660978895374939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1708</v>
      </c>
      <c r="AB38" s="136">
        <f>Z38/Z40*100</f>
        <v>15.339021104625056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11135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2</v>
      </c>
      <c r="W44" s="116">
        <v>6</v>
      </c>
      <c r="X44" s="116">
        <v>4</v>
      </c>
      <c r="Y44" s="116">
        <v>9</v>
      </c>
      <c r="Z44" s="116">
        <v>15</v>
      </c>
    </row>
    <row r="45" spans="19:32" x14ac:dyDescent="0.25">
      <c r="S45" s="119" t="s">
        <v>38</v>
      </c>
      <c r="T45" s="119"/>
      <c r="U45" s="116"/>
      <c r="V45" s="116">
        <v>181</v>
      </c>
      <c r="W45" s="116">
        <v>166</v>
      </c>
      <c r="X45" s="116">
        <v>164</v>
      </c>
      <c r="Y45" s="116">
        <v>187</v>
      </c>
      <c r="Z45" s="116">
        <v>196</v>
      </c>
    </row>
    <row r="46" spans="19:32" x14ac:dyDescent="0.25">
      <c r="S46" s="119" t="s">
        <v>39</v>
      </c>
      <c r="T46" s="119"/>
      <c r="U46" s="116"/>
      <c r="V46" s="116">
        <v>426</v>
      </c>
      <c r="W46" s="116">
        <v>432</v>
      </c>
      <c r="X46" s="116">
        <v>486</v>
      </c>
      <c r="Y46" s="116">
        <v>435</v>
      </c>
      <c r="Z46" s="116">
        <v>394</v>
      </c>
    </row>
    <row r="47" spans="19:32" x14ac:dyDescent="0.25">
      <c r="S47" s="119" t="s">
        <v>40</v>
      </c>
      <c r="T47" s="119"/>
      <c r="U47" s="116"/>
      <c r="V47" s="116">
        <v>698</v>
      </c>
      <c r="W47" s="116">
        <v>675</v>
      </c>
      <c r="X47" s="116">
        <v>649</v>
      </c>
      <c r="Y47" s="116">
        <v>601</v>
      </c>
      <c r="Z47" s="116">
        <v>649</v>
      </c>
    </row>
    <row r="48" spans="19:32" x14ac:dyDescent="0.25">
      <c r="S48" s="119" t="s">
        <v>41</v>
      </c>
      <c r="T48" s="119"/>
      <c r="U48" s="116"/>
      <c r="V48" s="116">
        <v>669</v>
      </c>
      <c r="W48" s="116">
        <v>675</v>
      </c>
      <c r="X48" s="116">
        <v>816</v>
      </c>
      <c r="Y48" s="116">
        <v>862</v>
      </c>
      <c r="Z48" s="116">
        <v>883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634</v>
      </c>
      <c r="W49" s="116">
        <v>672</v>
      </c>
      <c r="X49" s="116">
        <v>729</v>
      </c>
      <c r="Y49" s="116">
        <v>704</v>
      </c>
      <c r="Z49" s="116">
        <v>739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Meander Valley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564</v>
      </c>
      <c r="W50" s="116">
        <v>624</v>
      </c>
      <c r="X50" s="116">
        <v>652</v>
      </c>
      <c r="Y50" s="116">
        <v>646</v>
      </c>
      <c r="Z50" s="116">
        <v>679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670</v>
      </c>
      <c r="W51" s="116">
        <v>654</v>
      </c>
      <c r="X51" s="116">
        <v>648</v>
      </c>
      <c r="Y51" s="116">
        <v>637</v>
      </c>
      <c r="Z51" s="116">
        <v>627</v>
      </c>
    </row>
    <row r="52" spans="1:26" ht="15" customHeight="1" x14ac:dyDescent="0.25">
      <c r="S52" s="119" t="s">
        <v>45</v>
      </c>
      <c r="T52" s="119"/>
      <c r="U52" s="116"/>
      <c r="V52" s="116">
        <v>767</v>
      </c>
      <c r="W52" s="116">
        <v>750</v>
      </c>
      <c r="X52" s="116">
        <v>762</v>
      </c>
      <c r="Y52" s="116">
        <v>697</v>
      </c>
      <c r="Z52" s="116">
        <v>706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744</v>
      </c>
      <c r="W53" s="116">
        <v>767</v>
      </c>
      <c r="X53" s="116">
        <v>815</v>
      </c>
      <c r="Y53" s="116">
        <v>810</v>
      </c>
      <c r="Z53" s="116">
        <v>782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732</v>
      </c>
      <c r="W54" s="116">
        <v>741</v>
      </c>
      <c r="X54" s="116">
        <v>773</v>
      </c>
      <c r="Y54" s="116">
        <v>783</v>
      </c>
      <c r="Z54" s="116">
        <v>794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548</v>
      </c>
      <c r="W55" s="116">
        <v>594</v>
      </c>
      <c r="X55" s="116">
        <v>623</v>
      </c>
      <c r="Y55" s="116">
        <v>665</v>
      </c>
      <c r="Z55" s="116">
        <v>682</v>
      </c>
    </row>
    <row r="56" spans="1:26" ht="15" customHeight="1" x14ac:dyDescent="0.25">
      <c r="S56" s="119" t="s">
        <v>49</v>
      </c>
      <c r="T56" s="119"/>
      <c r="U56" s="116"/>
      <c r="V56" s="116">
        <v>309</v>
      </c>
      <c r="W56" s="116">
        <v>345</v>
      </c>
      <c r="X56" s="116">
        <v>328</v>
      </c>
      <c r="Y56" s="116">
        <v>343</v>
      </c>
      <c r="Z56" s="116">
        <v>359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120</v>
      </c>
      <c r="W57" s="116">
        <v>127</v>
      </c>
      <c r="X57" s="116">
        <v>145</v>
      </c>
      <c r="Y57" s="116">
        <v>135</v>
      </c>
      <c r="Z57" s="116">
        <v>163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68</v>
      </c>
      <c r="W58" s="116">
        <v>71</v>
      </c>
      <c r="X58" s="116">
        <v>76</v>
      </c>
      <c r="Y58" s="116">
        <v>68</v>
      </c>
      <c r="Z58" s="116">
        <v>77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14</v>
      </c>
      <c r="W59" s="116">
        <v>26</v>
      </c>
      <c r="X59" s="116">
        <v>26</v>
      </c>
      <c r="Y59" s="116">
        <v>32</v>
      </c>
      <c r="Z59" s="116">
        <v>34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9</v>
      </c>
      <c r="W60" s="116">
        <v>15</v>
      </c>
      <c r="X60" s="116">
        <v>15</v>
      </c>
      <c r="Y60" s="116">
        <v>12</v>
      </c>
      <c r="Z60" s="116">
        <v>15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7163</v>
      </c>
      <c r="W61" s="116">
        <v>7342</v>
      </c>
      <c r="X61" s="116">
        <v>7746</v>
      </c>
      <c r="Y61" s="116">
        <v>7635</v>
      </c>
      <c r="Z61" s="116">
        <v>7782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14</v>
      </c>
      <c r="W63" s="116">
        <v>8</v>
      </c>
      <c r="X63" s="116">
        <v>11</v>
      </c>
      <c r="Y63" s="116">
        <v>11</v>
      </c>
      <c r="Z63" s="116">
        <v>8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201</v>
      </c>
      <c r="W64" s="116">
        <v>193</v>
      </c>
      <c r="X64" s="116">
        <v>236</v>
      </c>
      <c r="Y64" s="116">
        <v>202</v>
      </c>
      <c r="Z64" s="116">
        <v>183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Meander Valley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461</v>
      </c>
      <c r="W65" s="116">
        <v>459</v>
      </c>
      <c r="X65" s="116">
        <v>491</v>
      </c>
      <c r="Y65" s="116">
        <v>525</v>
      </c>
      <c r="Z65" s="116">
        <v>517</v>
      </c>
    </row>
    <row r="66" spans="1:26" x14ac:dyDescent="0.25">
      <c r="S66" s="119" t="s">
        <v>40</v>
      </c>
      <c r="T66" s="119"/>
      <c r="U66" s="116"/>
      <c r="V66" s="116">
        <v>584</v>
      </c>
      <c r="W66" s="116">
        <v>579</v>
      </c>
      <c r="X66" s="116">
        <v>609</v>
      </c>
      <c r="Y66" s="116">
        <v>622</v>
      </c>
      <c r="Z66" s="116">
        <v>619</v>
      </c>
    </row>
    <row r="67" spans="1:26" x14ac:dyDescent="0.25">
      <c r="S67" s="119" t="s">
        <v>41</v>
      </c>
      <c r="T67" s="119"/>
      <c r="U67" s="116"/>
      <c r="V67" s="116">
        <v>577</v>
      </c>
      <c r="W67" s="116">
        <v>607</v>
      </c>
      <c r="X67" s="116">
        <v>612</v>
      </c>
      <c r="Y67" s="116">
        <v>731</v>
      </c>
      <c r="Z67" s="116">
        <v>762</v>
      </c>
    </row>
    <row r="68" spans="1:26" x14ac:dyDescent="0.25">
      <c r="S68" s="119" t="s">
        <v>42</v>
      </c>
      <c r="T68" s="119"/>
      <c r="U68" s="116"/>
      <c r="V68" s="116">
        <v>623</v>
      </c>
      <c r="W68" s="116">
        <v>582</v>
      </c>
      <c r="X68" s="116">
        <v>582</v>
      </c>
      <c r="Y68" s="116">
        <v>644</v>
      </c>
      <c r="Z68" s="116">
        <v>650</v>
      </c>
    </row>
    <row r="69" spans="1:26" x14ac:dyDescent="0.25">
      <c r="S69" s="119" t="s">
        <v>43</v>
      </c>
      <c r="T69" s="119"/>
      <c r="U69" s="116"/>
      <c r="V69" s="116">
        <v>537</v>
      </c>
      <c r="W69" s="116">
        <v>593</v>
      </c>
      <c r="X69" s="116">
        <v>605</v>
      </c>
      <c r="Y69" s="116">
        <v>644</v>
      </c>
      <c r="Z69" s="116">
        <v>668</v>
      </c>
    </row>
    <row r="70" spans="1:26" x14ac:dyDescent="0.25">
      <c r="S70" s="119" t="s">
        <v>44</v>
      </c>
      <c r="T70" s="119"/>
      <c r="U70" s="116"/>
      <c r="V70" s="116">
        <v>662</v>
      </c>
      <c r="W70" s="116">
        <v>674</v>
      </c>
      <c r="X70" s="116">
        <v>645</v>
      </c>
      <c r="Y70" s="116">
        <v>655</v>
      </c>
      <c r="Z70" s="116">
        <v>654</v>
      </c>
    </row>
    <row r="71" spans="1:26" x14ac:dyDescent="0.25">
      <c r="S71" s="119" t="s">
        <v>45</v>
      </c>
      <c r="T71" s="119"/>
      <c r="U71" s="116"/>
      <c r="V71" s="116">
        <v>807</v>
      </c>
      <c r="W71" s="116">
        <v>789</v>
      </c>
      <c r="X71" s="116">
        <v>804</v>
      </c>
      <c r="Y71" s="116">
        <v>815</v>
      </c>
      <c r="Z71" s="116">
        <v>808</v>
      </c>
    </row>
    <row r="72" spans="1:26" x14ac:dyDescent="0.25">
      <c r="S72" s="119" t="s">
        <v>46</v>
      </c>
      <c r="T72" s="119"/>
      <c r="U72" s="116"/>
      <c r="V72" s="116">
        <v>819</v>
      </c>
      <c r="W72" s="116">
        <v>891</v>
      </c>
      <c r="X72" s="116">
        <v>874</v>
      </c>
      <c r="Y72" s="116">
        <v>891</v>
      </c>
      <c r="Z72" s="116">
        <v>872</v>
      </c>
    </row>
    <row r="73" spans="1:26" x14ac:dyDescent="0.25">
      <c r="S73" s="119" t="s">
        <v>47</v>
      </c>
      <c r="T73" s="119"/>
      <c r="U73" s="116"/>
      <c r="V73" s="116">
        <v>637</v>
      </c>
      <c r="W73" s="116">
        <v>697</v>
      </c>
      <c r="X73" s="116">
        <v>655</v>
      </c>
      <c r="Y73" s="116">
        <v>747</v>
      </c>
      <c r="Z73" s="116">
        <v>731</v>
      </c>
    </row>
    <row r="74" spans="1:26" x14ac:dyDescent="0.25">
      <c r="S74" s="119" t="s">
        <v>48</v>
      </c>
      <c r="T74" s="119"/>
      <c r="U74" s="116"/>
      <c r="V74" s="116">
        <v>422</v>
      </c>
      <c r="W74" s="116">
        <v>489</v>
      </c>
      <c r="X74" s="116">
        <v>519</v>
      </c>
      <c r="Y74" s="116">
        <v>536</v>
      </c>
      <c r="Z74" s="116">
        <v>558</v>
      </c>
    </row>
    <row r="75" spans="1:26" x14ac:dyDescent="0.25">
      <c r="S75" s="119" t="s">
        <v>49</v>
      </c>
      <c r="T75" s="119"/>
      <c r="U75" s="116"/>
      <c r="V75" s="116">
        <v>201</v>
      </c>
      <c r="W75" s="116">
        <v>205</v>
      </c>
      <c r="X75" s="116">
        <v>215</v>
      </c>
      <c r="Y75" s="116">
        <v>246</v>
      </c>
      <c r="Z75" s="116">
        <v>226</v>
      </c>
    </row>
    <row r="76" spans="1:26" x14ac:dyDescent="0.25">
      <c r="S76" s="119" t="s">
        <v>50</v>
      </c>
      <c r="T76" s="119"/>
      <c r="U76" s="116"/>
      <c r="V76" s="116">
        <v>69</v>
      </c>
      <c r="W76" s="116">
        <v>89</v>
      </c>
      <c r="X76" s="116">
        <v>96</v>
      </c>
      <c r="Y76" s="116">
        <v>103</v>
      </c>
      <c r="Z76" s="116">
        <v>100</v>
      </c>
    </row>
    <row r="77" spans="1:26" x14ac:dyDescent="0.25">
      <c r="S77" s="119" t="s">
        <v>51</v>
      </c>
      <c r="T77" s="119"/>
      <c r="U77" s="116"/>
      <c r="V77" s="116">
        <v>39</v>
      </c>
      <c r="W77" s="116">
        <v>40</v>
      </c>
      <c r="X77" s="116">
        <v>47</v>
      </c>
      <c r="Y77" s="116">
        <v>45</v>
      </c>
      <c r="Z77" s="116">
        <v>48</v>
      </c>
    </row>
    <row r="78" spans="1:26" x14ac:dyDescent="0.25">
      <c r="S78" s="119" t="s">
        <v>52</v>
      </c>
      <c r="T78" s="119"/>
      <c r="U78" s="116"/>
      <c r="V78" s="116">
        <v>28</v>
      </c>
      <c r="W78" s="116">
        <v>19</v>
      </c>
      <c r="X78" s="116">
        <v>20</v>
      </c>
      <c r="Y78" s="116">
        <v>10</v>
      </c>
      <c r="Z78" s="116">
        <v>18</v>
      </c>
    </row>
    <row r="79" spans="1:26" x14ac:dyDescent="0.25">
      <c r="S79" s="119" t="s">
        <v>53</v>
      </c>
      <c r="T79" s="119"/>
      <c r="U79" s="116"/>
      <c r="V79" s="116">
        <v>11</v>
      </c>
      <c r="W79" s="116">
        <v>16</v>
      </c>
      <c r="X79" s="116">
        <v>12</v>
      </c>
      <c r="Y79" s="116">
        <v>12</v>
      </c>
      <c r="Z79" s="116">
        <v>10</v>
      </c>
    </row>
    <row r="80" spans="1:26" x14ac:dyDescent="0.25">
      <c r="S80" s="122" t="s">
        <v>54</v>
      </c>
      <c r="T80" s="122"/>
      <c r="U80" s="116"/>
      <c r="V80" s="116">
        <v>6687</v>
      </c>
      <c r="W80" s="116">
        <v>6931</v>
      </c>
      <c r="X80" s="116">
        <v>7041</v>
      </c>
      <c r="Y80" s="116">
        <v>7447</v>
      </c>
      <c r="Z80" s="116">
        <v>7429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Meander Valley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594</v>
      </c>
      <c r="W83" s="116">
        <v>606</v>
      </c>
      <c r="X83" s="116">
        <v>626</v>
      </c>
      <c r="Y83" s="116">
        <v>614</v>
      </c>
      <c r="Z83" s="116">
        <v>669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473</v>
      </c>
      <c r="W84" s="116">
        <v>482</v>
      </c>
      <c r="X84" s="116">
        <v>486</v>
      </c>
      <c r="Y84" s="116">
        <v>502</v>
      </c>
      <c r="Z84" s="116">
        <v>526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956</v>
      </c>
      <c r="W85" s="116">
        <v>964</v>
      </c>
      <c r="X85" s="116">
        <v>1004</v>
      </c>
      <c r="Y85" s="116">
        <v>994</v>
      </c>
      <c r="Z85" s="116">
        <v>1007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15,210</v>
      </c>
      <c r="D86" s="98">
        <f t="shared" ref="D86:D91" si="4">AD4</f>
        <v>8.7544767210505636E-3</v>
      </c>
      <c r="E86" s="99">
        <f t="shared" ref="E86:E91" si="5">AD4</f>
        <v>8.7544767210505636E-3</v>
      </c>
      <c r="F86" s="98">
        <f t="shared" ref="F86:F91" si="6">AF4</f>
        <v>9.787786920744912E-2</v>
      </c>
      <c r="G86" s="99">
        <f t="shared" ref="G86:G91" si="7">AF4</f>
        <v>9.787786920744912E-2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289</v>
      </c>
      <c r="W86" s="116">
        <v>286</v>
      </c>
      <c r="X86" s="116">
        <v>301</v>
      </c>
      <c r="Y86" s="116">
        <v>311</v>
      </c>
      <c r="Z86" s="116">
        <v>321</v>
      </c>
    </row>
    <row r="87" spans="1:30" ht="15" customHeight="1" x14ac:dyDescent="0.25">
      <c r="A87" s="100" t="s">
        <v>4</v>
      </c>
      <c r="B87" s="51"/>
      <c r="C87" s="101" t="str">
        <f t="shared" si="3"/>
        <v>7,777</v>
      </c>
      <c r="D87" s="98">
        <f t="shared" si="4"/>
        <v>1.8598559266535641E-2</v>
      </c>
      <c r="E87" s="99">
        <f t="shared" si="5"/>
        <v>1.8598559266535641E-2</v>
      </c>
      <c r="F87" s="98">
        <f t="shared" si="6"/>
        <v>8.5263745464694285E-2</v>
      </c>
      <c r="G87" s="99">
        <f t="shared" si="7"/>
        <v>8.5263745464694285E-2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165</v>
      </c>
      <c r="W87" s="116">
        <v>181</v>
      </c>
      <c r="X87" s="116">
        <v>186</v>
      </c>
      <c r="Y87" s="116">
        <v>199</v>
      </c>
      <c r="Z87" s="116">
        <v>207</v>
      </c>
    </row>
    <row r="88" spans="1:30" ht="15" customHeight="1" x14ac:dyDescent="0.25">
      <c r="A88" s="100" t="s">
        <v>5</v>
      </c>
      <c r="B88" s="51"/>
      <c r="C88" s="101" t="str">
        <f t="shared" si="3"/>
        <v>7,424</v>
      </c>
      <c r="D88" s="98">
        <f t="shared" si="4"/>
        <v>-3.0884920102054458E-3</v>
      </c>
      <c r="E88" s="99">
        <f t="shared" si="5"/>
        <v>-3.0884920102054458E-3</v>
      </c>
      <c r="F88" s="98">
        <f t="shared" si="6"/>
        <v>0.11037989829494466</v>
      </c>
      <c r="G88" s="99">
        <f t="shared" si="7"/>
        <v>0.11037989829494466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275</v>
      </c>
      <c r="W88" s="116">
        <v>290</v>
      </c>
      <c r="X88" s="116">
        <v>309</v>
      </c>
      <c r="Y88" s="116">
        <v>299</v>
      </c>
      <c r="Z88" s="116">
        <v>300</v>
      </c>
    </row>
    <row r="89" spans="1:30" ht="15" customHeight="1" x14ac:dyDescent="0.25">
      <c r="A89" s="51" t="s">
        <v>6</v>
      </c>
      <c r="B89" s="51"/>
      <c r="C89" s="101" t="str">
        <f t="shared" si="3"/>
        <v>11,128</v>
      </c>
      <c r="D89" s="98">
        <f t="shared" si="4"/>
        <v>3.0084235860409203E-2</v>
      </c>
      <c r="E89" s="99">
        <f t="shared" si="5"/>
        <v>3.0084235860409203E-2</v>
      </c>
      <c r="F89" s="98">
        <f t="shared" si="6"/>
        <v>0.10342092216162624</v>
      </c>
      <c r="G89" s="99">
        <f t="shared" si="7"/>
        <v>0.10342092216162624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618</v>
      </c>
      <c r="W89" s="116">
        <v>617</v>
      </c>
      <c r="X89" s="116">
        <v>641</v>
      </c>
      <c r="Y89" s="116">
        <v>666</v>
      </c>
      <c r="Z89" s="116">
        <v>696</v>
      </c>
    </row>
    <row r="90" spans="1:30" ht="15" customHeight="1" x14ac:dyDescent="0.25">
      <c r="A90" s="51" t="s">
        <v>100</v>
      </c>
      <c r="B90" s="51"/>
      <c r="C90" s="101" t="str">
        <f t="shared" si="3"/>
        <v>$41,466</v>
      </c>
      <c r="D90" s="98">
        <f t="shared" si="4"/>
        <v>2.1295382269142848E-2</v>
      </c>
      <c r="E90" s="99">
        <f t="shared" si="5"/>
        <v>2.1295382269142848E-2</v>
      </c>
      <c r="F90" s="98">
        <f t="shared" si="6"/>
        <v>0.11299746352985385</v>
      </c>
      <c r="G90" s="99">
        <f t="shared" si="7"/>
        <v>0.11299746352985385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724</v>
      </c>
      <c r="W90" s="116">
        <v>732</v>
      </c>
      <c r="X90" s="116">
        <v>820</v>
      </c>
      <c r="Y90" s="116">
        <v>844</v>
      </c>
      <c r="Z90" s="116">
        <v>887</v>
      </c>
    </row>
    <row r="91" spans="1:30" ht="15" customHeight="1" x14ac:dyDescent="0.25">
      <c r="A91" s="51" t="s">
        <v>7</v>
      </c>
      <c r="B91" s="51"/>
      <c r="C91" s="101" t="str">
        <f t="shared" si="3"/>
        <v>$577.6 mil</v>
      </c>
      <c r="D91" s="98">
        <f t="shared" si="4"/>
        <v>5.4776187450840563E-2</v>
      </c>
      <c r="E91" s="99">
        <f t="shared" si="5"/>
        <v>5.4776187450840563E-2</v>
      </c>
      <c r="F91" s="98">
        <f t="shared" si="6"/>
        <v>0.23480655711301868</v>
      </c>
      <c r="G91" s="99">
        <f t="shared" si="7"/>
        <v>0.23480655711301868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5256</v>
      </c>
      <c r="W91" s="116">
        <v>5381</v>
      </c>
      <c r="X91" s="116">
        <v>5565</v>
      </c>
      <c r="Y91" s="116">
        <v>5562</v>
      </c>
      <c r="Z91" s="116">
        <v>5792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302</v>
      </c>
      <c r="W93" s="116">
        <v>310</v>
      </c>
      <c r="X93" s="116">
        <v>364</v>
      </c>
      <c r="Y93" s="116">
        <v>396</v>
      </c>
      <c r="Z93" s="116">
        <v>395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785</v>
      </c>
      <c r="W94" s="116">
        <v>856</v>
      </c>
      <c r="X94" s="116">
        <v>871</v>
      </c>
      <c r="Y94" s="116">
        <v>913</v>
      </c>
      <c r="Z94" s="116">
        <v>931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196</v>
      </c>
      <c r="W95" s="116">
        <v>186</v>
      </c>
      <c r="X95" s="116">
        <v>208</v>
      </c>
      <c r="Y95" s="116">
        <v>208</v>
      </c>
      <c r="Z95" s="116">
        <v>231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750</v>
      </c>
      <c r="W96" s="116">
        <v>773</v>
      </c>
      <c r="X96" s="116">
        <v>788</v>
      </c>
      <c r="Y96" s="116">
        <v>836</v>
      </c>
      <c r="Z96" s="116">
        <v>909</v>
      </c>
    </row>
    <row r="97" spans="1:32" ht="15" customHeight="1" x14ac:dyDescent="0.25">
      <c r="S97" s="119" t="s">
        <v>145</v>
      </c>
      <c r="T97" s="119"/>
      <c r="U97" s="116"/>
      <c r="V97" s="116">
        <v>815</v>
      </c>
      <c r="W97" s="116">
        <v>888</v>
      </c>
      <c r="X97" s="116">
        <v>871</v>
      </c>
      <c r="Y97" s="116">
        <v>904</v>
      </c>
      <c r="Z97" s="116">
        <v>901</v>
      </c>
    </row>
    <row r="98" spans="1:32" ht="15" customHeight="1" x14ac:dyDescent="0.25">
      <c r="S98" s="119" t="s">
        <v>146</v>
      </c>
      <c r="T98" s="119"/>
      <c r="U98" s="116"/>
      <c r="V98" s="116">
        <v>566</v>
      </c>
      <c r="W98" s="116">
        <v>548</v>
      </c>
      <c r="X98" s="116">
        <v>585</v>
      </c>
      <c r="Y98" s="116">
        <v>592</v>
      </c>
      <c r="Z98" s="116">
        <v>598</v>
      </c>
    </row>
    <row r="99" spans="1:32" ht="15" customHeight="1" x14ac:dyDescent="0.25">
      <c r="S99" s="119" t="s">
        <v>147</v>
      </c>
      <c r="T99" s="119"/>
      <c r="U99" s="116"/>
      <c r="V99" s="116">
        <v>31</v>
      </c>
      <c r="W99" s="116">
        <v>39</v>
      </c>
      <c r="X99" s="116">
        <v>38</v>
      </c>
      <c r="Y99" s="116">
        <v>46</v>
      </c>
      <c r="Z99" s="116">
        <v>54</v>
      </c>
    </row>
    <row r="100" spans="1:32" ht="15" customHeight="1" x14ac:dyDescent="0.25">
      <c r="S100" s="119" t="s">
        <v>59</v>
      </c>
      <c r="T100" s="119"/>
      <c r="U100" s="116"/>
      <c r="V100" s="116">
        <v>434</v>
      </c>
      <c r="W100" s="116">
        <v>428</v>
      </c>
      <c r="X100" s="116">
        <v>461</v>
      </c>
      <c r="Y100" s="116">
        <v>490</v>
      </c>
      <c r="Z100" s="116">
        <v>519</v>
      </c>
    </row>
    <row r="101" spans="1:32" x14ac:dyDescent="0.25">
      <c r="A101" s="20"/>
      <c r="S101" s="122" t="s">
        <v>54</v>
      </c>
      <c r="T101" s="122"/>
      <c r="U101" s="116"/>
      <c r="V101" s="116">
        <v>4828</v>
      </c>
      <c r="W101" s="116">
        <v>4963</v>
      </c>
      <c r="X101" s="116">
        <v>5116</v>
      </c>
      <c r="Y101" s="116">
        <v>5243</v>
      </c>
      <c r="Z101" s="116">
        <v>5335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9786</v>
      </c>
      <c r="W104" s="116">
        <v>10221</v>
      </c>
      <c r="X104" s="116">
        <v>10632</v>
      </c>
      <c r="Y104" s="116">
        <v>10940</v>
      </c>
      <c r="Z104" s="116">
        <v>11154</v>
      </c>
      <c r="AB104" s="113" t="str">
        <f>TEXT(Z104,"###,###")</f>
        <v>11,154</v>
      </c>
      <c r="AD104" s="134">
        <f>Z104/($Z$4)*100</f>
        <v>73.333333333333329</v>
      </c>
      <c r="AF104" s="113"/>
    </row>
    <row r="105" spans="1:32" x14ac:dyDescent="0.25">
      <c r="S105" s="119" t="s">
        <v>18</v>
      </c>
      <c r="T105" s="119"/>
      <c r="U105" s="116"/>
      <c r="V105" s="116">
        <v>2295</v>
      </c>
      <c r="W105" s="116">
        <v>2455</v>
      </c>
      <c r="X105" s="116">
        <v>2428</v>
      </c>
      <c r="Y105" s="116">
        <v>2542</v>
      </c>
      <c r="Z105" s="116">
        <v>2538</v>
      </c>
      <c r="AB105" s="113" t="str">
        <f>TEXT(Z105,"###,###")</f>
        <v>2,538</v>
      </c>
      <c r="AD105" s="134">
        <f>Z105/($Z$4)*100</f>
        <v>16.68639053254438</v>
      </c>
      <c r="AF105" s="113"/>
    </row>
    <row r="106" spans="1:32" x14ac:dyDescent="0.25">
      <c r="S106" s="122" t="s">
        <v>54</v>
      </c>
      <c r="T106" s="122"/>
      <c r="U106" s="124"/>
      <c r="V106" s="124">
        <v>12081</v>
      </c>
      <c r="W106" s="124">
        <v>12676</v>
      </c>
      <c r="X106" s="124">
        <v>13060</v>
      </c>
      <c r="Y106" s="124">
        <v>13482</v>
      </c>
      <c r="Z106" s="124">
        <v>13692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2085</v>
      </c>
      <c r="W108" s="116">
        <v>2223</v>
      </c>
      <c r="X108" s="116">
        <v>2470</v>
      </c>
      <c r="Y108" s="116">
        <v>2285</v>
      </c>
      <c r="Z108" s="116">
        <v>2382</v>
      </c>
      <c r="AB108" s="113" t="str">
        <f>TEXT(Z108,"###,###")</f>
        <v>2,382</v>
      </c>
      <c r="AD108" s="134">
        <f>Z108/($Z$4)*100</f>
        <v>15.660749506903354</v>
      </c>
      <c r="AF108" s="113"/>
    </row>
    <row r="109" spans="1:32" x14ac:dyDescent="0.25">
      <c r="S109" s="119" t="s">
        <v>21</v>
      </c>
      <c r="T109" s="119"/>
      <c r="U109" s="116"/>
      <c r="V109" s="116">
        <v>2487</v>
      </c>
      <c r="W109" s="116">
        <v>2457</v>
      </c>
      <c r="X109" s="116">
        <v>2538</v>
      </c>
      <c r="Y109" s="116">
        <v>2561</v>
      </c>
      <c r="Z109" s="116">
        <v>2708</v>
      </c>
      <c r="AB109" s="113" t="str">
        <f>TEXT(Z109,"###,###")</f>
        <v>2,708</v>
      </c>
      <c r="AD109" s="134">
        <f>Z109/($Z$4)*100</f>
        <v>17.804076265614725</v>
      </c>
      <c r="AF109" s="113"/>
    </row>
    <row r="110" spans="1:32" x14ac:dyDescent="0.25">
      <c r="S110" s="119" t="s">
        <v>22</v>
      </c>
      <c r="T110" s="119"/>
      <c r="U110" s="116"/>
      <c r="V110" s="116">
        <v>2720</v>
      </c>
      <c r="W110" s="116">
        <v>3067</v>
      </c>
      <c r="X110" s="116">
        <v>3123</v>
      </c>
      <c r="Y110" s="116">
        <v>3285</v>
      </c>
      <c r="Z110" s="116">
        <v>3176</v>
      </c>
      <c r="AB110" s="113" t="str">
        <f>TEXT(Z110,"###,###")</f>
        <v>3,176</v>
      </c>
      <c r="AD110" s="134">
        <f>Z110/($Z$4)*100</f>
        <v>20.880999342537805</v>
      </c>
      <c r="AF110" s="113"/>
    </row>
    <row r="111" spans="1:32" x14ac:dyDescent="0.25">
      <c r="S111" s="119" t="s">
        <v>23</v>
      </c>
      <c r="T111" s="119"/>
      <c r="U111" s="116"/>
      <c r="V111" s="116">
        <v>4794</v>
      </c>
      <c r="W111" s="116">
        <v>4929</v>
      </c>
      <c r="X111" s="116">
        <v>4923</v>
      </c>
      <c r="Y111" s="116">
        <v>5350</v>
      </c>
      <c r="Z111" s="116">
        <v>5376</v>
      </c>
      <c r="AB111" s="113" t="str">
        <f>TEXT(Z111,"###,###")</f>
        <v>5,376</v>
      </c>
      <c r="AD111" s="134">
        <f>Z111/($Z$4)*100</f>
        <v>35.345167652859963</v>
      </c>
      <c r="AF111" s="113"/>
    </row>
    <row r="112" spans="1:32" x14ac:dyDescent="0.25">
      <c r="S112" s="122" t="s">
        <v>54</v>
      </c>
      <c r="T112" s="122"/>
      <c r="U112" s="116"/>
      <c r="V112" s="116">
        <v>13854</v>
      </c>
      <c r="W112" s="116">
        <v>14273</v>
      </c>
      <c r="X112" s="116">
        <v>14789</v>
      </c>
      <c r="Y112" s="116">
        <v>15076</v>
      </c>
      <c r="Z112" s="116">
        <v>15206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45.82</v>
      </c>
      <c r="W118" s="135">
        <v>43.25</v>
      </c>
      <c r="X118" s="135">
        <v>43.12</v>
      </c>
      <c r="Y118" s="135">
        <v>42.95</v>
      </c>
      <c r="Z118" s="135">
        <v>43.1</v>
      </c>
      <c r="AB118" s="113" t="str">
        <f>TEXT(Z118,"##.0")</f>
        <v>43.1</v>
      </c>
    </row>
    <row r="120" spans="19:32" x14ac:dyDescent="0.25">
      <c r="S120" s="105" t="s">
        <v>102</v>
      </c>
      <c r="T120" s="116"/>
      <c r="U120" s="116"/>
      <c r="V120" s="116">
        <v>8164</v>
      </c>
      <c r="W120" s="116">
        <v>8327</v>
      </c>
      <c r="X120" s="116">
        <v>8569</v>
      </c>
      <c r="Y120" s="116">
        <v>8766</v>
      </c>
      <c r="Z120" s="116">
        <v>9030</v>
      </c>
      <c r="AB120" s="113" t="str">
        <f>TEXT(Z120,"###,###")</f>
        <v>9,030</v>
      </c>
    </row>
    <row r="121" spans="19:32" x14ac:dyDescent="0.25">
      <c r="S121" s="105" t="s">
        <v>103</v>
      </c>
      <c r="T121" s="116"/>
      <c r="U121" s="116"/>
      <c r="V121" s="116">
        <v>1062</v>
      </c>
      <c r="W121" s="116">
        <v>1157</v>
      </c>
      <c r="X121" s="116">
        <v>1176</v>
      </c>
      <c r="Y121" s="116">
        <v>1107</v>
      </c>
      <c r="Z121" s="116">
        <v>1170</v>
      </c>
      <c r="AB121" s="113" t="str">
        <f>TEXT(Z121,"###,###")</f>
        <v>1,170</v>
      </c>
    </row>
    <row r="122" spans="19:32" x14ac:dyDescent="0.25">
      <c r="S122" s="105" t="s">
        <v>104</v>
      </c>
      <c r="T122" s="116"/>
      <c r="U122" s="116"/>
      <c r="V122" s="116">
        <v>859</v>
      </c>
      <c r="W122" s="116">
        <v>860</v>
      </c>
      <c r="X122" s="116">
        <v>938</v>
      </c>
      <c r="Y122" s="116">
        <v>929</v>
      </c>
      <c r="Z122" s="116">
        <v>928</v>
      </c>
      <c r="AB122" s="113" t="str">
        <f>TEXT(Z122,"###,###")</f>
        <v>928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9023</v>
      </c>
      <c r="W124" s="116">
        <v>9187</v>
      </c>
      <c r="X124" s="116">
        <v>9507</v>
      </c>
      <c r="Y124" s="116">
        <v>9695</v>
      </c>
      <c r="Z124" s="116">
        <v>9958</v>
      </c>
      <c r="AB124" s="113" t="str">
        <f>TEXT(Z124,"###,###")</f>
        <v>9,958</v>
      </c>
      <c r="AD124" s="131">
        <f>Z124/$Z$7*100</f>
        <v>89.485981308411212</v>
      </c>
    </row>
    <row r="125" spans="19:32" x14ac:dyDescent="0.25">
      <c r="S125" s="105" t="s">
        <v>106</v>
      </c>
      <c r="T125" s="116"/>
      <c r="U125" s="116"/>
      <c r="V125" s="116">
        <v>1921</v>
      </c>
      <c r="W125" s="116">
        <v>2017</v>
      </c>
      <c r="X125" s="116">
        <v>2114</v>
      </c>
      <c r="Y125" s="116">
        <v>2036</v>
      </c>
      <c r="Z125" s="116">
        <v>2098</v>
      </c>
      <c r="AB125" s="113" t="str">
        <f>TEXT(Z125,"###,###")</f>
        <v>2,098</v>
      </c>
      <c r="AD125" s="131">
        <f>Z125/$Z$7*100</f>
        <v>18.853342918763481</v>
      </c>
    </row>
    <row r="127" spans="19:32" x14ac:dyDescent="0.25">
      <c r="S127" s="105" t="s">
        <v>107</v>
      </c>
      <c r="T127" s="116"/>
      <c r="U127" s="116"/>
      <c r="V127" s="116">
        <v>5257</v>
      </c>
      <c r="W127" s="116">
        <v>5381</v>
      </c>
      <c r="X127" s="116">
        <v>5564</v>
      </c>
      <c r="Y127" s="116">
        <v>5563</v>
      </c>
      <c r="Z127" s="116">
        <v>5790</v>
      </c>
      <c r="AB127" s="113" t="str">
        <f>TEXT(Z127,"###,###")</f>
        <v>5,790</v>
      </c>
      <c r="AD127" s="131">
        <f>Z127/$Z$7*100</f>
        <v>52.030913012221426</v>
      </c>
    </row>
    <row r="128" spans="19:32" x14ac:dyDescent="0.25">
      <c r="S128" s="105" t="s">
        <v>108</v>
      </c>
      <c r="T128" s="116"/>
      <c r="U128" s="116"/>
      <c r="V128" s="116">
        <v>4823</v>
      </c>
      <c r="W128" s="116">
        <v>4963</v>
      </c>
      <c r="X128" s="116">
        <v>5116</v>
      </c>
      <c r="Y128" s="116">
        <v>5240</v>
      </c>
      <c r="Z128" s="116">
        <v>5338</v>
      </c>
      <c r="AB128" s="113" t="str">
        <f>TEXT(Z128,"###,###")</f>
        <v>5,338</v>
      </c>
      <c r="AD128" s="131">
        <f>Z128/$Z$7*100</f>
        <v>47.969086987778574</v>
      </c>
    </row>
    <row r="130" spans="19:20" x14ac:dyDescent="0.25">
      <c r="S130" s="105" t="s">
        <v>185</v>
      </c>
      <c r="T130" s="131">
        <v>81.146657081236512</v>
      </c>
    </row>
    <row r="131" spans="19:20" x14ac:dyDescent="0.25">
      <c r="S131" s="105" t="s">
        <v>186</v>
      </c>
      <c r="T131" s="131">
        <v>10.514018691588785</v>
      </c>
    </row>
    <row r="132" spans="19:20" x14ac:dyDescent="0.25">
      <c r="S132" s="105" t="s">
        <v>187</v>
      </c>
      <c r="T132" s="131">
        <v>8.3393242271746946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F53C94A-0C1C-4D7C-8091-C8D32B83411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1A90A958-2384-40FE-912C-74103F8A17C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CEEBA7B-036A-47E8-802C-F211921D3E1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0D62152A-8CE6-4AE3-AC3D-87FB350F7A6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D9A1-9629-47DE-A732-9BCB3ECAC49D}">
  <sheetPr codeName="Sheet87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133</v>
      </c>
      <c r="T1" s="103"/>
      <c r="U1" s="103"/>
      <c r="V1" s="103"/>
      <c r="W1" s="103"/>
      <c r="X1" s="103"/>
      <c r="Y1" s="104" t="s">
        <v>172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133</v>
      </c>
      <c r="Y3" s="109" t="s">
        <v>172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12.23 Northern Midlands,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9213</v>
      </c>
      <c r="W4" s="112">
        <v>9722</v>
      </c>
      <c r="X4" s="112">
        <v>10339</v>
      </c>
      <c r="Y4" s="112">
        <v>10570</v>
      </c>
      <c r="Z4" s="112">
        <v>10272</v>
      </c>
      <c r="AB4" s="113" t="str">
        <f>TEXT(Z4,"###,###")</f>
        <v>10,272</v>
      </c>
      <c r="AD4" s="114">
        <f>Z4/Y4-1</f>
        <v>-2.8192999053926249E-2</v>
      </c>
      <c r="AF4" s="114">
        <f>Z4/V4-1</f>
        <v>0.11494627157277759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4899</v>
      </c>
      <c r="W5" s="112">
        <v>5131</v>
      </c>
      <c r="X5" s="112">
        <v>5536</v>
      </c>
      <c r="Y5" s="112">
        <v>5549</v>
      </c>
      <c r="Z5" s="112">
        <v>5415</v>
      </c>
      <c r="AB5" s="113" t="str">
        <f>TEXT(Z5,"###,###")</f>
        <v>5,415</v>
      </c>
      <c r="AD5" s="114">
        <f t="shared" ref="AD5:AD9" si="0">Z5/Y5-1</f>
        <v>-2.4148495224364797E-2</v>
      </c>
      <c r="AF5" s="114">
        <f t="shared" ref="AF5:AF9" si="1">Z5/V5-1</f>
        <v>0.10532761788120015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4318</v>
      </c>
      <c r="W6" s="112">
        <v>4591</v>
      </c>
      <c r="X6" s="112">
        <v>4806</v>
      </c>
      <c r="Y6" s="112">
        <v>5021</v>
      </c>
      <c r="Z6" s="112">
        <v>4858</v>
      </c>
      <c r="AB6" s="113" t="str">
        <f>TEXT(Z6,"###,###")</f>
        <v>4,858</v>
      </c>
      <c r="AD6" s="114">
        <f t="shared" si="0"/>
        <v>-3.2463652658832887E-2</v>
      </c>
      <c r="AF6" s="114">
        <f t="shared" si="1"/>
        <v>0.1250578971746179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6539</v>
      </c>
      <c r="W7" s="112">
        <v>6783</v>
      </c>
      <c r="X7" s="112">
        <v>7227</v>
      </c>
      <c r="Y7" s="112">
        <v>7280</v>
      </c>
      <c r="Z7" s="112">
        <v>7339</v>
      </c>
      <c r="AB7" s="113" t="str">
        <f>TEXT(Z7,"###,###")</f>
        <v>7,339</v>
      </c>
      <c r="AD7" s="114">
        <f t="shared" si="0"/>
        <v>8.1043956043955756E-3</v>
      </c>
      <c r="AF7" s="114">
        <f t="shared" si="1"/>
        <v>0.12234286588163323</v>
      </c>
    </row>
    <row r="8" spans="1:32" ht="17.25" customHeight="1" x14ac:dyDescent="0.25">
      <c r="A8" s="66" t="s">
        <v>13</v>
      </c>
      <c r="B8" s="67"/>
      <c r="C8" s="31"/>
      <c r="D8" s="68" t="str">
        <f>AB4</f>
        <v>10,272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7,339</v>
      </c>
      <c r="P8" s="69"/>
      <c r="S8" s="111" t="s">
        <v>86</v>
      </c>
      <c r="T8" s="112"/>
      <c r="U8" s="112"/>
      <c r="V8" s="112">
        <v>36488</v>
      </c>
      <c r="W8" s="112">
        <v>35024</v>
      </c>
      <c r="X8" s="112">
        <v>35618</v>
      </c>
      <c r="Y8" s="112">
        <v>38741.300000000003</v>
      </c>
      <c r="Z8" s="112">
        <v>38932.339999999997</v>
      </c>
      <c r="AB8" s="113" t="str">
        <f>TEXT(Z8,"$###,###")</f>
        <v>$38,932</v>
      </c>
      <c r="AD8" s="114">
        <f t="shared" si="0"/>
        <v>4.9311716436979403E-3</v>
      </c>
      <c r="AF8" s="114">
        <f t="shared" si="1"/>
        <v>6.6990243367682334E-2</v>
      </c>
    </row>
    <row r="9" spans="1:32" x14ac:dyDescent="0.25">
      <c r="A9" s="32" t="s">
        <v>15</v>
      </c>
      <c r="B9" s="73"/>
      <c r="C9" s="74"/>
      <c r="D9" s="75">
        <f>AD104</f>
        <v>74.357476635514018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52.813734841259027</v>
      </c>
      <c r="P9" s="76" t="s">
        <v>87</v>
      </c>
      <c r="S9" s="111" t="s">
        <v>7</v>
      </c>
      <c r="T9" s="112"/>
      <c r="U9" s="112"/>
      <c r="V9" s="112">
        <v>292511628</v>
      </c>
      <c r="W9" s="112">
        <v>304290118</v>
      </c>
      <c r="X9" s="112">
        <v>339429502</v>
      </c>
      <c r="Y9" s="112">
        <v>365949277</v>
      </c>
      <c r="Z9" s="112">
        <v>373122260</v>
      </c>
      <c r="AB9" s="113" t="str">
        <f>TEXT(Z9/1000000,"$#,###.0")&amp;" mil"</f>
        <v>$373.1 mil</v>
      </c>
      <c r="AD9" s="114">
        <f t="shared" si="0"/>
        <v>1.9601030664148533E-2</v>
      </c>
      <c r="AF9" s="114">
        <f t="shared" si="1"/>
        <v>0.27558094887085982</v>
      </c>
    </row>
    <row r="10" spans="1:32" x14ac:dyDescent="0.25">
      <c r="A10" s="32" t="s">
        <v>18</v>
      </c>
      <c r="B10" s="73"/>
      <c r="C10" s="74"/>
      <c r="D10" s="75">
        <f>AD105</f>
        <v>14.495716510903428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47.213516827905707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82.913203433710308</v>
      </c>
      <c r="P11" s="76" t="s">
        <v>87</v>
      </c>
      <c r="S11" s="111" t="s">
        <v>30</v>
      </c>
      <c r="T11" s="116"/>
      <c r="U11" s="116"/>
      <c r="V11" s="116">
        <v>8036</v>
      </c>
      <c r="W11" s="116">
        <v>8498</v>
      </c>
      <c r="X11" s="116">
        <v>9098</v>
      </c>
      <c r="Y11" s="116">
        <v>9344</v>
      </c>
      <c r="Z11" s="116">
        <v>9025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9.4427033655811421</v>
      </c>
      <c r="P12" s="76" t="s">
        <v>87</v>
      </c>
      <c r="S12" s="111" t="s">
        <v>31</v>
      </c>
      <c r="T12" s="116"/>
      <c r="U12" s="116"/>
      <c r="V12" s="116">
        <v>1182</v>
      </c>
      <c r="W12" s="116">
        <v>1224</v>
      </c>
      <c r="X12" s="116">
        <v>1244</v>
      </c>
      <c r="Y12" s="116">
        <v>1230</v>
      </c>
      <c r="Z12" s="116">
        <v>1250</v>
      </c>
    </row>
    <row r="13" spans="1:32" ht="15" customHeight="1" x14ac:dyDescent="0.25">
      <c r="A13" s="32" t="s">
        <v>20</v>
      </c>
      <c r="B13" s="74"/>
      <c r="C13" s="74"/>
      <c r="D13" s="75">
        <f>AD108</f>
        <v>16.530373831775702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7.535086524049599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18.730529595015575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43.3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21.991822429906541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16.376021798365123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1542</v>
      </c>
      <c r="Z15" s="116">
        <v>1541</v>
      </c>
      <c r="AB15" s="121">
        <f t="shared" ref="AB15:AB34" si="2">IF(Z15="np",0,Z15/$Z$34)</f>
        <v>0.14996107434799533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31.337616822429908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83.62397820163487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66</v>
      </c>
      <c r="Z16" s="116">
        <v>72</v>
      </c>
      <c r="AB16" s="121">
        <f t="shared" si="2"/>
        <v>7.0066173608407945E-3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828</v>
      </c>
      <c r="Z17" s="116">
        <v>818</v>
      </c>
      <c r="AB17" s="121">
        <f t="shared" si="2"/>
        <v>7.9602958349552361E-2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105</v>
      </c>
      <c r="Z18" s="116">
        <v>88</v>
      </c>
      <c r="AB18" s="121">
        <f t="shared" si="2"/>
        <v>8.5636434410276373E-3</v>
      </c>
    </row>
    <row r="19" spans="1:28" x14ac:dyDescent="0.25">
      <c r="A19" s="65" t="str">
        <f>$S$1&amp;" ("&amp;$V$2&amp;" to "&amp;$Z$2&amp;")"</f>
        <v>Northern Midlands (2015-16 to 2019-20)</v>
      </c>
      <c r="B19" s="65"/>
      <c r="C19" s="65"/>
      <c r="D19" s="65"/>
      <c r="E19" s="65"/>
      <c r="F19" s="65"/>
      <c r="G19" s="65" t="str">
        <f>$S$1&amp;" ("&amp;$V$2&amp;" to "&amp;$Z$2&amp;")"</f>
        <v>Northern Midlands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695</v>
      </c>
      <c r="Z19" s="116">
        <v>704</v>
      </c>
      <c r="AB19" s="121">
        <f t="shared" si="2"/>
        <v>6.8509147528221098E-2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353</v>
      </c>
      <c r="Z20" s="116">
        <v>381</v>
      </c>
      <c r="AB20" s="121">
        <f t="shared" si="2"/>
        <v>3.7076683534449199E-2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865</v>
      </c>
      <c r="Z21" s="116">
        <v>865</v>
      </c>
      <c r="AB21" s="121">
        <f t="shared" si="2"/>
        <v>8.4176722460101203E-2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691</v>
      </c>
      <c r="Z22" s="116">
        <v>641</v>
      </c>
      <c r="AB22" s="121">
        <f t="shared" si="2"/>
        <v>6.2378357337485403E-2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429</v>
      </c>
      <c r="Z23" s="116">
        <v>407</v>
      </c>
      <c r="AB23" s="121">
        <f t="shared" si="2"/>
        <v>3.9606850914752821E-2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38</v>
      </c>
      <c r="Z24" s="116">
        <v>31</v>
      </c>
      <c r="AB24" s="121">
        <f t="shared" si="2"/>
        <v>3.0167380303620086E-3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283</v>
      </c>
      <c r="Z25" s="116">
        <v>289</v>
      </c>
      <c r="AB25" s="121">
        <f t="shared" si="2"/>
        <v>2.8123783573374854E-2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199</v>
      </c>
      <c r="Z26" s="116">
        <v>208</v>
      </c>
      <c r="AB26" s="121">
        <f t="shared" si="2"/>
        <v>2.024133904242896E-2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353</v>
      </c>
      <c r="Z27" s="116">
        <v>360</v>
      </c>
      <c r="AB27" s="121">
        <f t="shared" si="2"/>
        <v>3.5033086804203972E-2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635</v>
      </c>
      <c r="Z28" s="116">
        <v>533</v>
      </c>
      <c r="AB28" s="121">
        <f t="shared" si="2"/>
        <v>5.1868431296224211E-2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477</v>
      </c>
      <c r="Z29" s="116">
        <v>353</v>
      </c>
      <c r="AB29" s="121">
        <f t="shared" si="2"/>
        <v>3.4351887894122225E-2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579</v>
      </c>
      <c r="Z30" s="116">
        <v>641</v>
      </c>
      <c r="AB30" s="121">
        <f t="shared" si="2"/>
        <v>6.2378357337485403E-2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1180</v>
      </c>
      <c r="Z31" s="116">
        <v>1099</v>
      </c>
      <c r="AB31" s="121">
        <f t="shared" si="2"/>
        <v>0.10694822888283378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145</v>
      </c>
      <c r="Z32" s="116">
        <v>159</v>
      </c>
      <c r="AB32" s="121">
        <f t="shared" si="2"/>
        <v>1.5472946671856754E-2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353</v>
      </c>
      <c r="Z33" s="116">
        <v>370</v>
      </c>
      <c r="AB33" s="121">
        <f t="shared" si="2"/>
        <v>3.6006228104320748E-2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10573</v>
      </c>
      <c r="Z34" s="124">
        <v>10276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6138</v>
      </c>
      <c r="AB37" s="136">
        <f>Z37/Z40*100</f>
        <v>83.62397820163487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1202</v>
      </c>
      <c r="AB38" s="136">
        <f>Z38/Z40*100</f>
        <v>16.376021798365123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7340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1</v>
      </c>
      <c r="W44" s="116">
        <v>7</v>
      </c>
      <c r="X44" s="116">
        <v>8</v>
      </c>
      <c r="Y44" s="116">
        <v>6</v>
      </c>
      <c r="Z44" s="116">
        <v>6</v>
      </c>
    </row>
    <row r="45" spans="19:32" x14ac:dyDescent="0.25">
      <c r="S45" s="119" t="s">
        <v>38</v>
      </c>
      <c r="T45" s="119"/>
      <c r="U45" s="116"/>
      <c r="V45" s="116">
        <v>128</v>
      </c>
      <c r="W45" s="116">
        <v>122</v>
      </c>
      <c r="X45" s="116">
        <v>133</v>
      </c>
      <c r="Y45" s="116">
        <v>115</v>
      </c>
      <c r="Z45" s="116">
        <v>125</v>
      </c>
    </row>
    <row r="46" spans="19:32" x14ac:dyDescent="0.25">
      <c r="S46" s="119" t="s">
        <v>39</v>
      </c>
      <c r="T46" s="119"/>
      <c r="U46" s="116"/>
      <c r="V46" s="116">
        <v>282</v>
      </c>
      <c r="W46" s="116">
        <v>297</v>
      </c>
      <c r="X46" s="116">
        <v>330</v>
      </c>
      <c r="Y46" s="116">
        <v>349</v>
      </c>
      <c r="Z46" s="116">
        <v>295</v>
      </c>
    </row>
    <row r="47" spans="19:32" x14ac:dyDescent="0.25">
      <c r="S47" s="119" t="s">
        <v>40</v>
      </c>
      <c r="T47" s="119"/>
      <c r="U47" s="116"/>
      <c r="V47" s="116">
        <v>457</v>
      </c>
      <c r="W47" s="116">
        <v>477</v>
      </c>
      <c r="X47" s="116">
        <v>522</v>
      </c>
      <c r="Y47" s="116">
        <v>509</v>
      </c>
      <c r="Z47" s="116">
        <v>470</v>
      </c>
    </row>
    <row r="48" spans="19:32" x14ac:dyDescent="0.25">
      <c r="S48" s="119" t="s">
        <v>41</v>
      </c>
      <c r="T48" s="119"/>
      <c r="U48" s="116"/>
      <c r="V48" s="116">
        <v>432</v>
      </c>
      <c r="W48" s="116">
        <v>549</v>
      </c>
      <c r="X48" s="116">
        <v>586</v>
      </c>
      <c r="Y48" s="116">
        <v>616</v>
      </c>
      <c r="Z48" s="116">
        <v>626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430</v>
      </c>
      <c r="W49" s="116">
        <v>434</v>
      </c>
      <c r="X49" s="116">
        <v>509</v>
      </c>
      <c r="Y49" s="116">
        <v>534</v>
      </c>
      <c r="Z49" s="116">
        <v>546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Northern Midlands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399</v>
      </c>
      <c r="W50" s="116">
        <v>387</v>
      </c>
      <c r="X50" s="116">
        <v>426</v>
      </c>
      <c r="Y50" s="116">
        <v>452</v>
      </c>
      <c r="Z50" s="116">
        <v>442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464</v>
      </c>
      <c r="W51" s="116">
        <v>475</v>
      </c>
      <c r="X51" s="116">
        <v>452</v>
      </c>
      <c r="Y51" s="116">
        <v>451</v>
      </c>
      <c r="Z51" s="116">
        <v>419</v>
      </c>
    </row>
    <row r="52" spans="1:26" ht="15" customHeight="1" x14ac:dyDescent="0.25">
      <c r="S52" s="119" t="s">
        <v>45</v>
      </c>
      <c r="T52" s="119"/>
      <c r="U52" s="116"/>
      <c r="V52" s="116">
        <v>497</v>
      </c>
      <c r="W52" s="116">
        <v>514</v>
      </c>
      <c r="X52" s="116">
        <v>538</v>
      </c>
      <c r="Y52" s="116">
        <v>524</v>
      </c>
      <c r="Z52" s="116">
        <v>505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550</v>
      </c>
      <c r="W53" s="116">
        <v>501</v>
      </c>
      <c r="X53" s="116">
        <v>531</v>
      </c>
      <c r="Y53" s="116">
        <v>550</v>
      </c>
      <c r="Z53" s="116">
        <v>518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483</v>
      </c>
      <c r="W54" s="116">
        <v>554</v>
      </c>
      <c r="X54" s="116">
        <v>500</v>
      </c>
      <c r="Y54" s="116">
        <v>557</v>
      </c>
      <c r="Z54" s="116">
        <v>535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429</v>
      </c>
      <c r="W55" s="116">
        <v>443</v>
      </c>
      <c r="X55" s="116">
        <v>433</v>
      </c>
      <c r="Y55" s="116">
        <v>434</v>
      </c>
      <c r="Z55" s="116">
        <v>456</v>
      </c>
    </row>
    <row r="56" spans="1:26" ht="15" customHeight="1" x14ac:dyDescent="0.25">
      <c r="S56" s="119" t="s">
        <v>49</v>
      </c>
      <c r="T56" s="119"/>
      <c r="U56" s="116"/>
      <c r="V56" s="116">
        <v>198</v>
      </c>
      <c r="W56" s="116">
        <v>208</v>
      </c>
      <c r="X56" s="116">
        <v>262</v>
      </c>
      <c r="Y56" s="116">
        <v>279</v>
      </c>
      <c r="Z56" s="116">
        <v>278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66</v>
      </c>
      <c r="W57" s="116">
        <v>94</v>
      </c>
      <c r="X57" s="116">
        <v>89</v>
      </c>
      <c r="Y57" s="116">
        <v>94</v>
      </c>
      <c r="Z57" s="116">
        <v>109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43</v>
      </c>
      <c r="W58" s="116">
        <v>43</v>
      </c>
      <c r="X58" s="116">
        <v>40</v>
      </c>
      <c r="Y58" s="116">
        <v>43</v>
      </c>
      <c r="Z58" s="116">
        <v>50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25</v>
      </c>
      <c r="W59" s="116">
        <v>24</v>
      </c>
      <c r="X59" s="116">
        <v>30</v>
      </c>
      <c r="Y59" s="116">
        <v>26</v>
      </c>
      <c r="Z59" s="116">
        <v>24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3</v>
      </c>
      <c r="W60" s="116">
        <v>6</v>
      </c>
      <c r="X60" s="116">
        <v>9</v>
      </c>
      <c r="Y60" s="116">
        <v>9</v>
      </c>
      <c r="Z60" s="116">
        <v>15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4899</v>
      </c>
      <c r="W61" s="116">
        <v>5131</v>
      </c>
      <c r="X61" s="116">
        <v>5535</v>
      </c>
      <c r="Y61" s="116">
        <v>5551</v>
      </c>
      <c r="Z61" s="116">
        <v>5414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10</v>
      </c>
      <c r="W63" s="116">
        <v>7</v>
      </c>
      <c r="X63" s="116">
        <v>12</v>
      </c>
      <c r="Y63" s="116">
        <v>5</v>
      </c>
      <c r="Z63" s="116">
        <v>18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104</v>
      </c>
      <c r="W64" s="116">
        <v>95</v>
      </c>
      <c r="X64" s="116">
        <v>109</v>
      </c>
      <c r="Y64" s="116">
        <v>120</v>
      </c>
      <c r="Z64" s="116">
        <v>109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Northern Midlands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299</v>
      </c>
      <c r="W65" s="116">
        <v>300</v>
      </c>
      <c r="X65" s="116">
        <v>288</v>
      </c>
      <c r="Y65" s="116">
        <v>352</v>
      </c>
      <c r="Z65" s="116">
        <v>301</v>
      </c>
    </row>
    <row r="66" spans="1:26" x14ac:dyDescent="0.25">
      <c r="S66" s="119" t="s">
        <v>40</v>
      </c>
      <c r="T66" s="119"/>
      <c r="U66" s="116"/>
      <c r="V66" s="116">
        <v>420</v>
      </c>
      <c r="W66" s="116">
        <v>409</v>
      </c>
      <c r="X66" s="116">
        <v>482</v>
      </c>
      <c r="Y66" s="116">
        <v>442</v>
      </c>
      <c r="Z66" s="116">
        <v>457</v>
      </c>
    </row>
    <row r="67" spans="1:26" x14ac:dyDescent="0.25">
      <c r="S67" s="119" t="s">
        <v>41</v>
      </c>
      <c r="T67" s="119"/>
      <c r="U67" s="116"/>
      <c r="V67" s="116">
        <v>390</v>
      </c>
      <c r="W67" s="116">
        <v>459</v>
      </c>
      <c r="X67" s="116">
        <v>501</v>
      </c>
      <c r="Y67" s="116">
        <v>573</v>
      </c>
      <c r="Z67" s="116">
        <v>536</v>
      </c>
    </row>
    <row r="68" spans="1:26" x14ac:dyDescent="0.25">
      <c r="S68" s="119" t="s">
        <v>42</v>
      </c>
      <c r="T68" s="119"/>
      <c r="U68" s="116"/>
      <c r="V68" s="116">
        <v>338</v>
      </c>
      <c r="W68" s="116">
        <v>403</v>
      </c>
      <c r="X68" s="116">
        <v>460</v>
      </c>
      <c r="Y68" s="116">
        <v>436</v>
      </c>
      <c r="Z68" s="116">
        <v>428</v>
      </c>
    </row>
    <row r="69" spans="1:26" x14ac:dyDescent="0.25">
      <c r="S69" s="119" t="s">
        <v>43</v>
      </c>
      <c r="T69" s="119"/>
      <c r="U69" s="116"/>
      <c r="V69" s="116">
        <v>331</v>
      </c>
      <c r="W69" s="116">
        <v>340</v>
      </c>
      <c r="X69" s="116">
        <v>384</v>
      </c>
      <c r="Y69" s="116">
        <v>438</v>
      </c>
      <c r="Z69" s="116">
        <v>422</v>
      </c>
    </row>
    <row r="70" spans="1:26" x14ac:dyDescent="0.25">
      <c r="S70" s="119" t="s">
        <v>44</v>
      </c>
      <c r="T70" s="119"/>
      <c r="U70" s="116"/>
      <c r="V70" s="116">
        <v>454</v>
      </c>
      <c r="W70" s="116">
        <v>410</v>
      </c>
      <c r="X70" s="116">
        <v>406</v>
      </c>
      <c r="Y70" s="116">
        <v>383</v>
      </c>
      <c r="Z70" s="116">
        <v>376</v>
      </c>
    </row>
    <row r="71" spans="1:26" x14ac:dyDescent="0.25">
      <c r="S71" s="119" t="s">
        <v>45</v>
      </c>
      <c r="T71" s="119"/>
      <c r="U71" s="116"/>
      <c r="V71" s="116">
        <v>482</v>
      </c>
      <c r="W71" s="116">
        <v>532</v>
      </c>
      <c r="X71" s="116">
        <v>505</v>
      </c>
      <c r="Y71" s="116">
        <v>527</v>
      </c>
      <c r="Z71" s="116">
        <v>522</v>
      </c>
    </row>
    <row r="72" spans="1:26" x14ac:dyDescent="0.25">
      <c r="S72" s="119" t="s">
        <v>46</v>
      </c>
      <c r="T72" s="119"/>
      <c r="U72" s="116"/>
      <c r="V72" s="116">
        <v>490</v>
      </c>
      <c r="W72" s="116">
        <v>523</v>
      </c>
      <c r="X72" s="116">
        <v>503</v>
      </c>
      <c r="Y72" s="116">
        <v>538</v>
      </c>
      <c r="Z72" s="116">
        <v>524</v>
      </c>
    </row>
    <row r="73" spans="1:26" x14ac:dyDescent="0.25">
      <c r="S73" s="119" t="s">
        <v>47</v>
      </c>
      <c r="T73" s="119"/>
      <c r="U73" s="116"/>
      <c r="V73" s="116">
        <v>484</v>
      </c>
      <c r="W73" s="116">
        <v>515</v>
      </c>
      <c r="X73" s="116">
        <v>522</v>
      </c>
      <c r="Y73" s="116">
        <v>516</v>
      </c>
      <c r="Z73" s="116">
        <v>471</v>
      </c>
    </row>
    <row r="74" spans="1:26" x14ac:dyDescent="0.25">
      <c r="S74" s="119" t="s">
        <v>48</v>
      </c>
      <c r="T74" s="119"/>
      <c r="U74" s="116"/>
      <c r="V74" s="116">
        <v>296</v>
      </c>
      <c r="W74" s="116">
        <v>356</v>
      </c>
      <c r="X74" s="116">
        <v>379</v>
      </c>
      <c r="Y74" s="116">
        <v>405</v>
      </c>
      <c r="Z74" s="116">
        <v>411</v>
      </c>
    </row>
    <row r="75" spans="1:26" x14ac:dyDescent="0.25">
      <c r="S75" s="119" t="s">
        <v>49</v>
      </c>
      <c r="T75" s="119"/>
      <c r="U75" s="116"/>
      <c r="V75" s="116">
        <v>133</v>
      </c>
      <c r="W75" s="116">
        <v>138</v>
      </c>
      <c r="X75" s="116">
        <v>156</v>
      </c>
      <c r="Y75" s="116">
        <v>162</v>
      </c>
      <c r="Z75" s="116">
        <v>156</v>
      </c>
    </row>
    <row r="76" spans="1:26" x14ac:dyDescent="0.25">
      <c r="S76" s="119" t="s">
        <v>50</v>
      </c>
      <c r="T76" s="119"/>
      <c r="U76" s="116"/>
      <c r="V76" s="116">
        <v>33</v>
      </c>
      <c r="W76" s="116">
        <v>60</v>
      </c>
      <c r="X76" s="116">
        <v>65</v>
      </c>
      <c r="Y76" s="116">
        <v>83</v>
      </c>
      <c r="Z76" s="116">
        <v>83</v>
      </c>
    </row>
    <row r="77" spans="1:26" x14ac:dyDescent="0.25">
      <c r="S77" s="119" t="s">
        <v>51</v>
      </c>
      <c r="T77" s="119"/>
      <c r="U77" s="116"/>
      <c r="V77" s="116">
        <v>26</v>
      </c>
      <c r="W77" s="116">
        <v>25</v>
      </c>
      <c r="X77" s="116">
        <v>21</v>
      </c>
      <c r="Y77" s="116">
        <v>29</v>
      </c>
      <c r="Z77" s="116">
        <v>16</v>
      </c>
    </row>
    <row r="78" spans="1:26" x14ac:dyDescent="0.25">
      <c r="S78" s="119" t="s">
        <v>52</v>
      </c>
      <c r="T78" s="119"/>
      <c r="U78" s="116"/>
      <c r="V78" s="116">
        <v>14</v>
      </c>
      <c r="W78" s="116">
        <v>18</v>
      </c>
      <c r="X78" s="116">
        <v>17</v>
      </c>
      <c r="Y78" s="116">
        <v>13</v>
      </c>
      <c r="Z78" s="116">
        <v>21</v>
      </c>
    </row>
    <row r="79" spans="1:26" x14ac:dyDescent="0.25">
      <c r="S79" s="119" t="s">
        <v>53</v>
      </c>
      <c r="T79" s="119"/>
      <c r="U79" s="116"/>
      <c r="V79" s="116">
        <v>6</v>
      </c>
      <c r="W79" s="116">
        <v>4</v>
      </c>
      <c r="X79" s="116">
        <v>6</v>
      </c>
      <c r="Y79" s="116">
        <v>4</v>
      </c>
      <c r="Z79" s="116">
        <v>3</v>
      </c>
    </row>
    <row r="80" spans="1:26" x14ac:dyDescent="0.25">
      <c r="S80" s="122" t="s">
        <v>54</v>
      </c>
      <c r="T80" s="122"/>
      <c r="U80" s="116"/>
      <c r="V80" s="116">
        <v>4317</v>
      </c>
      <c r="W80" s="116">
        <v>4591</v>
      </c>
      <c r="X80" s="116">
        <v>4807</v>
      </c>
      <c r="Y80" s="116">
        <v>5022</v>
      </c>
      <c r="Z80" s="116">
        <v>4861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Northern Midlands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383</v>
      </c>
      <c r="W83" s="116">
        <v>397</v>
      </c>
      <c r="X83" s="116">
        <v>427</v>
      </c>
      <c r="Y83" s="116">
        <v>424</v>
      </c>
      <c r="Z83" s="116">
        <v>457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249</v>
      </c>
      <c r="W84" s="116">
        <v>229</v>
      </c>
      <c r="X84" s="116">
        <v>257</v>
      </c>
      <c r="Y84" s="116">
        <v>278</v>
      </c>
      <c r="Z84" s="116">
        <v>255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646</v>
      </c>
      <c r="W85" s="116">
        <v>662</v>
      </c>
      <c r="X85" s="116">
        <v>675</v>
      </c>
      <c r="Y85" s="116">
        <v>710</v>
      </c>
      <c r="Z85" s="116">
        <v>716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10,272</v>
      </c>
      <c r="D86" s="98">
        <f t="shared" ref="D86:D91" si="4">AD4</f>
        <v>-2.8192999053926249E-2</v>
      </c>
      <c r="E86" s="99">
        <f t="shared" ref="E86:E91" si="5">AD4</f>
        <v>-2.8192999053926249E-2</v>
      </c>
      <c r="F86" s="98">
        <f t="shared" ref="F86:F91" si="6">AF4</f>
        <v>0.11494627157277759</v>
      </c>
      <c r="G86" s="99">
        <f t="shared" ref="G86:G91" si="7">AF4</f>
        <v>0.11494627157277759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134</v>
      </c>
      <c r="W86" s="116">
        <v>149</v>
      </c>
      <c r="X86" s="116">
        <v>151</v>
      </c>
      <c r="Y86" s="116">
        <v>129</v>
      </c>
      <c r="Z86" s="116">
        <v>134</v>
      </c>
    </row>
    <row r="87" spans="1:30" ht="15" customHeight="1" x14ac:dyDescent="0.25">
      <c r="A87" s="100" t="s">
        <v>4</v>
      </c>
      <c r="B87" s="51"/>
      <c r="C87" s="101" t="str">
        <f t="shared" si="3"/>
        <v>5,415</v>
      </c>
      <c r="D87" s="98">
        <f t="shared" si="4"/>
        <v>-2.4148495224364797E-2</v>
      </c>
      <c r="E87" s="99">
        <f t="shared" si="5"/>
        <v>-2.4148495224364797E-2</v>
      </c>
      <c r="F87" s="98">
        <f t="shared" si="6"/>
        <v>0.10532761788120015</v>
      </c>
      <c r="G87" s="99">
        <f t="shared" si="7"/>
        <v>0.10532761788120015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108</v>
      </c>
      <c r="W87" s="116">
        <v>108</v>
      </c>
      <c r="X87" s="116">
        <v>123</v>
      </c>
      <c r="Y87" s="116">
        <v>114</v>
      </c>
      <c r="Z87" s="116">
        <v>106</v>
      </c>
    </row>
    <row r="88" spans="1:30" ht="15" customHeight="1" x14ac:dyDescent="0.25">
      <c r="A88" s="100" t="s">
        <v>5</v>
      </c>
      <c r="B88" s="51"/>
      <c r="C88" s="101" t="str">
        <f t="shared" si="3"/>
        <v>4,858</v>
      </c>
      <c r="D88" s="98">
        <f t="shared" si="4"/>
        <v>-3.2463652658832887E-2</v>
      </c>
      <c r="E88" s="99">
        <f t="shared" si="5"/>
        <v>-3.2463652658832887E-2</v>
      </c>
      <c r="F88" s="98">
        <f t="shared" si="6"/>
        <v>0.1250578971746179</v>
      </c>
      <c r="G88" s="99">
        <f t="shared" si="7"/>
        <v>0.1250578971746179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144</v>
      </c>
      <c r="W88" s="116">
        <v>163</v>
      </c>
      <c r="X88" s="116">
        <v>177</v>
      </c>
      <c r="Y88" s="116">
        <v>187</v>
      </c>
      <c r="Z88" s="116">
        <v>174</v>
      </c>
    </row>
    <row r="89" spans="1:30" ht="15" customHeight="1" x14ac:dyDescent="0.25">
      <c r="A89" s="51" t="s">
        <v>6</v>
      </c>
      <c r="B89" s="51"/>
      <c r="C89" s="101" t="str">
        <f t="shared" si="3"/>
        <v>7,339</v>
      </c>
      <c r="D89" s="98">
        <f t="shared" si="4"/>
        <v>8.1043956043955756E-3</v>
      </c>
      <c r="E89" s="99">
        <f t="shared" si="5"/>
        <v>8.1043956043955756E-3</v>
      </c>
      <c r="F89" s="98">
        <f t="shared" si="6"/>
        <v>0.12234286588163323</v>
      </c>
      <c r="G89" s="99">
        <f t="shared" si="7"/>
        <v>0.12234286588163323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467</v>
      </c>
      <c r="W89" s="116">
        <v>479</v>
      </c>
      <c r="X89" s="116">
        <v>495</v>
      </c>
      <c r="Y89" s="116">
        <v>511</v>
      </c>
      <c r="Z89" s="116">
        <v>521</v>
      </c>
    </row>
    <row r="90" spans="1:30" ht="15" customHeight="1" x14ac:dyDescent="0.25">
      <c r="A90" s="51" t="s">
        <v>100</v>
      </c>
      <c r="B90" s="51"/>
      <c r="C90" s="101" t="str">
        <f t="shared" si="3"/>
        <v>$38,932</v>
      </c>
      <c r="D90" s="98">
        <f t="shared" si="4"/>
        <v>4.9311716436979403E-3</v>
      </c>
      <c r="E90" s="99">
        <f t="shared" si="5"/>
        <v>4.9311716436979403E-3</v>
      </c>
      <c r="F90" s="98">
        <f t="shared" si="6"/>
        <v>6.6990243367682334E-2</v>
      </c>
      <c r="G90" s="99">
        <f t="shared" si="7"/>
        <v>6.6990243367682334E-2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599</v>
      </c>
      <c r="W90" s="116">
        <v>621</v>
      </c>
      <c r="X90" s="116">
        <v>654</v>
      </c>
      <c r="Y90" s="116">
        <v>624</v>
      </c>
      <c r="Z90" s="116">
        <v>652</v>
      </c>
    </row>
    <row r="91" spans="1:30" ht="15" customHeight="1" x14ac:dyDescent="0.25">
      <c r="A91" s="51" t="s">
        <v>7</v>
      </c>
      <c r="B91" s="51"/>
      <c r="C91" s="101" t="str">
        <f t="shared" si="3"/>
        <v>$373.1 mil</v>
      </c>
      <c r="D91" s="98">
        <f t="shared" si="4"/>
        <v>1.9601030664148533E-2</v>
      </c>
      <c r="E91" s="99">
        <f t="shared" si="5"/>
        <v>1.9601030664148533E-2</v>
      </c>
      <c r="F91" s="98">
        <f t="shared" si="6"/>
        <v>0.27558094887085982</v>
      </c>
      <c r="G91" s="99">
        <f t="shared" si="7"/>
        <v>0.27558094887085982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3453</v>
      </c>
      <c r="W91" s="116">
        <v>3558</v>
      </c>
      <c r="X91" s="116">
        <v>3834</v>
      </c>
      <c r="Y91" s="116">
        <v>3806</v>
      </c>
      <c r="Z91" s="116">
        <v>3871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201</v>
      </c>
      <c r="W93" s="116">
        <v>227</v>
      </c>
      <c r="X93" s="116">
        <v>237</v>
      </c>
      <c r="Y93" s="116">
        <v>235</v>
      </c>
      <c r="Z93" s="116">
        <v>244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444</v>
      </c>
      <c r="W94" s="116">
        <v>476</v>
      </c>
      <c r="X94" s="116">
        <v>478</v>
      </c>
      <c r="Y94" s="116">
        <v>512</v>
      </c>
      <c r="Z94" s="116">
        <v>514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134</v>
      </c>
      <c r="W95" s="116">
        <v>132</v>
      </c>
      <c r="X95" s="116">
        <v>150</v>
      </c>
      <c r="Y95" s="116">
        <v>162</v>
      </c>
      <c r="Z95" s="116">
        <v>172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447</v>
      </c>
      <c r="W96" s="116">
        <v>493</v>
      </c>
      <c r="X96" s="116">
        <v>529</v>
      </c>
      <c r="Y96" s="116">
        <v>545</v>
      </c>
      <c r="Z96" s="116">
        <v>569</v>
      </c>
    </row>
    <row r="97" spans="1:32" ht="15" customHeight="1" x14ac:dyDescent="0.25">
      <c r="S97" s="119" t="s">
        <v>145</v>
      </c>
      <c r="T97" s="119"/>
      <c r="U97" s="116"/>
      <c r="V97" s="116">
        <v>481</v>
      </c>
      <c r="W97" s="116">
        <v>545</v>
      </c>
      <c r="X97" s="116">
        <v>564</v>
      </c>
      <c r="Y97" s="116">
        <v>575</v>
      </c>
      <c r="Z97" s="116">
        <v>549</v>
      </c>
    </row>
    <row r="98" spans="1:32" ht="15" customHeight="1" x14ac:dyDescent="0.25">
      <c r="S98" s="119" t="s">
        <v>146</v>
      </c>
      <c r="T98" s="119"/>
      <c r="U98" s="116"/>
      <c r="V98" s="116">
        <v>394</v>
      </c>
      <c r="W98" s="116">
        <v>392</v>
      </c>
      <c r="X98" s="116">
        <v>410</v>
      </c>
      <c r="Y98" s="116">
        <v>414</v>
      </c>
      <c r="Z98" s="116">
        <v>415</v>
      </c>
    </row>
    <row r="99" spans="1:32" ht="15" customHeight="1" x14ac:dyDescent="0.25">
      <c r="S99" s="119" t="s">
        <v>147</v>
      </c>
      <c r="T99" s="119"/>
      <c r="U99" s="116"/>
      <c r="V99" s="116">
        <v>33</v>
      </c>
      <c r="W99" s="116">
        <v>39</v>
      </c>
      <c r="X99" s="116">
        <v>36</v>
      </c>
      <c r="Y99" s="116">
        <v>40</v>
      </c>
      <c r="Z99" s="116">
        <v>42</v>
      </c>
    </row>
    <row r="100" spans="1:32" ht="15" customHeight="1" x14ac:dyDescent="0.25">
      <c r="S100" s="119" t="s">
        <v>59</v>
      </c>
      <c r="T100" s="119"/>
      <c r="U100" s="116"/>
      <c r="V100" s="116">
        <v>348</v>
      </c>
      <c r="W100" s="116">
        <v>343</v>
      </c>
      <c r="X100" s="116">
        <v>367</v>
      </c>
      <c r="Y100" s="116">
        <v>376</v>
      </c>
      <c r="Z100" s="116">
        <v>366</v>
      </c>
    </row>
    <row r="101" spans="1:32" x14ac:dyDescent="0.25">
      <c r="A101" s="20"/>
      <c r="S101" s="122" t="s">
        <v>54</v>
      </c>
      <c r="T101" s="122"/>
      <c r="U101" s="116"/>
      <c r="V101" s="116">
        <v>3087</v>
      </c>
      <c r="W101" s="116">
        <v>3225</v>
      </c>
      <c r="X101" s="116">
        <v>3395</v>
      </c>
      <c r="Y101" s="116">
        <v>3469</v>
      </c>
      <c r="Z101" s="116">
        <v>3461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6646</v>
      </c>
      <c r="W104" s="116">
        <v>7170</v>
      </c>
      <c r="X104" s="116">
        <v>7632</v>
      </c>
      <c r="Y104" s="116">
        <v>7801</v>
      </c>
      <c r="Z104" s="116">
        <v>7638</v>
      </c>
      <c r="AB104" s="113" t="str">
        <f>TEXT(Z104,"###,###")</f>
        <v>7,638</v>
      </c>
      <c r="AD104" s="134">
        <f>Z104/($Z$4)*100</f>
        <v>74.357476635514018</v>
      </c>
      <c r="AF104" s="113"/>
    </row>
    <row r="105" spans="1:32" x14ac:dyDescent="0.25">
      <c r="S105" s="119" t="s">
        <v>18</v>
      </c>
      <c r="T105" s="119"/>
      <c r="U105" s="116"/>
      <c r="V105" s="116">
        <v>1380</v>
      </c>
      <c r="W105" s="116">
        <v>1467</v>
      </c>
      <c r="X105" s="116">
        <v>1477</v>
      </c>
      <c r="Y105" s="116">
        <v>1593</v>
      </c>
      <c r="Z105" s="116">
        <v>1489</v>
      </c>
      <c r="AB105" s="113" t="str">
        <f>TEXT(Z105,"###,###")</f>
        <v>1,489</v>
      </c>
      <c r="AD105" s="134">
        <f>Z105/($Z$4)*100</f>
        <v>14.495716510903428</v>
      </c>
      <c r="AF105" s="113"/>
    </row>
    <row r="106" spans="1:32" x14ac:dyDescent="0.25">
      <c r="S106" s="122" t="s">
        <v>54</v>
      </c>
      <c r="T106" s="122"/>
      <c r="U106" s="124"/>
      <c r="V106" s="124">
        <v>8026</v>
      </c>
      <c r="W106" s="124">
        <v>8637</v>
      </c>
      <c r="X106" s="124">
        <v>9109</v>
      </c>
      <c r="Y106" s="124">
        <v>9394</v>
      </c>
      <c r="Z106" s="124">
        <v>9127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1568</v>
      </c>
      <c r="W108" s="116">
        <v>1675</v>
      </c>
      <c r="X108" s="116">
        <v>1908</v>
      </c>
      <c r="Y108" s="116">
        <v>1787</v>
      </c>
      <c r="Z108" s="116">
        <v>1698</v>
      </c>
      <c r="AB108" s="113" t="str">
        <f>TEXT(Z108,"###,###")</f>
        <v>1,698</v>
      </c>
      <c r="AD108" s="134">
        <f>Z108/($Z$4)*100</f>
        <v>16.530373831775702</v>
      </c>
      <c r="AF108" s="113"/>
    </row>
    <row r="109" spans="1:32" x14ac:dyDescent="0.25">
      <c r="S109" s="119" t="s">
        <v>21</v>
      </c>
      <c r="T109" s="119"/>
      <c r="U109" s="116"/>
      <c r="V109" s="116">
        <v>1590</v>
      </c>
      <c r="W109" s="116">
        <v>1781</v>
      </c>
      <c r="X109" s="116">
        <v>1824</v>
      </c>
      <c r="Y109" s="116">
        <v>1952</v>
      </c>
      <c r="Z109" s="116">
        <v>1924</v>
      </c>
      <c r="AB109" s="113" t="str">
        <f>TEXT(Z109,"###,###")</f>
        <v>1,924</v>
      </c>
      <c r="AD109" s="134">
        <f>Z109/($Z$4)*100</f>
        <v>18.730529595015575</v>
      </c>
      <c r="AF109" s="113"/>
    </row>
    <row r="110" spans="1:32" x14ac:dyDescent="0.25">
      <c r="S110" s="119" t="s">
        <v>22</v>
      </c>
      <c r="T110" s="119"/>
      <c r="U110" s="116"/>
      <c r="V110" s="116">
        <v>2069</v>
      </c>
      <c r="W110" s="116">
        <v>2275</v>
      </c>
      <c r="X110" s="116">
        <v>2304</v>
      </c>
      <c r="Y110" s="116">
        <v>2361</v>
      </c>
      <c r="Z110" s="116">
        <v>2259</v>
      </c>
      <c r="AB110" s="113" t="str">
        <f>TEXT(Z110,"###,###")</f>
        <v>2,259</v>
      </c>
      <c r="AD110" s="134">
        <f>Z110/($Z$4)*100</f>
        <v>21.991822429906541</v>
      </c>
      <c r="AF110" s="113"/>
    </row>
    <row r="111" spans="1:32" x14ac:dyDescent="0.25">
      <c r="S111" s="119" t="s">
        <v>23</v>
      </c>
      <c r="T111" s="119"/>
      <c r="U111" s="116"/>
      <c r="V111" s="116">
        <v>2800</v>
      </c>
      <c r="W111" s="116">
        <v>2906</v>
      </c>
      <c r="X111" s="116">
        <v>3069</v>
      </c>
      <c r="Y111" s="116">
        <v>3299</v>
      </c>
      <c r="Z111" s="116">
        <v>3219</v>
      </c>
      <c r="AB111" s="113" t="str">
        <f>TEXT(Z111,"###,###")</f>
        <v>3,219</v>
      </c>
      <c r="AD111" s="134">
        <f>Z111/($Z$4)*100</f>
        <v>31.337616822429908</v>
      </c>
      <c r="AF111" s="113"/>
    </row>
    <row r="112" spans="1:32" x14ac:dyDescent="0.25">
      <c r="S112" s="122" t="s">
        <v>54</v>
      </c>
      <c r="T112" s="122"/>
      <c r="U112" s="116"/>
      <c r="V112" s="116">
        <v>9211</v>
      </c>
      <c r="W112" s="116">
        <v>9722</v>
      </c>
      <c r="X112" s="116">
        <v>10339</v>
      </c>
      <c r="Y112" s="116">
        <v>10576</v>
      </c>
      <c r="Z112" s="116">
        <v>10271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44.17</v>
      </c>
      <c r="W118" s="135">
        <v>43.26</v>
      </c>
      <c r="X118" s="135">
        <v>43.09</v>
      </c>
      <c r="Y118" s="135">
        <v>43</v>
      </c>
      <c r="Z118" s="135">
        <v>43.26</v>
      </c>
      <c r="AB118" s="113" t="str">
        <f>TEXT(Z118,"##.0")</f>
        <v>43.3</v>
      </c>
    </row>
    <row r="120" spans="19:32" x14ac:dyDescent="0.25">
      <c r="S120" s="105" t="s">
        <v>102</v>
      </c>
      <c r="T120" s="116"/>
      <c r="U120" s="116"/>
      <c r="V120" s="116">
        <v>5365</v>
      </c>
      <c r="W120" s="116">
        <v>5559</v>
      </c>
      <c r="X120" s="116">
        <v>5986</v>
      </c>
      <c r="Y120" s="116">
        <v>6053</v>
      </c>
      <c r="Z120" s="116">
        <v>6085</v>
      </c>
      <c r="AB120" s="113" t="str">
        <f>TEXT(Z120,"###,###")</f>
        <v>6,085</v>
      </c>
    </row>
    <row r="121" spans="19:32" x14ac:dyDescent="0.25">
      <c r="S121" s="105" t="s">
        <v>103</v>
      </c>
      <c r="T121" s="116"/>
      <c r="U121" s="116"/>
      <c r="V121" s="116">
        <v>625</v>
      </c>
      <c r="W121" s="116">
        <v>657</v>
      </c>
      <c r="X121" s="116">
        <v>664</v>
      </c>
      <c r="Y121" s="116">
        <v>652</v>
      </c>
      <c r="Z121" s="116">
        <v>693</v>
      </c>
      <c r="AB121" s="113" t="str">
        <f>TEXT(Z121,"###,###")</f>
        <v>693</v>
      </c>
    </row>
    <row r="122" spans="19:32" x14ac:dyDescent="0.25">
      <c r="S122" s="105" t="s">
        <v>104</v>
      </c>
      <c r="T122" s="116"/>
      <c r="U122" s="116"/>
      <c r="V122" s="116">
        <v>550</v>
      </c>
      <c r="W122" s="116">
        <v>567</v>
      </c>
      <c r="X122" s="116">
        <v>580</v>
      </c>
      <c r="Y122" s="116">
        <v>580</v>
      </c>
      <c r="Z122" s="116">
        <v>553</v>
      </c>
      <c r="AB122" s="113" t="str">
        <f>TEXT(Z122,"###,###")</f>
        <v>553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5915</v>
      </c>
      <c r="W124" s="116">
        <v>6126</v>
      </c>
      <c r="X124" s="116">
        <v>6566</v>
      </c>
      <c r="Y124" s="116">
        <v>6633</v>
      </c>
      <c r="Z124" s="116">
        <v>6638</v>
      </c>
      <c r="AB124" s="113" t="str">
        <f>TEXT(Z124,"###,###")</f>
        <v>6,638</v>
      </c>
      <c r="AD124" s="131">
        <f>Z124/$Z$7*100</f>
        <v>90.448289957759911</v>
      </c>
    </row>
    <row r="125" spans="19:32" x14ac:dyDescent="0.25">
      <c r="S125" s="105" t="s">
        <v>106</v>
      </c>
      <c r="T125" s="116"/>
      <c r="U125" s="116"/>
      <c r="V125" s="116">
        <v>1175</v>
      </c>
      <c r="W125" s="116">
        <v>1224</v>
      </c>
      <c r="X125" s="116">
        <v>1244</v>
      </c>
      <c r="Y125" s="116">
        <v>1232</v>
      </c>
      <c r="Z125" s="116">
        <v>1246</v>
      </c>
      <c r="AB125" s="113" t="str">
        <f>TEXT(Z125,"###,###")</f>
        <v>1,246</v>
      </c>
      <c r="AD125" s="131">
        <f>Z125/$Z$7*100</f>
        <v>16.977789889630738</v>
      </c>
    </row>
    <row r="127" spans="19:32" x14ac:dyDescent="0.25">
      <c r="S127" s="105" t="s">
        <v>107</v>
      </c>
      <c r="T127" s="116"/>
      <c r="U127" s="116"/>
      <c r="V127" s="116">
        <v>3453</v>
      </c>
      <c r="W127" s="116">
        <v>3558</v>
      </c>
      <c r="X127" s="116">
        <v>3830</v>
      </c>
      <c r="Y127" s="116">
        <v>3806</v>
      </c>
      <c r="Z127" s="116">
        <v>3876</v>
      </c>
      <c r="AB127" s="113" t="str">
        <f>TEXT(Z127,"###,###")</f>
        <v>3,876</v>
      </c>
      <c r="AD127" s="131">
        <f>Z127/$Z$7*100</f>
        <v>52.813734841259027</v>
      </c>
    </row>
    <row r="128" spans="19:32" x14ac:dyDescent="0.25">
      <c r="S128" s="105" t="s">
        <v>108</v>
      </c>
      <c r="T128" s="116"/>
      <c r="U128" s="116"/>
      <c r="V128" s="116">
        <v>3085</v>
      </c>
      <c r="W128" s="116">
        <v>3225</v>
      </c>
      <c r="X128" s="116">
        <v>3393</v>
      </c>
      <c r="Y128" s="116">
        <v>3469</v>
      </c>
      <c r="Z128" s="116">
        <v>3465</v>
      </c>
      <c r="AB128" s="113" t="str">
        <f>TEXT(Z128,"###,###")</f>
        <v>3,465</v>
      </c>
      <c r="AD128" s="131">
        <f>Z128/$Z$7*100</f>
        <v>47.213516827905707</v>
      </c>
    </row>
    <row r="130" spans="19:20" x14ac:dyDescent="0.25">
      <c r="S130" s="105" t="s">
        <v>185</v>
      </c>
      <c r="T130" s="131">
        <v>82.913203433710308</v>
      </c>
    </row>
    <row r="131" spans="19:20" x14ac:dyDescent="0.25">
      <c r="S131" s="105" t="s">
        <v>186</v>
      </c>
      <c r="T131" s="131">
        <v>9.4427033655811421</v>
      </c>
    </row>
    <row r="132" spans="19:20" x14ac:dyDescent="0.25">
      <c r="S132" s="105" t="s">
        <v>187</v>
      </c>
      <c r="T132" s="131">
        <v>7.535086524049599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A7AD74C-7A15-411B-BA36-50752E369D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412FCA10-0BB3-4007-9430-3FD3FBB1A6F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73E9DC34-E273-42EA-9696-DCD1C99EC99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6AD4D12E-6A17-4837-84A3-567D690C368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14F7-B00E-444D-86A8-A27271A1D20B}">
  <sheetPr codeName="Sheet88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134</v>
      </c>
      <c r="T1" s="103"/>
      <c r="U1" s="103"/>
      <c r="V1" s="103"/>
      <c r="W1" s="103"/>
      <c r="X1" s="103"/>
      <c r="Y1" s="104" t="s">
        <v>173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134</v>
      </c>
      <c r="Y3" s="109" t="s">
        <v>173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12.24 Sorell,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10322</v>
      </c>
      <c r="W4" s="112">
        <v>10726</v>
      </c>
      <c r="X4" s="112">
        <v>11219</v>
      </c>
      <c r="Y4" s="112">
        <v>11782</v>
      </c>
      <c r="Z4" s="112">
        <v>12014</v>
      </c>
      <c r="AB4" s="113" t="str">
        <f>TEXT(Z4,"###,###")</f>
        <v>12,014</v>
      </c>
      <c r="AD4" s="114">
        <f>Z4/Y4-1</f>
        <v>1.9691054150398957E-2</v>
      </c>
      <c r="AF4" s="114">
        <f>Z4/V4-1</f>
        <v>0.16392172059678356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5272</v>
      </c>
      <c r="W5" s="112">
        <v>5412</v>
      </c>
      <c r="X5" s="112">
        <v>5699</v>
      </c>
      <c r="Y5" s="112">
        <v>5969</v>
      </c>
      <c r="Z5" s="112">
        <v>6025</v>
      </c>
      <c r="AB5" s="113" t="str">
        <f>TEXT(Z5,"###,###")</f>
        <v>6,025</v>
      </c>
      <c r="AD5" s="114">
        <f t="shared" ref="AD5:AD9" si="0">Z5/Y5-1</f>
        <v>9.3818059976544799E-3</v>
      </c>
      <c r="AF5" s="114">
        <f t="shared" ref="AF5:AF9" si="1">Z5/V5-1</f>
        <v>0.14283004552352052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5052</v>
      </c>
      <c r="W6" s="112">
        <v>5314</v>
      </c>
      <c r="X6" s="112">
        <v>5517</v>
      </c>
      <c r="Y6" s="112">
        <v>5817</v>
      </c>
      <c r="Z6" s="112">
        <v>5985</v>
      </c>
      <c r="AB6" s="113" t="str">
        <f>TEXT(Z6,"###,###")</f>
        <v>5,985</v>
      </c>
      <c r="AD6" s="114">
        <f t="shared" si="0"/>
        <v>2.8880866425992746E-2</v>
      </c>
      <c r="AF6" s="114">
        <f t="shared" si="1"/>
        <v>0.1846793349168645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7549</v>
      </c>
      <c r="W7" s="112">
        <v>7810</v>
      </c>
      <c r="X7" s="112">
        <v>8210</v>
      </c>
      <c r="Y7" s="112">
        <v>8541</v>
      </c>
      <c r="Z7" s="112">
        <v>8916</v>
      </c>
      <c r="AB7" s="113" t="str">
        <f>TEXT(Z7,"###,###")</f>
        <v>8,916</v>
      </c>
      <c r="AD7" s="114">
        <f t="shared" si="0"/>
        <v>4.3905865823673951E-2</v>
      </c>
      <c r="AF7" s="114">
        <f t="shared" si="1"/>
        <v>0.18108358723009665</v>
      </c>
    </row>
    <row r="8" spans="1:32" ht="17.25" customHeight="1" x14ac:dyDescent="0.25">
      <c r="A8" s="66" t="s">
        <v>13</v>
      </c>
      <c r="B8" s="67"/>
      <c r="C8" s="31"/>
      <c r="D8" s="68" t="str">
        <f>AB4</f>
        <v>12,014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8,916</v>
      </c>
      <c r="P8" s="69"/>
      <c r="S8" s="111" t="s">
        <v>86</v>
      </c>
      <c r="T8" s="112"/>
      <c r="U8" s="112"/>
      <c r="V8" s="112">
        <v>39750</v>
      </c>
      <c r="W8" s="112">
        <v>41207.56</v>
      </c>
      <c r="X8" s="112">
        <v>41920</v>
      </c>
      <c r="Y8" s="112">
        <v>44007</v>
      </c>
      <c r="Z8" s="112">
        <v>44651.17</v>
      </c>
      <c r="AB8" s="113" t="str">
        <f>TEXT(Z8,"$###,###")</f>
        <v>$44,651</v>
      </c>
      <c r="AD8" s="114">
        <f t="shared" si="0"/>
        <v>1.4637898516145054E-2</v>
      </c>
      <c r="AF8" s="114">
        <f t="shared" si="1"/>
        <v>0.12329987421383648</v>
      </c>
    </row>
    <row r="9" spans="1:32" x14ac:dyDescent="0.25">
      <c r="A9" s="32" t="s">
        <v>15</v>
      </c>
      <c r="B9" s="73"/>
      <c r="C9" s="74"/>
      <c r="D9" s="75">
        <f>AD104</f>
        <v>71.816214416514072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51.177658142664875</v>
      </c>
      <c r="P9" s="76" t="s">
        <v>87</v>
      </c>
      <c r="S9" s="111" t="s">
        <v>7</v>
      </c>
      <c r="T9" s="112"/>
      <c r="U9" s="112"/>
      <c r="V9" s="112">
        <v>346262450</v>
      </c>
      <c r="W9" s="112">
        <v>370942184</v>
      </c>
      <c r="X9" s="112">
        <v>404447897</v>
      </c>
      <c r="Y9" s="112">
        <v>438605077</v>
      </c>
      <c r="Z9" s="112">
        <v>467773768</v>
      </c>
      <c r="AB9" s="113" t="str">
        <f>TEXT(Z9/1000000,"$#,###.0")&amp;" mil"</f>
        <v>$467.8 mil</v>
      </c>
      <c r="AD9" s="114">
        <f t="shared" si="0"/>
        <v>6.6503313640393635E-2</v>
      </c>
      <c r="AF9" s="114">
        <f t="shared" si="1"/>
        <v>0.35092259642938473</v>
      </c>
    </row>
    <row r="10" spans="1:32" x14ac:dyDescent="0.25">
      <c r="A10" s="32" t="s">
        <v>18</v>
      </c>
      <c r="B10" s="73"/>
      <c r="C10" s="74"/>
      <c r="D10" s="75">
        <f>AD105</f>
        <v>20.334609622107543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48.878420816509646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83.950201884253033</v>
      </c>
      <c r="P11" s="76" t="s">
        <v>87</v>
      </c>
      <c r="S11" s="111" t="s">
        <v>30</v>
      </c>
      <c r="T11" s="116"/>
      <c r="U11" s="116"/>
      <c r="V11" s="116">
        <v>9019</v>
      </c>
      <c r="W11" s="116">
        <v>9347</v>
      </c>
      <c r="X11" s="116">
        <v>9785</v>
      </c>
      <c r="Y11" s="116">
        <v>10372</v>
      </c>
      <c r="Z11" s="116">
        <v>10573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8.8604755495738008</v>
      </c>
      <c r="P12" s="76" t="s">
        <v>87</v>
      </c>
      <c r="S12" s="111" t="s">
        <v>31</v>
      </c>
      <c r="T12" s="116"/>
      <c r="U12" s="116"/>
      <c r="V12" s="116">
        <v>1304</v>
      </c>
      <c r="W12" s="116">
        <v>1379</v>
      </c>
      <c r="X12" s="116">
        <v>1435</v>
      </c>
      <c r="Y12" s="116">
        <v>1406</v>
      </c>
      <c r="Z12" s="116">
        <v>1433</v>
      </c>
    </row>
    <row r="13" spans="1:32" ht="15" customHeight="1" x14ac:dyDescent="0.25">
      <c r="A13" s="32" t="s">
        <v>20</v>
      </c>
      <c r="B13" s="74"/>
      <c r="C13" s="74"/>
      <c r="D13" s="75">
        <f>AD108</f>
        <v>14.416514066921923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7.2341857335127866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16.122856667221576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42.3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22.382220742467123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15.365634813817856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558</v>
      </c>
      <c r="Z15" s="116">
        <v>508</v>
      </c>
      <c r="AB15" s="121">
        <f t="shared" ref="AB15:AB34" si="2">IF(Z15="np",0,Z15/$Z$34)</f>
        <v>4.2305129913391075E-2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38.962876643915436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84.634365186182151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33</v>
      </c>
      <c r="Z16" s="116">
        <v>29</v>
      </c>
      <c r="AB16" s="121">
        <f t="shared" si="2"/>
        <v>2.4150566289140572E-3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746</v>
      </c>
      <c r="Z17" s="116">
        <v>738</v>
      </c>
      <c r="AB17" s="121">
        <f t="shared" si="2"/>
        <v>6.1459027315123253E-2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166</v>
      </c>
      <c r="Z18" s="116">
        <v>148</v>
      </c>
      <c r="AB18" s="121">
        <f t="shared" si="2"/>
        <v>1.2325116588940706E-2</v>
      </c>
    </row>
    <row r="19" spans="1:28" x14ac:dyDescent="0.25">
      <c r="A19" s="65" t="str">
        <f>$S$1&amp;" ("&amp;$V$2&amp;" to "&amp;$Z$2&amp;")"</f>
        <v>Sorell (2015-16 to 2019-20)</v>
      </c>
      <c r="B19" s="65"/>
      <c r="C19" s="65"/>
      <c r="D19" s="65"/>
      <c r="E19" s="65"/>
      <c r="F19" s="65"/>
      <c r="G19" s="65" t="str">
        <f>$S$1&amp;" ("&amp;$V$2&amp;" to "&amp;$Z$2&amp;")"</f>
        <v>Sorell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1199</v>
      </c>
      <c r="Z19" s="116">
        <v>1256</v>
      </c>
      <c r="AB19" s="121">
        <f t="shared" si="2"/>
        <v>0.10459693537641572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306</v>
      </c>
      <c r="Z20" s="116">
        <v>298</v>
      </c>
      <c r="AB20" s="121">
        <f t="shared" si="2"/>
        <v>2.4816788807461691E-2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1164</v>
      </c>
      <c r="Z21" s="116">
        <v>1160</v>
      </c>
      <c r="AB21" s="121">
        <f t="shared" si="2"/>
        <v>9.6602265156562298E-2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776</v>
      </c>
      <c r="Z22" s="116">
        <v>793</v>
      </c>
      <c r="AB22" s="121">
        <f t="shared" si="2"/>
        <v>6.6039307128580943E-2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491</v>
      </c>
      <c r="Z23" s="116">
        <v>478</v>
      </c>
      <c r="AB23" s="121">
        <f t="shared" si="2"/>
        <v>3.9806795469686879E-2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102</v>
      </c>
      <c r="Z24" s="116">
        <v>108</v>
      </c>
      <c r="AB24" s="121">
        <f t="shared" si="2"/>
        <v>8.9940039973351107E-3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369</v>
      </c>
      <c r="Z25" s="116">
        <v>379</v>
      </c>
      <c r="AB25" s="121">
        <f t="shared" si="2"/>
        <v>3.1562291805463022E-2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226</v>
      </c>
      <c r="Z26" s="116">
        <v>232</v>
      </c>
      <c r="AB26" s="121">
        <f t="shared" si="2"/>
        <v>1.9320453031312457E-2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468</v>
      </c>
      <c r="Z27" s="116">
        <v>490</v>
      </c>
      <c r="AB27" s="121">
        <f t="shared" si="2"/>
        <v>4.0806129247168553E-2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756</v>
      </c>
      <c r="Z28" s="116">
        <v>759</v>
      </c>
      <c r="AB28" s="121">
        <f t="shared" si="2"/>
        <v>6.3207861425716189E-2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928</v>
      </c>
      <c r="Z29" s="116">
        <v>881</v>
      </c>
      <c r="AB29" s="121">
        <f t="shared" si="2"/>
        <v>7.3367754830113263E-2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856</v>
      </c>
      <c r="Z30" s="116">
        <v>966</v>
      </c>
      <c r="AB30" s="121">
        <f t="shared" si="2"/>
        <v>8.0446369087275149E-2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1384</v>
      </c>
      <c r="Z31" s="116">
        <v>1497</v>
      </c>
      <c r="AB31" s="121">
        <f t="shared" si="2"/>
        <v>0.12466688874083943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256</v>
      </c>
      <c r="Z32" s="116">
        <v>268</v>
      </c>
      <c r="AB32" s="121">
        <f t="shared" si="2"/>
        <v>2.2318454363757494E-2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475</v>
      </c>
      <c r="Z33" s="116">
        <v>505</v>
      </c>
      <c r="AB33" s="121">
        <f t="shared" si="2"/>
        <v>4.2055296469020655E-2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11782</v>
      </c>
      <c r="Z34" s="124">
        <v>12008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7546</v>
      </c>
      <c r="AB37" s="136">
        <f>Z37/Z40*100</f>
        <v>84.634365186182151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1370</v>
      </c>
      <c r="AB38" s="136">
        <f>Z38/Z40*100</f>
        <v>15.365634813817856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8916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5</v>
      </c>
      <c r="X44" s="116">
        <v>3</v>
      </c>
      <c r="Y44" s="116">
        <v>6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93</v>
      </c>
      <c r="W45" s="116">
        <v>108</v>
      </c>
      <c r="X45" s="116">
        <v>88</v>
      </c>
      <c r="Y45" s="116">
        <v>105</v>
      </c>
      <c r="Z45" s="116">
        <v>137</v>
      </c>
    </row>
    <row r="46" spans="19:32" x14ac:dyDescent="0.25">
      <c r="S46" s="119" t="s">
        <v>39</v>
      </c>
      <c r="T46" s="119"/>
      <c r="U46" s="116"/>
      <c r="V46" s="116">
        <v>283</v>
      </c>
      <c r="W46" s="116">
        <v>309</v>
      </c>
      <c r="X46" s="116">
        <v>357</v>
      </c>
      <c r="Y46" s="116">
        <v>301</v>
      </c>
      <c r="Z46" s="116">
        <v>317</v>
      </c>
    </row>
    <row r="47" spans="19:32" x14ac:dyDescent="0.25">
      <c r="S47" s="119" t="s">
        <v>40</v>
      </c>
      <c r="T47" s="119"/>
      <c r="U47" s="116"/>
      <c r="V47" s="116">
        <v>417</v>
      </c>
      <c r="W47" s="116">
        <v>424</v>
      </c>
      <c r="X47" s="116">
        <v>443</v>
      </c>
      <c r="Y47" s="116">
        <v>462</v>
      </c>
      <c r="Z47" s="116">
        <v>436</v>
      </c>
    </row>
    <row r="48" spans="19:32" x14ac:dyDescent="0.25">
      <c r="S48" s="119" t="s">
        <v>41</v>
      </c>
      <c r="T48" s="119"/>
      <c r="U48" s="116"/>
      <c r="V48" s="116">
        <v>624</v>
      </c>
      <c r="W48" s="116">
        <v>623</v>
      </c>
      <c r="X48" s="116">
        <v>664</v>
      </c>
      <c r="Y48" s="116">
        <v>697</v>
      </c>
      <c r="Z48" s="116">
        <v>648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561</v>
      </c>
      <c r="W49" s="116">
        <v>553</v>
      </c>
      <c r="X49" s="116">
        <v>597</v>
      </c>
      <c r="Y49" s="116">
        <v>684</v>
      </c>
      <c r="Z49" s="116">
        <v>753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Sorell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480</v>
      </c>
      <c r="W50" s="116">
        <v>516</v>
      </c>
      <c r="X50" s="116">
        <v>586</v>
      </c>
      <c r="Y50" s="116">
        <v>627</v>
      </c>
      <c r="Z50" s="116">
        <v>628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550</v>
      </c>
      <c r="W51" s="116">
        <v>530</v>
      </c>
      <c r="X51" s="116">
        <v>544</v>
      </c>
      <c r="Y51" s="116">
        <v>570</v>
      </c>
      <c r="Z51" s="116">
        <v>592</v>
      </c>
    </row>
    <row r="52" spans="1:26" ht="15" customHeight="1" x14ac:dyDescent="0.25">
      <c r="S52" s="119" t="s">
        <v>45</v>
      </c>
      <c r="T52" s="119"/>
      <c r="U52" s="116"/>
      <c r="V52" s="116">
        <v>485</v>
      </c>
      <c r="W52" s="116">
        <v>509</v>
      </c>
      <c r="X52" s="116">
        <v>514</v>
      </c>
      <c r="Y52" s="116">
        <v>546</v>
      </c>
      <c r="Z52" s="116">
        <v>559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577</v>
      </c>
      <c r="W53" s="116">
        <v>543</v>
      </c>
      <c r="X53" s="116">
        <v>504</v>
      </c>
      <c r="Y53" s="116">
        <v>520</v>
      </c>
      <c r="Z53" s="116">
        <v>493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521</v>
      </c>
      <c r="W54" s="116">
        <v>556</v>
      </c>
      <c r="X54" s="116">
        <v>620</v>
      </c>
      <c r="Y54" s="116">
        <v>652</v>
      </c>
      <c r="Z54" s="116">
        <v>616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397</v>
      </c>
      <c r="W55" s="116">
        <v>400</v>
      </c>
      <c r="X55" s="116">
        <v>406</v>
      </c>
      <c r="Y55" s="116">
        <v>453</v>
      </c>
      <c r="Z55" s="116">
        <v>482</v>
      </c>
    </row>
    <row r="56" spans="1:26" ht="15" customHeight="1" x14ac:dyDescent="0.25">
      <c r="S56" s="119" t="s">
        <v>49</v>
      </c>
      <c r="T56" s="119"/>
      <c r="U56" s="116"/>
      <c r="V56" s="116">
        <v>191</v>
      </c>
      <c r="W56" s="116">
        <v>215</v>
      </c>
      <c r="X56" s="116">
        <v>234</v>
      </c>
      <c r="Y56" s="116">
        <v>227</v>
      </c>
      <c r="Z56" s="116">
        <v>215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66</v>
      </c>
      <c r="W57" s="116">
        <v>87</v>
      </c>
      <c r="X57" s="116">
        <v>80</v>
      </c>
      <c r="Y57" s="116">
        <v>91</v>
      </c>
      <c r="Z57" s="116">
        <v>100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25</v>
      </c>
      <c r="W58" s="116">
        <v>20</v>
      </c>
      <c r="X58" s="116">
        <v>28</v>
      </c>
      <c r="Y58" s="116">
        <v>22</v>
      </c>
      <c r="Z58" s="116">
        <v>26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11</v>
      </c>
      <c r="W59" s="116">
        <v>10</v>
      </c>
      <c r="X59" s="116">
        <v>11</v>
      </c>
      <c r="Y59" s="116">
        <v>6</v>
      </c>
      <c r="Z59" s="116">
        <v>10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6</v>
      </c>
      <c r="W60" s="116">
        <v>0</v>
      </c>
      <c r="X60" s="116">
        <v>0</v>
      </c>
      <c r="Y60" s="116">
        <v>8</v>
      </c>
      <c r="Z60" s="116">
        <v>8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5272</v>
      </c>
      <c r="W61" s="116">
        <v>5412</v>
      </c>
      <c r="X61" s="116">
        <v>5698</v>
      </c>
      <c r="Y61" s="116">
        <v>5969</v>
      </c>
      <c r="Z61" s="116">
        <v>6025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7</v>
      </c>
      <c r="W63" s="116">
        <v>9</v>
      </c>
      <c r="X63" s="116">
        <v>9</v>
      </c>
      <c r="Y63" s="116">
        <v>10</v>
      </c>
      <c r="Z63" s="116">
        <v>5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132</v>
      </c>
      <c r="W64" s="116">
        <v>129</v>
      </c>
      <c r="X64" s="116">
        <v>144</v>
      </c>
      <c r="Y64" s="116">
        <v>149</v>
      </c>
      <c r="Z64" s="116">
        <v>135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Sorell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326</v>
      </c>
      <c r="W65" s="116">
        <v>292</v>
      </c>
      <c r="X65" s="116">
        <v>318</v>
      </c>
      <c r="Y65" s="116">
        <v>365</v>
      </c>
      <c r="Z65" s="116">
        <v>355</v>
      </c>
    </row>
    <row r="66" spans="1:26" x14ac:dyDescent="0.25">
      <c r="S66" s="119" t="s">
        <v>40</v>
      </c>
      <c r="T66" s="119"/>
      <c r="U66" s="116"/>
      <c r="V66" s="116">
        <v>412</v>
      </c>
      <c r="W66" s="116">
        <v>441</v>
      </c>
      <c r="X66" s="116">
        <v>443</v>
      </c>
      <c r="Y66" s="116">
        <v>440</v>
      </c>
      <c r="Z66" s="116">
        <v>469</v>
      </c>
    </row>
    <row r="67" spans="1:26" x14ac:dyDescent="0.25">
      <c r="S67" s="119" t="s">
        <v>41</v>
      </c>
      <c r="T67" s="119"/>
      <c r="U67" s="116"/>
      <c r="V67" s="116">
        <v>540</v>
      </c>
      <c r="W67" s="116">
        <v>571</v>
      </c>
      <c r="X67" s="116">
        <v>620</v>
      </c>
      <c r="Y67" s="116">
        <v>614</v>
      </c>
      <c r="Z67" s="116">
        <v>661</v>
      </c>
    </row>
    <row r="68" spans="1:26" x14ac:dyDescent="0.25">
      <c r="S68" s="119" t="s">
        <v>42</v>
      </c>
      <c r="T68" s="119"/>
      <c r="U68" s="116"/>
      <c r="V68" s="116">
        <v>486</v>
      </c>
      <c r="W68" s="116">
        <v>543</v>
      </c>
      <c r="X68" s="116">
        <v>581</v>
      </c>
      <c r="Y68" s="116">
        <v>641</v>
      </c>
      <c r="Z68" s="116">
        <v>685</v>
      </c>
    </row>
    <row r="69" spans="1:26" x14ac:dyDescent="0.25">
      <c r="S69" s="119" t="s">
        <v>43</v>
      </c>
      <c r="T69" s="119"/>
      <c r="U69" s="116"/>
      <c r="V69" s="116">
        <v>460</v>
      </c>
      <c r="W69" s="116">
        <v>484</v>
      </c>
      <c r="X69" s="116">
        <v>545</v>
      </c>
      <c r="Y69" s="116">
        <v>581</v>
      </c>
      <c r="Z69" s="116">
        <v>594</v>
      </c>
    </row>
    <row r="70" spans="1:26" x14ac:dyDescent="0.25">
      <c r="S70" s="119" t="s">
        <v>44</v>
      </c>
      <c r="T70" s="119"/>
      <c r="U70" s="116"/>
      <c r="V70" s="116">
        <v>509</v>
      </c>
      <c r="W70" s="116">
        <v>529</v>
      </c>
      <c r="X70" s="116">
        <v>540</v>
      </c>
      <c r="Y70" s="116">
        <v>556</v>
      </c>
      <c r="Z70" s="116">
        <v>579</v>
      </c>
    </row>
    <row r="71" spans="1:26" x14ac:dyDescent="0.25">
      <c r="S71" s="119" t="s">
        <v>45</v>
      </c>
      <c r="T71" s="119"/>
      <c r="U71" s="116"/>
      <c r="V71" s="116">
        <v>566</v>
      </c>
      <c r="W71" s="116">
        <v>556</v>
      </c>
      <c r="X71" s="116">
        <v>552</v>
      </c>
      <c r="Y71" s="116">
        <v>559</v>
      </c>
      <c r="Z71" s="116">
        <v>574</v>
      </c>
    </row>
    <row r="72" spans="1:26" x14ac:dyDescent="0.25">
      <c r="S72" s="119" t="s">
        <v>46</v>
      </c>
      <c r="T72" s="119"/>
      <c r="U72" s="116"/>
      <c r="V72" s="116">
        <v>585</v>
      </c>
      <c r="W72" s="116">
        <v>629</v>
      </c>
      <c r="X72" s="116">
        <v>574</v>
      </c>
      <c r="Y72" s="116">
        <v>585</v>
      </c>
      <c r="Z72" s="116">
        <v>559</v>
      </c>
    </row>
    <row r="73" spans="1:26" x14ac:dyDescent="0.25">
      <c r="S73" s="119" t="s">
        <v>47</v>
      </c>
      <c r="T73" s="119"/>
      <c r="U73" s="116"/>
      <c r="V73" s="116">
        <v>521</v>
      </c>
      <c r="W73" s="116">
        <v>563</v>
      </c>
      <c r="X73" s="116">
        <v>621</v>
      </c>
      <c r="Y73" s="116">
        <v>632</v>
      </c>
      <c r="Z73" s="116">
        <v>616</v>
      </c>
    </row>
    <row r="74" spans="1:26" x14ac:dyDescent="0.25">
      <c r="S74" s="119" t="s">
        <v>48</v>
      </c>
      <c r="T74" s="119"/>
      <c r="U74" s="116"/>
      <c r="V74" s="116">
        <v>315</v>
      </c>
      <c r="W74" s="116">
        <v>350</v>
      </c>
      <c r="X74" s="116">
        <v>361</v>
      </c>
      <c r="Y74" s="116">
        <v>439</v>
      </c>
      <c r="Z74" s="116">
        <v>491</v>
      </c>
    </row>
    <row r="75" spans="1:26" x14ac:dyDescent="0.25">
      <c r="S75" s="119" t="s">
        <v>49</v>
      </c>
      <c r="T75" s="119"/>
      <c r="U75" s="116"/>
      <c r="V75" s="116">
        <v>128</v>
      </c>
      <c r="W75" s="116">
        <v>162</v>
      </c>
      <c r="X75" s="116">
        <v>163</v>
      </c>
      <c r="Y75" s="116">
        <v>177</v>
      </c>
      <c r="Z75" s="116">
        <v>176</v>
      </c>
    </row>
    <row r="76" spans="1:26" x14ac:dyDescent="0.25">
      <c r="S76" s="119" t="s">
        <v>50</v>
      </c>
      <c r="T76" s="119"/>
      <c r="U76" s="116"/>
      <c r="V76" s="116">
        <v>29</v>
      </c>
      <c r="W76" s="116">
        <v>35</v>
      </c>
      <c r="X76" s="116">
        <v>33</v>
      </c>
      <c r="Y76" s="116">
        <v>45</v>
      </c>
      <c r="Z76" s="116">
        <v>57</v>
      </c>
    </row>
    <row r="77" spans="1:26" x14ac:dyDescent="0.25">
      <c r="S77" s="119" t="s">
        <v>51</v>
      </c>
      <c r="T77" s="119"/>
      <c r="U77" s="116"/>
      <c r="V77" s="116">
        <v>22</v>
      </c>
      <c r="W77" s="116">
        <v>16</v>
      </c>
      <c r="X77" s="116">
        <v>20</v>
      </c>
      <c r="Y77" s="116">
        <v>19</v>
      </c>
      <c r="Z77" s="116">
        <v>16</v>
      </c>
    </row>
    <row r="78" spans="1:26" x14ac:dyDescent="0.25">
      <c r="S78" s="119" t="s">
        <v>52</v>
      </c>
      <c r="T78" s="119"/>
      <c r="U78" s="116"/>
      <c r="V78" s="116">
        <v>2</v>
      </c>
      <c r="W78" s="116">
        <v>6</v>
      </c>
      <c r="X78" s="116">
        <v>0</v>
      </c>
      <c r="Y78" s="116">
        <v>4</v>
      </c>
      <c r="Z78" s="116">
        <v>9</v>
      </c>
    </row>
    <row r="79" spans="1:26" x14ac:dyDescent="0.25">
      <c r="S79" s="119" t="s">
        <v>53</v>
      </c>
      <c r="T79" s="119"/>
      <c r="U79" s="116"/>
      <c r="V79" s="116">
        <v>7</v>
      </c>
      <c r="W79" s="116">
        <v>0</v>
      </c>
      <c r="X79" s="116">
        <v>4</v>
      </c>
      <c r="Y79" s="116">
        <v>10</v>
      </c>
      <c r="Z79" s="116">
        <v>6</v>
      </c>
    </row>
    <row r="80" spans="1:26" x14ac:dyDescent="0.25">
      <c r="S80" s="122" t="s">
        <v>54</v>
      </c>
      <c r="T80" s="122"/>
      <c r="U80" s="116"/>
      <c r="V80" s="116">
        <v>5054</v>
      </c>
      <c r="W80" s="116">
        <v>5314</v>
      </c>
      <c r="X80" s="116">
        <v>5523</v>
      </c>
      <c r="Y80" s="116">
        <v>5816</v>
      </c>
      <c r="Z80" s="116">
        <v>5985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Sorell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420</v>
      </c>
      <c r="W83" s="116">
        <v>435</v>
      </c>
      <c r="X83" s="116">
        <v>479</v>
      </c>
      <c r="Y83" s="116">
        <v>478</v>
      </c>
      <c r="Z83" s="116">
        <v>513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316</v>
      </c>
      <c r="W84" s="116">
        <v>338</v>
      </c>
      <c r="X84" s="116">
        <v>358</v>
      </c>
      <c r="Y84" s="116">
        <v>379</v>
      </c>
      <c r="Z84" s="116">
        <v>398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817</v>
      </c>
      <c r="W85" s="116">
        <v>861</v>
      </c>
      <c r="X85" s="116">
        <v>927</v>
      </c>
      <c r="Y85" s="116">
        <v>1012</v>
      </c>
      <c r="Z85" s="116">
        <v>1042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12,014</v>
      </c>
      <c r="D86" s="98">
        <f t="shared" ref="D86:D91" si="4">AD4</f>
        <v>1.9691054150398957E-2</v>
      </c>
      <c r="E86" s="99">
        <f t="shared" ref="E86:E91" si="5">AD4</f>
        <v>1.9691054150398957E-2</v>
      </c>
      <c r="F86" s="98">
        <f t="shared" ref="F86:F91" si="6">AF4</f>
        <v>0.16392172059678356</v>
      </c>
      <c r="G86" s="99">
        <f t="shared" ref="G86:G91" si="7">AF4</f>
        <v>0.16392172059678356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240</v>
      </c>
      <c r="W86" s="116">
        <v>245</v>
      </c>
      <c r="X86" s="116">
        <v>262</v>
      </c>
      <c r="Y86" s="116">
        <v>269</v>
      </c>
      <c r="Z86" s="116">
        <v>272</v>
      </c>
    </row>
    <row r="87" spans="1:30" ht="15" customHeight="1" x14ac:dyDescent="0.25">
      <c r="A87" s="100" t="s">
        <v>4</v>
      </c>
      <c r="B87" s="51"/>
      <c r="C87" s="101" t="str">
        <f t="shared" si="3"/>
        <v>6,025</v>
      </c>
      <c r="D87" s="98">
        <f t="shared" si="4"/>
        <v>9.3818059976544799E-3</v>
      </c>
      <c r="E87" s="99">
        <f t="shared" si="5"/>
        <v>9.3818059976544799E-3</v>
      </c>
      <c r="F87" s="98">
        <f t="shared" si="6"/>
        <v>0.14283004552352052</v>
      </c>
      <c r="G87" s="99">
        <f t="shared" si="7"/>
        <v>0.14283004552352052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221</v>
      </c>
      <c r="W87" s="116">
        <v>220</v>
      </c>
      <c r="X87" s="116">
        <v>221</v>
      </c>
      <c r="Y87" s="116">
        <v>221</v>
      </c>
      <c r="Z87" s="116">
        <v>210</v>
      </c>
    </row>
    <row r="88" spans="1:30" ht="15" customHeight="1" x14ac:dyDescent="0.25">
      <c r="A88" s="100" t="s">
        <v>5</v>
      </c>
      <c r="B88" s="51"/>
      <c r="C88" s="101" t="str">
        <f t="shared" si="3"/>
        <v>5,985</v>
      </c>
      <c r="D88" s="98">
        <f t="shared" si="4"/>
        <v>2.8880866425992746E-2</v>
      </c>
      <c r="E88" s="99">
        <f t="shared" si="5"/>
        <v>2.8880866425992746E-2</v>
      </c>
      <c r="F88" s="98">
        <f t="shared" si="6"/>
        <v>0.1846793349168645</v>
      </c>
      <c r="G88" s="99">
        <f t="shared" si="7"/>
        <v>0.1846793349168645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196</v>
      </c>
      <c r="W88" s="116">
        <v>224</v>
      </c>
      <c r="X88" s="116">
        <v>218</v>
      </c>
      <c r="Y88" s="116">
        <v>233</v>
      </c>
      <c r="Z88" s="116">
        <v>229</v>
      </c>
    </row>
    <row r="89" spans="1:30" ht="15" customHeight="1" x14ac:dyDescent="0.25">
      <c r="A89" s="51" t="s">
        <v>6</v>
      </c>
      <c r="B89" s="51"/>
      <c r="C89" s="101" t="str">
        <f t="shared" si="3"/>
        <v>8,916</v>
      </c>
      <c r="D89" s="98">
        <f t="shared" si="4"/>
        <v>4.3905865823673951E-2</v>
      </c>
      <c r="E89" s="99">
        <f t="shared" si="5"/>
        <v>4.3905865823673951E-2</v>
      </c>
      <c r="F89" s="98">
        <f t="shared" si="6"/>
        <v>0.18108358723009665</v>
      </c>
      <c r="G89" s="99">
        <f t="shared" si="7"/>
        <v>0.18108358723009665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347</v>
      </c>
      <c r="W89" s="116">
        <v>366</v>
      </c>
      <c r="X89" s="116">
        <v>402</v>
      </c>
      <c r="Y89" s="116">
        <v>406</v>
      </c>
      <c r="Z89" s="116">
        <v>399</v>
      </c>
    </row>
    <row r="90" spans="1:30" ht="15" customHeight="1" x14ac:dyDescent="0.25">
      <c r="A90" s="51" t="s">
        <v>100</v>
      </c>
      <c r="B90" s="51"/>
      <c r="C90" s="101" t="str">
        <f t="shared" si="3"/>
        <v>$44,651</v>
      </c>
      <c r="D90" s="98">
        <f t="shared" si="4"/>
        <v>1.4637898516145054E-2</v>
      </c>
      <c r="E90" s="99">
        <f t="shared" si="5"/>
        <v>1.4637898516145054E-2</v>
      </c>
      <c r="F90" s="98">
        <f t="shared" si="6"/>
        <v>0.12329987421383648</v>
      </c>
      <c r="G90" s="99">
        <f t="shared" si="7"/>
        <v>0.12329987421383648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468</v>
      </c>
      <c r="W90" s="116">
        <v>461</v>
      </c>
      <c r="X90" s="116">
        <v>501</v>
      </c>
      <c r="Y90" s="116">
        <v>546</v>
      </c>
      <c r="Z90" s="116">
        <v>591</v>
      </c>
    </row>
    <row r="91" spans="1:30" ht="15" customHeight="1" x14ac:dyDescent="0.25">
      <c r="A91" s="51" t="s">
        <v>7</v>
      </c>
      <c r="B91" s="51"/>
      <c r="C91" s="101" t="str">
        <f t="shared" si="3"/>
        <v>$467.8 mil</v>
      </c>
      <c r="D91" s="98">
        <f t="shared" si="4"/>
        <v>6.6503313640393635E-2</v>
      </c>
      <c r="E91" s="99">
        <f t="shared" si="5"/>
        <v>6.6503313640393635E-2</v>
      </c>
      <c r="F91" s="98">
        <f t="shared" si="6"/>
        <v>0.35092259642938473</v>
      </c>
      <c r="G91" s="99">
        <f t="shared" si="7"/>
        <v>0.35092259642938473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3896</v>
      </c>
      <c r="W91" s="116">
        <v>4017</v>
      </c>
      <c r="X91" s="116">
        <v>4202</v>
      </c>
      <c r="Y91" s="116">
        <v>4361</v>
      </c>
      <c r="Z91" s="116">
        <v>4564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278</v>
      </c>
      <c r="W93" s="116">
        <v>305</v>
      </c>
      <c r="X93" s="116">
        <v>335</v>
      </c>
      <c r="Y93" s="116">
        <v>356</v>
      </c>
      <c r="Z93" s="116">
        <v>380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527</v>
      </c>
      <c r="W94" s="116">
        <v>563</v>
      </c>
      <c r="X94" s="116">
        <v>618</v>
      </c>
      <c r="Y94" s="116">
        <v>645</v>
      </c>
      <c r="Z94" s="116">
        <v>706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136</v>
      </c>
      <c r="W95" s="116">
        <v>146</v>
      </c>
      <c r="X95" s="116">
        <v>152</v>
      </c>
      <c r="Y95" s="116">
        <v>167</v>
      </c>
      <c r="Z95" s="116">
        <v>180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618</v>
      </c>
      <c r="W96" s="116">
        <v>665</v>
      </c>
      <c r="X96" s="116">
        <v>735</v>
      </c>
      <c r="Y96" s="116">
        <v>798</v>
      </c>
      <c r="Z96" s="116">
        <v>844</v>
      </c>
    </row>
    <row r="97" spans="1:32" ht="15" customHeight="1" x14ac:dyDescent="0.25">
      <c r="S97" s="119" t="s">
        <v>145</v>
      </c>
      <c r="T97" s="119"/>
      <c r="U97" s="116"/>
      <c r="V97" s="116">
        <v>696</v>
      </c>
      <c r="W97" s="116">
        <v>738</v>
      </c>
      <c r="X97" s="116">
        <v>765</v>
      </c>
      <c r="Y97" s="116">
        <v>812</v>
      </c>
      <c r="Z97" s="116">
        <v>837</v>
      </c>
    </row>
    <row r="98" spans="1:32" ht="15" customHeight="1" x14ac:dyDescent="0.25">
      <c r="S98" s="119" t="s">
        <v>146</v>
      </c>
      <c r="T98" s="119"/>
      <c r="U98" s="116"/>
      <c r="V98" s="116">
        <v>421</v>
      </c>
      <c r="W98" s="116">
        <v>445</v>
      </c>
      <c r="X98" s="116">
        <v>460</v>
      </c>
      <c r="Y98" s="116">
        <v>494</v>
      </c>
      <c r="Z98" s="116">
        <v>491</v>
      </c>
    </row>
    <row r="99" spans="1:32" ht="15" customHeight="1" x14ac:dyDescent="0.25">
      <c r="S99" s="119" t="s">
        <v>147</v>
      </c>
      <c r="T99" s="119"/>
      <c r="U99" s="116"/>
      <c r="V99" s="116">
        <v>28</v>
      </c>
      <c r="W99" s="116">
        <v>30</v>
      </c>
      <c r="X99" s="116">
        <v>36</v>
      </c>
      <c r="Y99" s="116">
        <v>43</v>
      </c>
      <c r="Z99" s="116">
        <v>40</v>
      </c>
    </row>
    <row r="100" spans="1:32" ht="15" customHeight="1" x14ac:dyDescent="0.25">
      <c r="S100" s="119" t="s">
        <v>59</v>
      </c>
      <c r="T100" s="119"/>
      <c r="U100" s="116"/>
      <c r="V100" s="116">
        <v>252</v>
      </c>
      <c r="W100" s="116">
        <v>281</v>
      </c>
      <c r="X100" s="116">
        <v>290</v>
      </c>
      <c r="Y100" s="116">
        <v>276</v>
      </c>
      <c r="Z100" s="116">
        <v>297</v>
      </c>
    </row>
    <row r="101" spans="1:32" x14ac:dyDescent="0.25">
      <c r="A101" s="20"/>
      <c r="S101" s="122" t="s">
        <v>54</v>
      </c>
      <c r="T101" s="122"/>
      <c r="U101" s="116"/>
      <c r="V101" s="116">
        <v>3654</v>
      </c>
      <c r="W101" s="116">
        <v>3793</v>
      </c>
      <c r="X101" s="116">
        <v>4005</v>
      </c>
      <c r="Y101" s="116">
        <v>4177</v>
      </c>
      <c r="Z101" s="116">
        <v>4357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7071</v>
      </c>
      <c r="W104" s="116">
        <v>7477</v>
      </c>
      <c r="X104" s="116">
        <v>7951</v>
      </c>
      <c r="Y104" s="116">
        <v>8474</v>
      </c>
      <c r="Z104" s="116">
        <v>8628</v>
      </c>
      <c r="AB104" s="113" t="str">
        <f>TEXT(Z104,"###,###")</f>
        <v>8,628</v>
      </c>
      <c r="AD104" s="134">
        <f>Z104/($Z$4)*100</f>
        <v>71.816214416514072</v>
      </c>
      <c r="AF104" s="113"/>
    </row>
    <row r="105" spans="1:32" x14ac:dyDescent="0.25">
      <c r="S105" s="119" t="s">
        <v>18</v>
      </c>
      <c r="T105" s="119"/>
      <c r="U105" s="116"/>
      <c r="V105" s="116">
        <v>2107</v>
      </c>
      <c r="W105" s="116">
        <v>2225</v>
      </c>
      <c r="X105" s="116">
        <v>2174</v>
      </c>
      <c r="Y105" s="116">
        <v>2366</v>
      </c>
      <c r="Z105" s="116">
        <v>2443</v>
      </c>
      <c r="AB105" s="113" t="str">
        <f>TEXT(Z105,"###,###")</f>
        <v>2,443</v>
      </c>
      <c r="AD105" s="134">
        <f>Z105/($Z$4)*100</f>
        <v>20.334609622107543</v>
      </c>
      <c r="AF105" s="113"/>
    </row>
    <row r="106" spans="1:32" x14ac:dyDescent="0.25">
      <c r="S106" s="122" t="s">
        <v>54</v>
      </c>
      <c r="T106" s="122"/>
      <c r="U106" s="124"/>
      <c r="V106" s="124">
        <v>9178</v>
      </c>
      <c r="W106" s="124">
        <v>9702</v>
      </c>
      <c r="X106" s="124">
        <v>10125</v>
      </c>
      <c r="Y106" s="124">
        <v>10840</v>
      </c>
      <c r="Z106" s="124">
        <v>11071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1358</v>
      </c>
      <c r="W108" s="116">
        <v>1496</v>
      </c>
      <c r="X108" s="116">
        <v>1743</v>
      </c>
      <c r="Y108" s="116">
        <v>1747</v>
      </c>
      <c r="Z108" s="116">
        <v>1732</v>
      </c>
      <c r="AB108" s="113" t="str">
        <f>TEXT(Z108,"###,###")</f>
        <v>1,732</v>
      </c>
      <c r="AD108" s="134">
        <f>Z108/($Z$4)*100</f>
        <v>14.416514066921923</v>
      </c>
      <c r="AF108" s="113"/>
    </row>
    <row r="109" spans="1:32" x14ac:dyDescent="0.25">
      <c r="S109" s="119" t="s">
        <v>21</v>
      </c>
      <c r="T109" s="119"/>
      <c r="U109" s="116"/>
      <c r="V109" s="116">
        <v>1581</v>
      </c>
      <c r="W109" s="116">
        <v>1645</v>
      </c>
      <c r="X109" s="116">
        <v>1750</v>
      </c>
      <c r="Y109" s="116">
        <v>1862</v>
      </c>
      <c r="Z109" s="116">
        <v>1937</v>
      </c>
      <c r="AB109" s="113" t="str">
        <f>TEXT(Z109,"###,###")</f>
        <v>1,937</v>
      </c>
      <c r="AD109" s="134">
        <f>Z109/($Z$4)*100</f>
        <v>16.122856667221576</v>
      </c>
      <c r="AF109" s="113"/>
    </row>
    <row r="110" spans="1:32" x14ac:dyDescent="0.25">
      <c r="S110" s="119" t="s">
        <v>22</v>
      </c>
      <c r="T110" s="119"/>
      <c r="U110" s="116"/>
      <c r="V110" s="116">
        <v>2289</v>
      </c>
      <c r="W110" s="116">
        <v>2470</v>
      </c>
      <c r="X110" s="116">
        <v>2361</v>
      </c>
      <c r="Y110" s="116">
        <v>2655</v>
      </c>
      <c r="Z110" s="116">
        <v>2689</v>
      </c>
      <c r="AB110" s="113" t="str">
        <f>TEXT(Z110,"###,###")</f>
        <v>2,689</v>
      </c>
      <c r="AD110" s="134">
        <f>Z110/($Z$4)*100</f>
        <v>22.382220742467123</v>
      </c>
      <c r="AF110" s="113"/>
    </row>
    <row r="111" spans="1:32" x14ac:dyDescent="0.25">
      <c r="S111" s="119" t="s">
        <v>23</v>
      </c>
      <c r="T111" s="119"/>
      <c r="U111" s="116"/>
      <c r="V111" s="116">
        <v>3948</v>
      </c>
      <c r="W111" s="116">
        <v>4091</v>
      </c>
      <c r="X111" s="116">
        <v>4274</v>
      </c>
      <c r="Y111" s="116">
        <v>4577</v>
      </c>
      <c r="Z111" s="116">
        <v>4681</v>
      </c>
      <c r="AB111" s="113" t="str">
        <f>TEXT(Z111,"###,###")</f>
        <v>4,681</v>
      </c>
      <c r="AD111" s="134">
        <f>Z111/($Z$4)*100</f>
        <v>38.962876643915436</v>
      </c>
      <c r="AF111" s="113"/>
    </row>
    <row r="112" spans="1:32" x14ac:dyDescent="0.25">
      <c r="S112" s="122" t="s">
        <v>54</v>
      </c>
      <c r="T112" s="122"/>
      <c r="U112" s="116"/>
      <c r="V112" s="116">
        <v>10322</v>
      </c>
      <c r="W112" s="116">
        <v>10726</v>
      </c>
      <c r="X112" s="116">
        <v>11219</v>
      </c>
      <c r="Y112" s="116">
        <v>11783</v>
      </c>
      <c r="Z112" s="116">
        <v>12010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44.24</v>
      </c>
      <c r="W118" s="135">
        <v>42.36</v>
      </c>
      <c r="X118" s="135">
        <v>42.3</v>
      </c>
      <c r="Y118" s="135">
        <v>42.3</v>
      </c>
      <c r="Z118" s="135">
        <v>42.28</v>
      </c>
      <c r="AB118" s="113" t="str">
        <f>TEXT(Z118,"##.0")</f>
        <v>42.3</v>
      </c>
    </row>
    <row r="120" spans="19:32" x14ac:dyDescent="0.25">
      <c r="S120" s="105" t="s">
        <v>102</v>
      </c>
      <c r="T120" s="116"/>
      <c r="U120" s="116"/>
      <c r="V120" s="116">
        <v>6246</v>
      </c>
      <c r="W120" s="116">
        <v>6431</v>
      </c>
      <c r="X120" s="116">
        <v>6776</v>
      </c>
      <c r="Y120" s="116">
        <v>7127</v>
      </c>
      <c r="Z120" s="116">
        <v>7485</v>
      </c>
      <c r="AB120" s="113" t="str">
        <f>TEXT(Z120,"###,###")</f>
        <v>7,485</v>
      </c>
    </row>
    <row r="121" spans="19:32" x14ac:dyDescent="0.25">
      <c r="S121" s="105" t="s">
        <v>103</v>
      </c>
      <c r="T121" s="116"/>
      <c r="U121" s="116"/>
      <c r="V121" s="116">
        <v>708</v>
      </c>
      <c r="W121" s="116">
        <v>751</v>
      </c>
      <c r="X121" s="116">
        <v>742</v>
      </c>
      <c r="Y121" s="116">
        <v>727</v>
      </c>
      <c r="Z121" s="116">
        <v>790</v>
      </c>
      <c r="AB121" s="113" t="str">
        <f>TEXT(Z121,"###,###")</f>
        <v>790</v>
      </c>
    </row>
    <row r="122" spans="19:32" x14ac:dyDescent="0.25">
      <c r="S122" s="105" t="s">
        <v>104</v>
      </c>
      <c r="T122" s="116"/>
      <c r="U122" s="116"/>
      <c r="V122" s="116">
        <v>596</v>
      </c>
      <c r="W122" s="116">
        <v>628</v>
      </c>
      <c r="X122" s="116">
        <v>688</v>
      </c>
      <c r="Y122" s="116">
        <v>681</v>
      </c>
      <c r="Z122" s="116">
        <v>645</v>
      </c>
      <c r="AB122" s="113" t="str">
        <f>TEXT(Z122,"###,###")</f>
        <v>645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6842</v>
      </c>
      <c r="W124" s="116">
        <v>7059</v>
      </c>
      <c r="X124" s="116">
        <v>7464</v>
      </c>
      <c r="Y124" s="116">
        <v>7808</v>
      </c>
      <c r="Z124" s="116">
        <v>8130</v>
      </c>
      <c r="AB124" s="113" t="str">
        <f>TEXT(Z124,"###,###")</f>
        <v>8,130</v>
      </c>
      <c r="AD124" s="131">
        <f>Z124/$Z$7*100</f>
        <v>91.184387617765822</v>
      </c>
    </row>
    <row r="125" spans="19:32" x14ac:dyDescent="0.25">
      <c r="S125" s="105" t="s">
        <v>106</v>
      </c>
      <c r="T125" s="116"/>
      <c r="U125" s="116"/>
      <c r="V125" s="116">
        <v>1304</v>
      </c>
      <c r="W125" s="116">
        <v>1379</v>
      </c>
      <c r="X125" s="116">
        <v>1430</v>
      </c>
      <c r="Y125" s="116">
        <v>1408</v>
      </c>
      <c r="Z125" s="116">
        <v>1435</v>
      </c>
      <c r="AB125" s="113" t="str">
        <f>TEXT(Z125,"###,###")</f>
        <v>1,435</v>
      </c>
      <c r="AD125" s="131">
        <f>Z125/$Z$7*100</f>
        <v>16.094661283086587</v>
      </c>
    </row>
    <row r="127" spans="19:32" x14ac:dyDescent="0.25">
      <c r="S127" s="105" t="s">
        <v>107</v>
      </c>
      <c r="T127" s="116"/>
      <c r="U127" s="116"/>
      <c r="V127" s="116">
        <v>3894</v>
      </c>
      <c r="W127" s="116">
        <v>4017</v>
      </c>
      <c r="X127" s="116">
        <v>4198</v>
      </c>
      <c r="Y127" s="116">
        <v>4365</v>
      </c>
      <c r="Z127" s="116">
        <v>4563</v>
      </c>
      <c r="AB127" s="113" t="str">
        <f>TEXT(Z127,"###,###")</f>
        <v>4,563</v>
      </c>
      <c r="AD127" s="131">
        <f>Z127/$Z$7*100</f>
        <v>51.177658142664875</v>
      </c>
    </row>
    <row r="128" spans="19:32" x14ac:dyDescent="0.25">
      <c r="S128" s="105" t="s">
        <v>108</v>
      </c>
      <c r="T128" s="116"/>
      <c r="U128" s="116"/>
      <c r="V128" s="116">
        <v>3658</v>
      </c>
      <c r="W128" s="116">
        <v>3793</v>
      </c>
      <c r="X128" s="116">
        <v>4010</v>
      </c>
      <c r="Y128" s="116">
        <v>4177</v>
      </c>
      <c r="Z128" s="116">
        <v>4358</v>
      </c>
      <c r="AB128" s="113" t="str">
        <f>TEXT(Z128,"###,###")</f>
        <v>4,358</v>
      </c>
      <c r="AD128" s="131">
        <f>Z128/$Z$7*100</f>
        <v>48.878420816509646</v>
      </c>
    </row>
    <row r="130" spans="19:20" x14ac:dyDescent="0.25">
      <c r="S130" s="105" t="s">
        <v>185</v>
      </c>
      <c r="T130" s="131">
        <v>83.950201884253033</v>
      </c>
    </row>
    <row r="131" spans="19:20" x14ac:dyDescent="0.25">
      <c r="S131" s="105" t="s">
        <v>186</v>
      </c>
      <c r="T131" s="131">
        <v>8.8604755495738008</v>
      </c>
    </row>
    <row r="132" spans="19:20" x14ac:dyDescent="0.25">
      <c r="S132" s="105" t="s">
        <v>187</v>
      </c>
      <c r="T132" s="131">
        <v>7.2341857335127866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9B39B74-A32E-49D1-AC90-8C17A6BEFA0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02911FD-1B14-4D58-8708-04CE0E14F7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CF6B0A7B-7A6C-482B-BDB6-F3AA7946577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9DA90369-5B6A-470C-A63A-2F12260C384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CE9D-5B26-40E9-8280-990EC76B5864}">
  <sheetPr codeName="Sheet8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135</v>
      </c>
      <c r="T1" s="103"/>
      <c r="U1" s="103"/>
      <c r="V1" s="103"/>
      <c r="W1" s="103"/>
      <c r="X1" s="103"/>
      <c r="Y1" s="104" t="s">
        <v>174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135</v>
      </c>
      <c r="Y3" s="109" t="s">
        <v>174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12.25 Southern Midlands,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4247</v>
      </c>
      <c r="W4" s="112">
        <v>4598</v>
      </c>
      <c r="X4" s="112">
        <v>4936</v>
      </c>
      <c r="Y4" s="112">
        <v>4982</v>
      </c>
      <c r="Z4" s="112">
        <v>5012</v>
      </c>
      <c r="AB4" s="113" t="str">
        <f>TEXT(Z4,"###,###")</f>
        <v>5,012</v>
      </c>
      <c r="AD4" s="114">
        <f>Z4/Y4-1</f>
        <v>6.0216780409474424E-3</v>
      </c>
      <c r="AF4" s="114">
        <f>Z4/V4-1</f>
        <v>0.18012714857546497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2348</v>
      </c>
      <c r="W5" s="112">
        <v>2516</v>
      </c>
      <c r="X5" s="112">
        <v>2712</v>
      </c>
      <c r="Y5" s="112">
        <v>2734</v>
      </c>
      <c r="Z5" s="112">
        <v>2766</v>
      </c>
      <c r="AB5" s="113" t="str">
        <f>TEXT(Z5,"###,###")</f>
        <v>2,766</v>
      </c>
      <c r="AD5" s="114">
        <f t="shared" ref="AD5:AD9" si="0">Z5/Y5-1</f>
        <v>1.1704462326261877E-2</v>
      </c>
      <c r="AF5" s="114">
        <f t="shared" ref="AF5:AF9" si="1">Z5/V5-1</f>
        <v>0.17802385008517896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1893</v>
      </c>
      <c r="W6" s="112">
        <v>2082</v>
      </c>
      <c r="X6" s="112">
        <v>2229</v>
      </c>
      <c r="Y6" s="112">
        <v>2243</v>
      </c>
      <c r="Z6" s="112">
        <v>2240</v>
      </c>
      <c r="AB6" s="113" t="str">
        <f>TEXT(Z6,"###,###")</f>
        <v>2,240</v>
      </c>
      <c r="AD6" s="114">
        <f t="shared" si="0"/>
        <v>-1.3374944271065115E-3</v>
      </c>
      <c r="AF6" s="114">
        <f t="shared" si="1"/>
        <v>0.18330692023243533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2928</v>
      </c>
      <c r="W7" s="112">
        <v>3124</v>
      </c>
      <c r="X7" s="112">
        <v>3279</v>
      </c>
      <c r="Y7" s="112">
        <v>3379</v>
      </c>
      <c r="Z7" s="112">
        <v>3498</v>
      </c>
      <c r="AB7" s="113" t="str">
        <f>TEXT(Z7,"###,###")</f>
        <v>3,498</v>
      </c>
      <c r="AD7" s="114">
        <f t="shared" si="0"/>
        <v>3.5217519976324274E-2</v>
      </c>
      <c r="AF7" s="114">
        <f t="shared" si="1"/>
        <v>0.19467213114754101</v>
      </c>
    </row>
    <row r="8" spans="1:32" ht="17.25" customHeight="1" x14ac:dyDescent="0.25">
      <c r="A8" s="66" t="s">
        <v>13</v>
      </c>
      <c r="B8" s="67"/>
      <c r="C8" s="31"/>
      <c r="D8" s="68" t="str">
        <f>AB4</f>
        <v>5,012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3,498</v>
      </c>
      <c r="P8" s="69"/>
      <c r="S8" s="111" t="s">
        <v>86</v>
      </c>
      <c r="T8" s="112"/>
      <c r="U8" s="112"/>
      <c r="V8" s="112">
        <v>35569.19</v>
      </c>
      <c r="W8" s="112">
        <v>36087.599999999999</v>
      </c>
      <c r="X8" s="112">
        <v>34887</v>
      </c>
      <c r="Y8" s="112">
        <v>37488.949999999997</v>
      </c>
      <c r="Z8" s="112">
        <v>39690.370000000003</v>
      </c>
      <c r="AB8" s="113" t="str">
        <f>TEXT(Z8,"$###,###")</f>
        <v>$39,690</v>
      </c>
      <c r="AD8" s="114">
        <f t="shared" si="0"/>
        <v>5.872183670121478E-2</v>
      </c>
      <c r="AF8" s="114">
        <f t="shared" si="1"/>
        <v>0.11586375736979115</v>
      </c>
    </row>
    <row r="9" spans="1:32" x14ac:dyDescent="0.25">
      <c r="A9" s="32" t="s">
        <v>15</v>
      </c>
      <c r="B9" s="73"/>
      <c r="C9" s="74"/>
      <c r="D9" s="75">
        <f>AD104</f>
        <v>68.894652833200325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54.373927958833626</v>
      </c>
      <c r="P9" s="76" t="s">
        <v>87</v>
      </c>
      <c r="S9" s="111" t="s">
        <v>7</v>
      </c>
      <c r="T9" s="112"/>
      <c r="U9" s="112"/>
      <c r="V9" s="112">
        <v>128100863</v>
      </c>
      <c r="W9" s="112">
        <v>139948865</v>
      </c>
      <c r="X9" s="112">
        <v>157605850</v>
      </c>
      <c r="Y9" s="112">
        <v>168623412</v>
      </c>
      <c r="Z9" s="112">
        <v>170038640</v>
      </c>
      <c r="AB9" s="113" t="str">
        <f>TEXT(Z9/1000000,"$#,###.0")&amp;" mil"</f>
        <v>$170.0 mil</v>
      </c>
      <c r="AD9" s="114">
        <f t="shared" si="0"/>
        <v>8.3928321886879154E-3</v>
      </c>
      <c r="AF9" s="114">
        <f t="shared" si="1"/>
        <v>0.327380909213703</v>
      </c>
    </row>
    <row r="10" spans="1:32" x14ac:dyDescent="0.25">
      <c r="A10" s="32" t="s">
        <v>18</v>
      </c>
      <c r="B10" s="73"/>
      <c r="C10" s="74"/>
      <c r="D10" s="75">
        <f>AD105</f>
        <v>14.744612928970472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45.711835334476838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78.301886792452834</v>
      </c>
      <c r="P11" s="76" t="s">
        <v>87</v>
      </c>
      <c r="S11" s="111" t="s">
        <v>30</v>
      </c>
      <c r="T11" s="116"/>
      <c r="U11" s="116"/>
      <c r="V11" s="116">
        <v>3538</v>
      </c>
      <c r="W11" s="116">
        <v>3869</v>
      </c>
      <c r="X11" s="116">
        <v>4157</v>
      </c>
      <c r="Y11" s="116">
        <v>4254</v>
      </c>
      <c r="Z11" s="116">
        <v>4257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12.149799885648942</v>
      </c>
      <c r="P12" s="76" t="s">
        <v>87</v>
      </c>
      <c r="S12" s="111" t="s">
        <v>31</v>
      </c>
      <c r="T12" s="116"/>
      <c r="U12" s="116"/>
      <c r="V12" s="116">
        <v>707</v>
      </c>
      <c r="W12" s="116">
        <v>729</v>
      </c>
      <c r="X12" s="116">
        <v>788</v>
      </c>
      <c r="Y12" s="116">
        <v>731</v>
      </c>
      <c r="Z12" s="116">
        <v>754</v>
      </c>
    </row>
    <row r="13" spans="1:32" ht="15" customHeight="1" x14ac:dyDescent="0.25">
      <c r="A13" s="32" t="s">
        <v>20</v>
      </c>
      <c r="B13" s="74"/>
      <c r="C13" s="74"/>
      <c r="D13" s="75">
        <f>AD108</f>
        <v>14.24581005586592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9.6054888507718683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17.418196328810854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43.1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21.707901037509977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15.809033733562035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799</v>
      </c>
      <c r="Z15" s="116">
        <v>785</v>
      </c>
      <c r="AB15" s="121">
        <f t="shared" ref="AB15:AB34" si="2">IF(Z15="np",0,Z15/$Z$34)</f>
        <v>0.15659285856772392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29.8683160415004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84.190966266437954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19</v>
      </c>
      <c r="Z16" s="116">
        <v>26</v>
      </c>
      <c r="AB16" s="121">
        <f t="shared" si="2"/>
        <v>5.1865150608418117E-3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320</v>
      </c>
      <c r="Z17" s="116">
        <v>348</v>
      </c>
      <c r="AB17" s="121">
        <f t="shared" si="2"/>
        <v>6.941950927588271E-2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61</v>
      </c>
      <c r="Z18" s="116">
        <v>50</v>
      </c>
      <c r="AB18" s="121">
        <f t="shared" si="2"/>
        <v>9.9740674246957903E-3</v>
      </c>
    </row>
    <row r="19" spans="1:28" x14ac:dyDescent="0.25">
      <c r="A19" s="65" t="str">
        <f>$S$1&amp;" ("&amp;$V$2&amp;" to "&amp;$Z$2&amp;")"</f>
        <v>Southern Midlands (2015-16 to 2019-20)</v>
      </c>
      <c r="B19" s="65"/>
      <c r="C19" s="65"/>
      <c r="D19" s="65"/>
      <c r="E19" s="65"/>
      <c r="F19" s="65"/>
      <c r="G19" s="65" t="str">
        <f>$S$1&amp;" ("&amp;$V$2&amp;" to "&amp;$Z$2&amp;")"</f>
        <v>Southern Midlands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426</v>
      </c>
      <c r="Z19" s="116">
        <v>415</v>
      </c>
      <c r="AB19" s="121">
        <f t="shared" si="2"/>
        <v>8.2784759624975071E-2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192</v>
      </c>
      <c r="Z20" s="116">
        <v>183</v>
      </c>
      <c r="AB20" s="121">
        <f t="shared" si="2"/>
        <v>3.6505086774386596E-2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385</v>
      </c>
      <c r="Z21" s="116">
        <v>370</v>
      </c>
      <c r="AB21" s="121">
        <f t="shared" si="2"/>
        <v>7.3808098942748854E-2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222</v>
      </c>
      <c r="Z22" s="116">
        <v>212</v>
      </c>
      <c r="AB22" s="121">
        <f t="shared" si="2"/>
        <v>4.2290045880710156E-2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189</v>
      </c>
      <c r="Z23" s="116">
        <v>189</v>
      </c>
      <c r="AB23" s="121">
        <f t="shared" si="2"/>
        <v>3.7701974865350089E-2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22</v>
      </c>
      <c r="Z24" s="116">
        <v>20</v>
      </c>
      <c r="AB24" s="121">
        <f t="shared" si="2"/>
        <v>3.9896269698783161E-3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93</v>
      </c>
      <c r="Z25" s="116">
        <v>123</v>
      </c>
      <c r="AB25" s="121">
        <f t="shared" si="2"/>
        <v>2.4536205864751647E-2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110</v>
      </c>
      <c r="Z26" s="116">
        <v>113</v>
      </c>
      <c r="AB26" s="121">
        <f t="shared" si="2"/>
        <v>2.2541392379812487E-2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137</v>
      </c>
      <c r="Z27" s="116">
        <v>137</v>
      </c>
      <c r="AB27" s="121">
        <f t="shared" si="2"/>
        <v>2.7328944743666466E-2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262</v>
      </c>
      <c r="Z28" s="116">
        <v>260</v>
      </c>
      <c r="AB28" s="121">
        <f t="shared" si="2"/>
        <v>5.1865150608418113E-2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290</v>
      </c>
      <c r="Z29" s="116">
        <v>244</v>
      </c>
      <c r="AB29" s="121">
        <f t="shared" si="2"/>
        <v>4.8673449032515463E-2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289</v>
      </c>
      <c r="Z30" s="116">
        <v>297</v>
      </c>
      <c r="AB30" s="121">
        <f t="shared" si="2"/>
        <v>5.9245960502692999E-2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470</v>
      </c>
      <c r="Z31" s="116">
        <v>507</v>
      </c>
      <c r="AB31" s="121">
        <f t="shared" si="2"/>
        <v>0.10113704368641532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66</v>
      </c>
      <c r="Z32" s="116">
        <v>88</v>
      </c>
      <c r="AB32" s="121">
        <f t="shared" si="2"/>
        <v>1.7554358667464593E-2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175</v>
      </c>
      <c r="Z33" s="116">
        <v>197</v>
      </c>
      <c r="AB33" s="121">
        <f t="shared" si="2"/>
        <v>3.9297825653301414E-2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4978</v>
      </c>
      <c r="Z34" s="124">
        <v>5013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2945</v>
      </c>
      <c r="AB37" s="136">
        <f>Z37/Z40*100</f>
        <v>84.190966266437954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553</v>
      </c>
      <c r="AB38" s="136">
        <f>Z38/Z40*100</f>
        <v>15.809033733562035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3498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6</v>
      </c>
      <c r="X44" s="116">
        <v>0</v>
      </c>
      <c r="Y44" s="116">
        <v>4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67</v>
      </c>
      <c r="W45" s="116">
        <v>50</v>
      </c>
      <c r="X45" s="116">
        <v>66</v>
      </c>
      <c r="Y45" s="116">
        <v>53</v>
      </c>
      <c r="Z45" s="116">
        <v>59</v>
      </c>
    </row>
    <row r="46" spans="19:32" x14ac:dyDescent="0.25">
      <c r="S46" s="119" t="s">
        <v>39</v>
      </c>
      <c r="T46" s="119"/>
      <c r="U46" s="116"/>
      <c r="V46" s="116">
        <v>150</v>
      </c>
      <c r="W46" s="116">
        <v>154</v>
      </c>
      <c r="X46" s="116">
        <v>150</v>
      </c>
      <c r="Y46" s="116">
        <v>168</v>
      </c>
      <c r="Z46" s="116">
        <v>150</v>
      </c>
    </row>
    <row r="47" spans="19:32" x14ac:dyDescent="0.25">
      <c r="S47" s="119" t="s">
        <v>40</v>
      </c>
      <c r="T47" s="119"/>
      <c r="U47" s="116"/>
      <c r="V47" s="116">
        <v>191</v>
      </c>
      <c r="W47" s="116">
        <v>203</v>
      </c>
      <c r="X47" s="116">
        <v>222</v>
      </c>
      <c r="Y47" s="116">
        <v>241</v>
      </c>
      <c r="Z47" s="116">
        <v>235</v>
      </c>
    </row>
    <row r="48" spans="19:32" x14ac:dyDescent="0.25">
      <c r="S48" s="119" t="s">
        <v>41</v>
      </c>
      <c r="T48" s="119"/>
      <c r="U48" s="116"/>
      <c r="V48" s="116">
        <v>232</v>
      </c>
      <c r="W48" s="116">
        <v>231</v>
      </c>
      <c r="X48" s="116">
        <v>240</v>
      </c>
      <c r="Y48" s="116">
        <v>243</v>
      </c>
      <c r="Z48" s="116">
        <v>266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211</v>
      </c>
      <c r="W49" s="116">
        <v>241</v>
      </c>
      <c r="X49" s="116">
        <v>230</v>
      </c>
      <c r="Y49" s="116">
        <v>244</v>
      </c>
      <c r="Z49" s="116">
        <v>232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Southern Midlands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213</v>
      </c>
      <c r="W50" s="116">
        <v>198</v>
      </c>
      <c r="X50" s="116">
        <v>210</v>
      </c>
      <c r="Y50" s="116">
        <v>249</v>
      </c>
      <c r="Z50" s="116">
        <v>279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213</v>
      </c>
      <c r="W51" s="116">
        <v>251</v>
      </c>
      <c r="X51" s="116">
        <v>215</v>
      </c>
      <c r="Y51" s="116">
        <v>240</v>
      </c>
      <c r="Z51" s="116">
        <v>224</v>
      </c>
    </row>
    <row r="52" spans="1:26" ht="15" customHeight="1" x14ac:dyDescent="0.25">
      <c r="S52" s="119" t="s">
        <v>45</v>
      </c>
      <c r="T52" s="119"/>
      <c r="U52" s="116"/>
      <c r="V52" s="116">
        <v>262</v>
      </c>
      <c r="W52" s="116">
        <v>258</v>
      </c>
      <c r="X52" s="116">
        <v>287</v>
      </c>
      <c r="Y52" s="116">
        <v>290</v>
      </c>
      <c r="Z52" s="116">
        <v>263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248</v>
      </c>
      <c r="W53" s="116">
        <v>297</v>
      </c>
      <c r="X53" s="116">
        <v>282</v>
      </c>
      <c r="Y53" s="116">
        <v>315</v>
      </c>
      <c r="Z53" s="116">
        <v>324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240</v>
      </c>
      <c r="W54" s="116">
        <v>251</v>
      </c>
      <c r="X54" s="116">
        <v>250</v>
      </c>
      <c r="Y54" s="116">
        <v>279</v>
      </c>
      <c r="Z54" s="116">
        <v>272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175</v>
      </c>
      <c r="W55" s="116">
        <v>203</v>
      </c>
      <c r="X55" s="116">
        <v>202</v>
      </c>
      <c r="Y55" s="116">
        <v>219</v>
      </c>
      <c r="Z55" s="116">
        <v>248</v>
      </c>
    </row>
    <row r="56" spans="1:26" ht="15" customHeight="1" x14ac:dyDescent="0.25">
      <c r="S56" s="119" t="s">
        <v>49</v>
      </c>
      <c r="T56" s="119"/>
      <c r="U56" s="116"/>
      <c r="V56" s="116">
        <v>74</v>
      </c>
      <c r="W56" s="116">
        <v>101</v>
      </c>
      <c r="X56" s="116">
        <v>117</v>
      </c>
      <c r="Y56" s="116">
        <v>123</v>
      </c>
      <c r="Z56" s="116">
        <v>123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38</v>
      </c>
      <c r="W57" s="116">
        <v>44</v>
      </c>
      <c r="X57" s="116">
        <v>43</v>
      </c>
      <c r="Y57" s="116">
        <v>36</v>
      </c>
      <c r="Z57" s="116">
        <v>50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21</v>
      </c>
      <c r="W58" s="116">
        <v>23</v>
      </c>
      <c r="X58" s="116">
        <v>29</v>
      </c>
      <c r="Y58" s="116">
        <v>21</v>
      </c>
      <c r="Z58" s="116">
        <v>34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4</v>
      </c>
      <c r="W59" s="116">
        <v>6</v>
      </c>
      <c r="X59" s="116">
        <v>2</v>
      </c>
      <c r="Y59" s="116">
        <v>5</v>
      </c>
      <c r="Z59" s="116">
        <v>8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5</v>
      </c>
      <c r="W60" s="116">
        <v>6</v>
      </c>
      <c r="X60" s="116">
        <v>4</v>
      </c>
      <c r="Y60" s="116">
        <v>6</v>
      </c>
      <c r="Z60" s="116">
        <v>5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2350</v>
      </c>
      <c r="W61" s="116">
        <v>2516</v>
      </c>
      <c r="X61" s="116">
        <v>2710</v>
      </c>
      <c r="Y61" s="116">
        <v>2739</v>
      </c>
      <c r="Z61" s="116">
        <v>2765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7</v>
      </c>
      <c r="Z63" s="116">
        <v>5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50</v>
      </c>
      <c r="W64" s="116">
        <v>53</v>
      </c>
      <c r="X64" s="116">
        <v>64</v>
      </c>
      <c r="Y64" s="116">
        <v>65</v>
      </c>
      <c r="Z64" s="116">
        <v>59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Southern Midlands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124</v>
      </c>
      <c r="W65" s="116">
        <v>159</v>
      </c>
      <c r="X65" s="116">
        <v>139</v>
      </c>
      <c r="Y65" s="116">
        <v>129</v>
      </c>
      <c r="Z65" s="116">
        <v>113</v>
      </c>
    </row>
    <row r="66" spans="1:26" x14ac:dyDescent="0.25">
      <c r="S66" s="119" t="s">
        <v>40</v>
      </c>
      <c r="T66" s="119"/>
      <c r="U66" s="116"/>
      <c r="V66" s="116">
        <v>169</v>
      </c>
      <c r="W66" s="116">
        <v>171</v>
      </c>
      <c r="X66" s="116">
        <v>193</v>
      </c>
      <c r="Y66" s="116">
        <v>214</v>
      </c>
      <c r="Z66" s="116">
        <v>225</v>
      </c>
    </row>
    <row r="67" spans="1:26" x14ac:dyDescent="0.25">
      <c r="S67" s="119" t="s">
        <v>41</v>
      </c>
      <c r="T67" s="119"/>
      <c r="U67" s="116"/>
      <c r="V67" s="116">
        <v>190</v>
      </c>
      <c r="W67" s="116">
        <v>192</v>
      </c>
      <c r="X67" s="116">
        <v>190</v>
      </c>
      <c r="Y67" s="116">
        <v>233</v>
      </c>
      <c r="Z67" s="116">
        <v>217</v>
      </c>
    </row>
    <row r="68" spans="1:26" x14ac:dyDescent="0.25">
      <c r="S68" s="119" t="s">
        <v>42</v>
      </c>
      <c r="T68" s="119"/>
      <c r="U68" s="116"/>
      <c r="V68" s="116">
        <v>170</v>
      </c>
      <c r="W68" s="116">
        <v>193</v>
      </c>
      <c r="X68" s="116">
        <v>212</v>
      </c>
      <c r="Y68" s="116">
        <v>195</v>
      </c>
      <c r="Z68" s="116">
        <v>213</v>
      </c>
    </row>
    <row r="69" spans="1:26" x14ac:dyDescent="0.25">
      <c r="S69" s="119" t="s">
        <v>43</v>
      </c>
      <c r="T69" s="119"/>
      <c r="U69" s="116"/>
      <c r="V69" s="116">
        <v>160</v>
      </c>
      <c r="W69" s="116">
        <v>163</v>
      </c>
      <c r="X69" s="116">
        <v>163</v>
      </c>
      <c r="Y69" s="116">
        <v>176</v>
      </c>
      <c r="Z69" s="116">
        <v>196</v>
      </c>
    </row>
    <row r="70" spans="1:26" x14ac:dyDescent="0.25">
      <c r="S70" s="119" t="s">
        <v>44</v>
      </c>
      <c r="T70" s="119"/>
      <c r="U70" s="116"/>
      <c r="V70" s="116">
        <v>177</v>
      </c>
      <c r="W70" s="116">
        <v>195</v>
      </c>
      <c r="X70" s="116">
        <v>218</v>
      </c>
      <c r="Y70" s="116">
        <v>230</v>
      </c>
      <c r="Z70" s="116">
        <v>194</v>
      </c>
    </row>
    <row r="71" spans="1:26" x14ac:dyDescent="0.25">
      <c r="S71" s="119" t="s">
        <v>45</v>
      </c>
      <c r="T71" s="119"/>
      <c r="U71" s="116"/>
      <c r="V71" s="116">
        <v>270</v>
      </c>
      <c r="W71" s="116">
        <v>285</v>
      </c>
      <c r="X71" s="116">
        <v>280</v>
      </c>
      <c r="Y71" s="116">
        <v>256</v>
      </c>
      <c r="Z71" s="116">
        <v>235</v>
      </c>
    </row>
    <row r="72" spans="1:26" x14ac:dyDescent="0.25">
      <c r="S72" s="119" t="s">
        <v>46</v>
      </c>
      <c r="T72" s="119"/>
      <c r="U72" s="116"/>
      <c r="V72" s="116">
        <v>210</v>
      </c>
      <c r="W72" s="116">
        <v>230</v>
      </c>
      <c r="X72" s="116">
        <v>242</v>
      </c>
      <c r="Y72" s="116">
        <v>273</v>
      </c>
      <c r="Z72" s="116">
        <v>289</v>
      </c>
    </row>
    <row r="73" spans="1:26" x14ac:dyDescent="0.25">
      <c r="S73" s="119" t="s">
        <v>47</v>
      </c>
      <c r="T73" s="119"/>
      <c r="U73" s="116"/>
      <c r="V73" s="116">
        <v>175</v>
      </c>
      <c r="W73" s="116">
        <v>194</v>
      </c>
      <c r="X73" s="116">
        <v>225</v>
      </c>
      <c r="Y73" s="116">
        <v>220</v>
      </c>
      <c r="Z73" s="116">
        <v>216</v>
      </c>
    </row>
    <row r="74" spans="1:26" x14ac:dyDescent="0.25">
      <c r="S74" s="119" t="s">
        <v>48</v>
      </c>
      <c r="T74" s="119"/>
      <c r="U74" s="116"/>
      <c r="V74" s="116">
        <v>123</v>
      </c>
      <c r="W74" s="116">
        <v>142</v>
      </c>
      <c r="X74" s="116">
        <v>142</v>
      </c>
      <c r="Y74" s="116">
        <v>142</v>
      </c>
      <c r="Z74" s="116">
        <v>160</v>
      </c>
    </row>
    <row r="75" spans="1:26" x14ac:dyDescent="0.25">
      <c r="S75" s="119" t="s">
        <v>49</v>
      </c>
      <c r="T75" s="119"/>
      <c r="U75" s="116"/>
      <c r="V75" s="116">
        <v>45</v>
      </c>
      <c r="W75" s="116">
        <v>63</v>
      </c>
      <c r="X75" s="116">
        <v>73</v>
      </c>
      <c r="Y75" s="116">
        <v>61</v>
      </c>
      <c r="Z75" s="116">
        <v>57</v>
      </c>
    </row>
    <row r="76" spans="1:26" x14ac:dyDescent="0.25">
      <c r="S76" s="119" t="s">
        <v>50</v>
      </c>
      <c r="T76" s="119"/>
      <c r="U76" s="116"/>
      <c r="V76" s="116">
        <v>13</v>
      </c>
      <c r="W76" s="116">
        <v>27</v>
      </c>
      <c r="X76" s="116">
        <v>31</v>
      </c>
      <c r="Y76" s="116">
        <v>31</v>
      </c>
      <c r="Z76" s="116">
        <v>29</v>
      </c>
    </row>
    <row r="77" spans="1:26" x14ac:dyDescent="0.25">
      <c r="S77" s="119" t="s">
        <v>51</v>
      </c>
      <c r="T77" s="119"/>
      <c r="U77" s="116"/>
      <c r="V77" s="116">
        <v>6</v>
      </c>
      <c r="W77" s="116">
        <v>10</v>
      </c>
      <c r="X77" s="116">
        <v>6</v>
      </c>
      <c r="Y77" s="116">
        <v>6</v>
      </c>
      <c r="Z77" s="116">
        <v>14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7</v>
      </c>
      <c r="Y78" s="116">
        <v>7</v>
      </c>
      <c r="Z78" s="116">
        <v>5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3</v>
      </c>
      <c r="X79" s="116">
        <v>6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1893</v>
      </c>
      <c r="W80" s="116">
        <v>2082</v>
      </c>
      <c r="X80" s="116">
        <v>2225</v>
      </c>
      <c r="Y80" s="116">
        <v>2245</v>
      </c>
      <c r="Z80" s="116">
        <v>2246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Southern Midlands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116</v>
      </c>
      <c r="W83" s="116">
        <v>151</v>
      </c>
      <c r="X83" s="116">
        <v>157</v>
      </c>
      <c r="Y83" s="116">
        <v>159</v>
      </c>
      <c r="Z83" s="116">
        <v>166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71</v>
      </c>
      <c r="W84" s="116">
        <v>78</v>
      </c>
      <c r="X84" s="116">
        <v>79</v>
      </c>
      <c r="Y84" s="116">
        <v>86</v>
      </c>
      <c r="Z84" s="116">
        <v>91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342</v>
      </c>
      <c r="W85" s="116">
        <v>363</v>
      </c>
      <c r="X85" s="116">
        <v>389</v>
      </c>
      <c r="Y85" s="116">
        <v>418</v>
      </c>
      <c r="Z85" s="116">
        <v>432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5,012</v>
      </c>
      <c r="D86" s="98">
        <f t="shared" ref="D86:D91" si="4">AD4</f>
        <v>6.0216780409474424E-3</v>
      </c>
      <c r="E86" s="99">
        <f t="shared" ref="E86:E91" si="5">AD4</f>
        <v>6.0216780409474424E-3</v>
      </c>
      <c r="F86" s="98">
        <f t="shared" ref="F86:F91" si="6">AF4</f>
        <v>0.18012714857546497</v>
      </c>
      <c r="G86" s="99">
        <f t="shared" ref="G86:G91" si="7">AF4</f>
        <v>0.18012714857546497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61</v>
      </c>
      <c r="W86" s="116">
        <v>59</v>
      </c>
      <c r="X86" s="116">
        <v>64</v>
      </c>
      <c r="Y86" s="116">
        <v>66</v>
      </c>
      <c r="Z86" s="116">
        <v>68</v>
      </c>
    </row>
    <row r="87" spans="1:30" ht="15" customHeight="1" x14ac:dyDescent="0.25">
      <c r="A87" s="100" t="s">
        <v>4</v>
      </c>
      <c r="B87" s="51"/>
      <c r="C87" s="101" t="str">
        <f t="shared" si="3"/>
        <v>2,766</v>
      </c>
      <c r="D87" s="98">
        <f t="shared" si="4"/>
        <v>1.1704462326261877E-2</v>
      </c>
      <c r="E87" s="99">
        <f t="shared" si="5"/>
        <v>1.1704462326261877E-2</v>
      </c>
      <c r="F87" s="98">
        <f t="shared" si="6"/>
        <v>0.17802385008517896</v>
      </c>
      <c r="G87" s="99">
        <f t="shared" si="7"/>
        <v>0.17802385008517896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38</v>
      </c>
      <c r="W87" s="116">
        <v>42</v>
      </c>
      <c r="X87" s="116">
        <v>49</v>
      </c>
      <c r="Y87" s="116">
        <v>47</v>
      </c>
      <c r="Z87" s="116">
        <v>47</v>
      </c>
    </row>
    <row r="88" spans="1:30" ht="15" customHeight="1" x14ac:dyDescent="0.25">
      <c r="A88" s="100" t="s">
        <v>5</v>
      </c>
      <c r="B88" s="51"/>
      <c r="C88" s="101" t="str">
        <f t="shared" si="3"/>
        <v>2,240</v>
      </c>
      <c r="D88" s="98">
        <f t="shared" si="4"/>
        <v>-1.3374944271065115E-3</v>
      </c>
      <c r="E88" s="99">
        <f t="shared" si="5"/>
        <v>-1.3374944271065115E-3</v>
      </c>
      <c r="F88" s="98">
        <f t="shared" si="6"/>
        <v>0.18330692023243533</v>
      </c>
      <c r="G88" s="99">
        <f t="shared" si="7"/>
        <v>0.18330692023243533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63</v>
      </c>
      <c r="W88" s="116">
        <v>60</v>
      </c>
      <c r="X88" s="116">
        <v>54</v>
      </c>
      <c r="Y88" s="116">
        <v>63</v>
      </c>
      <c r="Z88" s="116">
        <v>77</v>
      </c>
    </row>
    <row r="89" spans="1:30" ht="15" customHeight="1" x14ac:dyDescent="0.25">
      <c r="A89" s="51" t="s">
        <v>6</v>
      </c>
      <c r="B89" s="51"/>
      <c r="C89" s="101" t="str">
        <f t="shared" si="3"/>
        <v>3,498</v>
      </c>
      <c r="D89" s="98">
        <f t="shared" si="4"/>
        <v>3.5217519976324274E-2</v>
      </c>
      <c r="E89" s="99">
        <f t="shared" si="5"/>
        <v>3.5217519976324274E-2</v>
      </c>
      <c r="F89" s="98">
        <f t="shared" si="6"/>
        <v>0.19467213114754101</v>
      </c>
      <c r="G89" s="99">
        <f t="shared" si="7"/>
        <v>0.19467213114754101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182</v>
      </c>
      <c r="W89" s="116">
        <v>213</v>
      </c>
      <c r="X89" s="116">
        <v>220</v>
      </c>
      <c r="Y89" s="116">
        <v>235</v>
      </c>
      <c r="Z89" s="116">
        <v>256</v>
      </c>
    </row>
    <row r="90" spans="1:30" ht="15" customHeight="1" x14ac:dyDescent="0.25">
      <c r="A90" s="51" t="s">
        <v>100</v>
      </c>
      <c r="B90" s="51"/>
      <c r="C90" s="101" t="str">
        <f t="shared" si="3"/>
        <v>$39,690</v>
      </c>
      <c r="D90" s="98">
        <f t="shared" si="4"/>
        <v>5.872183670121478E-2</v>
      </c>
      <c r="E90" s="99">
        <f t="shared" si="5"/>
        <v>5.872183670121478E-2</v>
      </c>
      <c r="F90" s="98">
        <f t="shared" si="6"/>
        <v>0.11586375736979115</v>
      </c>
      <c r="G90" s="99">
        <f t="shared" si="7"/>
        <v>0.11586375736979115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303</v>
      </c>
      <c r="W90" s="116">
        <v>293</v>
      </c>
      <c r="X90" s="116">
        <v>327</v>
      </c>
      <c r="Y90" s="116">
        <v>336</v>
      </c>
      <c r="Z90" s="116">
        <v>329</v>
      </c>
    </row>
    <row r="91" spans="1:30" ht="15" customHeight="1" x14ac:dyDescent="0.25">
      <c r="A91" s="51" t="s">
        <v>7</v>
      </c>
      <c r="B91" s="51"/>
      <c r="C91" s="101" t="str">
        <f t="shared" si="3"/>
        <v>$170.0 mil</v>
      </c>
      <c r="D91" s="98">
        <f t="shared" si="4"/>
        <v>8.3928321886879154E-3</v>
      </c>
      <c r="E91" s="99">
        <f t="shared" si="5"/>
        <v>8.3928321886879154E-3</v>
      </c>
      <c r="F91" s="98">
        <f t="shared" si="6"/>
        <v>0.327380909213703</v>
      </c>
      <c r="G91" s="99">
        <f t="shared" si="7"/>
        <v>0.327380909213703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1596</v>
      </c>
      <c r="W91" s="116">
        <v>1692</v>
      </c>
      <c r="X91" s="116">
        <v>1782</v>
      </c>
      <c r="Y91" s="116">
        <v>1847</v>
      </c>
      <c r="Z91" s="116">
        <v>1900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82</v>
      </c>
      <c r="W93" s="116">
        <v>98</v>
      </c>
      <c r="X93" s="116">
        <v>105</v>
      </c>
      <c r="Y93" s="116">
        <v>108</v>
      </c>
      <c r="Z93" s="116">
        <v>123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131</v>
      </c>
      <c r="W94" s="116">
        <v>150</v>
      </c>
      <c r="X94" s="116">
        <v>173</v>
      </c>
      <c r="Y94" s="116">
        <v>176</v>
      </c>
      <c r="Z94" s="116">
        <v>186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55</v>
      </c>
      <c r="W95" s="116">
        <v>59</v>
      </c>
      <c r="X95" s="116">
        <v>57</v>
      </c>
      <c r="Y95" s="116">
        <v>69</v>
      </c>
      <c r="Z95" s="116">
        <v>79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244</v>
      </c>
      <c r="W96" s="116">
        <v>268</v>
      </c>
      <c r="X96" s="116">
        <v>296</v>
      </c>
      <c r="Y96" s="116">
        <v>308</v>
      </c>
      <c r="Z96" s="116">
        <v>323</v>
      </c>
    </row>
    <row r="97" spans="1:32" ht="15" customHeight="1" x14ac:dyDescent="0.25">
      <c r="S97" s="119" t="s">
        <v>145</v>
      </c>
      <c r="T97" s="119"/>
      <c r="U97" s="116"/>
      <c r="V97" s="116">
        <v>205</v>
      </c>
      <c r="W97" s="116">
        <v>232</v>
      </c>
      <c r="X97" s="116">
        <v>232</v>
      </c>
      <c r="Y97" s="116">
        <v>246</v>
      </c>
      <c r="Z97" s="116">
        <v>243</v>
      </c>
    </row>
    <row r="98" spans="1:32" ht="15" customHeight="1" x14ac:dyDescent="0.25">
      <c r="S98" s="119" t="s">
        <v>146</v>
      </c>
      <c r="T98" s="119"/>
      <c r="U98" s="116"/>
      <c r="V98" s="116">
        <v>157</v>
      </c>
      <c r="W98" s="116">
        <v>182</v>
      </c>
      <c r="X98" s="116">
        <v>188</v>
      </c>
      <c r="Y98" s="116">
        <v>194</v>
      </c>
      <c r="Z98" s="116">
        <v>199</v>
      </c>
    </row>
    <row r="99" spans="1:32" ht="15" customHeight="1" x14ac:dyDescent="0.25">
      <c r="S99" s="119" t="s">
        <v>147</v>
      </c>
      <c r="T99" s="119"/>
      <c r="U99" s="116"/>
      <c r="V99" s="116">
        <v>10</v>
      </c>
      <c r="W99" s="116">
        <v>7</v>
      </c>
      <c r="X99" s="116">
        <v>13</v>
      </c>
      <c r="Y99" s="116">
        <v>17</v>
      </c>
      <c r="Z99" s="116">
        <v>14</v>
      </c>
    </row>
    <row r="100" spans="1:32" ht="15" customHeight="1" x14ac:dyDescent="0.25">
      <c r="S100" s="119" t="s">
        <v>59</v>
      </c>
      <c r="T100" s="119"/>
      <c r="U100" s="116"/>
      <c r="V100" s="116">
        <v>152</v>
      </c>
      <c r="W100" s="116">
        <v>172</v>
      </c>
      <c r="X100" s="116">
        <v>168</v>
      </c>
      <c r="Y100" s="116">
        <v>167</v>
      </c>
      <c r="Z100" s="116">
        <v>172</v>
      </c>
    </row>
    <row r="101" spans="1:32" x14ac:dyDescent="0.25">
      <c r="A101" s="20"/>
      <c r="S101" s="122" t="s">
        <v>54</v>
      </c>
      <c r="T101" s="122"/>
      <c r="U101" s="116"/>
      <c r="V101" s="116">
        <v>1333</v>
      </c>
      <c r="W101" s="116">
        <v>1432</v>
      </c>
      <c r="X101" s="116">
        <v>1502</v>
      </c>
      <c r="Y101" s="116">
        <v>1535</v>
      </c>
      <c r="Z101" s="116">
        <v>1594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2791</v>
      </c>
      <c r="W104" s="116">
        <v>3179</v>
      </c>
      <c r="X104" s="116">
        <v>3280</v>
      </c>
      <c r="Y104" s="116">
        <v>3374</v>
      </c>
      <c r="Z104" s="116">
        <v>3453</v>
      </c>
      <c r="AB104" s="113" t="str">
        <f>TEXT(Z104,"###,###")</f>
        <v>3,453</v>
      </c>
      <c r="AD104" s="134">
        <f>Z104/($Z$4)*100</f>
        <v>68.894652833200325</v>
      </c>
      <c r="AF104" s="113"/>
    </row>
    <row r="105" spans="1:32" x14ac:dyDescent="0.25">
      <c r="S105" s="119" t="s">
        <v>18</v>
      </c>
      <c r="T105" s="119"/>
      <c r="U105" s="116"/>
      <c r="V105" s="116">
        <v>680</v>
      </c>
      <c r="W105" s="116">
        <v>734</v>
      </c>
      <c r="X105" s="116">
        <v>738</v>
      </c>
      <c r="Y105" s="116">
        <v>758</v>
      </c>
      <c r="Z105" s="116">
        <v>739</v>
      </c>
      <c r="AB105" s="113" t="str">
        <f>TEXT(Z105,"###,###")</f>
        <v>739</v>
      </c>
      <c r="AD105" s="134">
        <f>Z105/($Z$4)*100</f>
        <v>14.744612928970472</v>
      </c>
      <c r="AF105" s="113"/>
    </row>
    <row r="106" spans="1:32" x14ac:dyDescent="0.25">
      <c r="S106" s="122" t="s">
        <v>54</v>
      </c>
      <c r="T106" s="122"/>
      <c r="U106" s="124"/>
      <c r="V106" s="124">
        <v>3471</v>
      </c>
      <c r="W106" s="124">
        <v>3913</v>
      </c>
      <c r="X106" s="124">
        <v>4018</v>
      </c>
      <c r="Y106" s="124">
        <v>4132</v>
      </c>
      <c r="Z106" s="124">
        <v>4192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665</v>
      </c>
      <c r="W108" s="116">
        <v>776</v>
      </c>
      <c r="X108" s="116">
        <v>796</v>
      </c>
      <c r="Y108" s="116">
        <v>691</v>
      </c>
      <c r="Z108" s="116">
        <v>714</v>
      </c>
      <c r="AB108" s="113" t="str">
        <f>TEXT(Z108,"###,###")</f>
        <v>714</v>
      </c>
      <c r="AD108" s="134">
        <f>Z108/($Z$4)*100</f>
        <v>14.24581005586592</v>
      </c>
      <c r="AF108" s="113"/>
    </row>
    <row r="109" spans="1:32" x14ac:dyDescent="0.25">
      <c r="S109" s="119" t="s">
        <v>21</v>
      </c>
      <c r="T109" s="119"/>
      <c r="U109" s="116"/>
      <c r="V109" s="116">
        <v>779</v>
      </c>
      <c r="W109" s="116">
        <v>845</v>
      </c>
      <c r="X109" s="116">
        <v>813</v>
      </c>
      <c r="Y109" s="116">
        <v>954</v>
      </c>
      <c r="Z109" s="116">
        <v>873</v>
      </c>
      <c r="AB109" s="113" t="str">
        <f>TEXT(Z109,"###,###")</f>
        <v>873</v>
      </c>
      <c r="AD109" s="134">
        <f>Z109/($Z$4)*100</f>
        <v>17.418196328810854</v>
      </c>
      <c r="AF109" s="113"/>
    </row>
    <row r="110" spans="1:32" x14ac:dyDescent="0.25">
      <c r="S110" s="119" t="s">
        <v>22</v>
      </c>
      <c r="T110" s="119"/>
      <c r="U110" s="116"/>
      <c r="V110" s="116">
        <v>805</v>
      </c>
      <c r="W110" s="116">
        <v>938</v>
      </c>
      <c r="X110" s="116">
        <v>991</v>
      </c>
      <c r="Y110" s="116">
        <v>1022</v>
      </c>
      <c r="Z110" s="116">
        <v>1088</v>
      </c>
      <c r="AB110" s="113" t="str">
        <f>TEXT(Z110,"###,###")</f>
        <v>1,088</v>
      </c>
      <c r="AD110" s="134">
        <f>Z110/($Z$4)*100</f>
        <v>21.707901037509977</v>
      </c>
      <c r="AF110" s="113"/>
    </row>
    <row r="111" spans="1:32" x14ac:dyDescent="0.25">
      <c r="S111" s="119" t="s">
        <v>23</v>
      </c>
      <c r="T111" s="119"/>
      <c r="U111" s="116"/>
      <c r="V111" s="116">
        <v>1231</v>
      </c>
      <c r="W111" s="116">
        <v>1354</v>
      </c>
      <c r="X111" s="116">
        <v>1423</v>
      </c>
      <c r="Y111" s="116">
        <v>1462</v>
      </c>
      <c r="Z111" s="116">
        <v>1497</v>
      </c>
      <c r="AB111" s="113" t="str">
        <f>TEXT(Z111,"###,###")</f>
        <v>1,497</v>
      </c>
      <c r="AD111" s="134">
        <f>Z111/($Z$4)*100</f>
        <v>29.8683160415004</v>
      </c>
      <c r="AF111" s="113"/>
    </row>
    <row r="112" spans="1:32" x14ac:dyDescent="0.25">
      <c r="S112" s="122" t="s">
        <v>54</v>
      </c>
      <c r="T112" s="122"/>
      <c r="U112" s="116"/>
      <c r="V112" s="116">
        <v>4242</v>
      </c>
      <c r="W112" s="116">
        <v>4598</v>
      </c>
      <c r="X112" s="116">
        <v>4937</v>
      </c>
      <c r="Y112" s="116">
        <v>4982</v>
      </c>
      <c r="Z112" s="116">
        <v>5014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41.77</v>
      </c>
      <c r="W118" s="135">
        <v>43.02</v>
      </c>
      <c r="X118" s="135">
        <v>43.43</v>
      </c>
      <c r="Y118" s="135">
        <v>42.92</v>
      </c>
      <c r="Z118" s="135">
        <v>43.08</v>
      </c>
      <c r="AB118" s="113" t="str">
        <f>TEXT(Z118,"##.0")</f>
        <v>43.1</v>
      </c>
    </row>
    <row r="120" spans="19:32" x14ac:dyDescent="0.25">
      <c r="S120" s="105" t="s">
        <v>102</v>
      </c>
      <c r="T120" s="116"/>
      <c r="U120" s="116"/>
      <c r="V120" s="116">
        <v>2217</v>
      </c>
      <c r="W120" s="116">
        <v>2395</v>
      </c>
      <c r="X120" s="116">
        <v>2498</v>
      </c>
      <c r="Y120" s="116">
        <v>2651</v>
      </c>
      <c r="Z120" s="116">
        <v>2739</v>
      </c>
      <c r="AB120" s="113" t="str">
        <f>TEXT(Z120,"###,###")</f>
        <v>2,739</v>
      </c>
    </row>
    <row r="121" spans="19:32" x14ac:dyDescent="0.25">
      <c r="S121" s="105" t="s">
        <v>103</v>
      </c>
      <c r="T121" s="116"/>
      <c r="U121" s="116"/>
      <c r="V121" s="116">
        <v>392</v>
      </c>
      <c r="W121" s="116">
        <v>404</v>
      </c>
      <c r="X121" s="116">
        <v>436</v>
      </c>
      <c r="Y121" s="116">
        <v>402</v>
      </c>
      <c r="Z121" s="116">
        <v>425</v>
      </c>
      <c r="AB121" s="113" t="str">
        <f>TEXT(Z121,"###,###")</f>
        <v>425</v>
      </c>
    </row>
    <row r="122" spans="19:32" x14ac:dyDescent="0.25">
      <c r="S122" s="105" t="s">
        <v>104</v>
      </c>
      <c r="T122" s="116"/>
      <c r="U122" s="116"/>
      <c r="V122" s="116">
        <v>315</v>
      </c>
      <c r="W122" s="116">
        <v>325</v>
      </c>
      <c r="X122" s="116">
        <v>352</v>
      </c>
      <c r="Y122" s="116">
        <v>323</v>
      </c>
      <c r="Z122" s="116">
        <v>336</v>
      </c>
      <c r="AB122" s="113" t="str">
        <f>TEXT(Z122,"###,###")</f>
        <v>336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2532</v>
      </c>
      <c r="W124" s="116">
        <v>2720</v>
      </c>
      <c r="X124" s="116">
        <v>2850</v>
      </c>
      <c r="Y124" s="116">
        <v>2974</v>
      </c>
      <c r="Z124" s="116">
        <v>3075</v>
      </c>
      <c r="AB124" s="113" t="str">
        <f>TEXT(Z124,"###,###")</f>
        <v>3,075</v>
      </c>
      <c r="AD124" s="131">
        <f>Z124/$Z$7*100</f>
        <v>87.907375643224697</v>
      </c>
    </row>
    <row r="125" spans="19:32" x14ac:dyDescent="0.25">
      <c r="S125" s="105" t="s">
        <v>106</v>
      </c>
      <c r="T125" s="116"/>
      <c r="U125" s="116"/>
      <c r="V125" s="116">
        <v>707</v>
      </c>
      <c r="W125" s="116">
        <v>729</v>
      </c>
      <c r="X125" s="116">
        <v>788</v>
      </c>
      <c r="Y125" s="116">
        <v>725</v>
      </c>
      <c r="Z125" s="116">
        <v>761</v>
      </c>
      <c r="AB125" s="113" t="str">
        <f>TEXT(Z125,"###,###")</f>
        <v>761</v>
      </c>
      <c r="AD125" s="131">
        <f>Z125/$Z$7*100</f>
        <v>21.755288736420813</v>
      </c>
    </row>
    <row r="127" spans="19:32" x14ac:dyDescent="0.25">
      <c r="S127" s="105" t="s">
        <v>107</v>
      </c>
      <c r="T127" s="116"/>
      <c r="U127" s="116"/>
      <c r="V127" s="116">
        <v>1595</v>
      </c>
      <c r="W127" s="116">
        <v>1692</v>
      </c>
      <c r="X127" s="116">
        <v>1779</v>
      </c>
      <c r="Y127" s="116">
        <v>1846</v>
      </c>
      <c r="Z127" s="116">
        <v>1902</v>
      </c>
      <c r="AB127" s="113" t="str">
        <f>TEXT(Z127,"###,###")</f>
        <v>1,902</v>
      </c>
      <c r="AD127" s="131">
        <f>Z127/$Z$7*100</f>
        <v>54.373927958833626</v>
      </c>
    </row>
    <row r="128" spans="19:32" x14ac:dyDescent="0.25">
      <c r="S128" s="105" t="s">
        <v>108</v>
      </c>
      <c r="T128" s="116"/>
      <c r="U128" s="116"/>
      <c r="V128" s="116">
        <v>1332</v>
      </c>
      <c r="W128" s="116">
        <v>1432</v>
      </c>
      <c r="X128" s="116">
        <v>1498</v>
      </c>
      <c r="Y128" s="116">
        <v>1536</v>
      </c>
      <c r="Z128" s="116">
        <v>1599</v>
      </c>
      <c r="AB128" s="113" t="str">
        <f>TEXT(Z128,"###,###")</f>
        <v>1,599</v>
      </c>
      <c r="AD128" s="131">
        <f>Z128/$Z$7*100</f>
        <v>45.711835334476838</v>
      </c>
    </row>
    <row r="130" spans="19:20" x14ac:dyDescent="0.25">
      <c r="S130" s="105" t="s">
        <v>185</v>
      </c>
      <c r="T130" s="131">
        <v>78.301886792452834</v>
      </c>
    </row>
    <row r="131" spans="19:20" x14ac:dyDescent="0.25">
      <c r="S131" s="105" t="s">
        <v>186</v>
      </c>
      <c r="T131" s="131">
        <v>12.149799885648942</v>
      </c>
    </row>
    <row r="132" spans="19:20" x14ac:dyDescent="0.25">
      <c r="S132" s="105" t="s">
        <v>187</v>
      </c>
      <c r="T132" s="131">
        <v>9.6054888507718683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627C6B4-08DF-40E1-9BE7-1BBCE3B5197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C3E87A54-4ECF-4C63-9A42-0FDE28B9209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89299E93-687B-44C3-9DCD-954D5922BC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ACC8359E-596F-4257-BC63-CDFE7C5E671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93ED1-1D7E-4715-AF8F-64DA8C283362}">
  <sheetPr codeName="Sheet9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136</v>
      </c>
      <c r="T1" s="103"/>
      <c r="U1" s="103"/>
      <c r="V1" s="103"/>
      <c r="W1" s="103"/>
      <c r="X1" s="103"/>
      <c r="Y1" s="104" t="s">
        <v>175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136</v>
      </c>
      <c r="Y3" s="109" t="s">
        <v>175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12.26 Tasman,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1372</v>
      </c>
      <c r="W4" s="112">
        <v>1536</v>
      </c>
      <c r="X4" s="112">
        <v>1614</v>
      </c>
      <c r="Y4" s="112">
        <v>1583</v>
      </c>
      <c r="Z4" s="112">
        <v>1539</v>
      </c>
      <c r="AB4" s="113" t="str">
        <f>TEXT(Z4,"###,###")</f>
        <v>1,539</v>
      </c>
      <c r="AD4" s="114">
        <f>Z4/Y4-1</f>
        <v>-2.7795325331648746E-2</v>
      </c>
      <c r="AF4" s="114">
        <f>Z4/V4-1</f>
        <v>0.12172011661807569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688</v>
      </c>
      <c r="W5" s="112">
        <v>748</v>
      </c>
      <c r="X5" s="112">
        <v>837</v>
      </c>
      <c r="Y5" s="112">
        <v>813</v>
      </c>
      <c r="Z5" s="112">
        <v>771</v>
      </c>
      <c r="AB5" s="113" t="str">
        <f>TEXT(Z5,"###,###")</f>
        <v>771</v>
      </c>
      <c r="AD5" s="114">
        <f t="shared" ref="AD5:AD9" si="0">Z5/Y5-1</f>
        <v>-5.1660516605166018E-2</v>
      </c>
      <c r="AF5" s="114">
        <f t="shared" ref="AF5:AF9" si="1">Z5/V5-1</f>
        <v>0.12063953488372103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687</v>
      </c>
      <c r="W6" s="112">
        <v>788</v>
      </c>
      <c r="X6" s="112">
        <v>778</v>
      </c>
      <c r="Y6" s="112">
        <v>771</v>
      </c>
      <c r="Z6" s="112">
        <v>763</v>
      </c>
      <c r="AB6" s="113" t="str">
        <f>TEXT(Z6,"###,###")</f>
        <v>763</v>
      </c>
      <c r="AD6" s="114">
        <f t="shared" si="0"/>
        <v>-1.037613488975353E-2</v>
      </c>
      <c r="AF6" s="114">
        <f t="shared" si="1"/>
        <v>0.11062590975254727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1030</v>
      </c>
      <c r="W7" s="112">
        <v>1101</v>
      </c>
      <c r="X7" s="112">
        <v>1171</v>
      </c>
      <c r="Y7" s="112">
        <v>1142</v>
      </c>
      <c r="Z7" s="112">
        <v>1178</v>
      </c>
      <c r="AB7" s="113" t="str">
        <f>TEXT(Z7,"###,###")</f>
        <v>1,178</v>
      </c>
      <c r="AD7" s="114">
        <f t="shared" si="0"/>
        <v>3.1523642732049106E-2</v>
      </c>
      <c r="AF7" s="114">
        <f t="shared" si="1"/>
        <v>0.14368932038834958</v>
      </c>
    </row>
    <row r="8" spans="1:32" ht="17.25" customHeight="1" x14ac:dyDescent="0.25">
      <c r="A8" s="66" t="s">
        <v>13</v>
      </c>
      <c r="B8" s="67"/>
      <c r="C8" s="31"/>
      <c r="D8" s="68" t="str">
        <f>AB4</f>
        <v>1,539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1,178</v>
      </c>
      <c r="P8" s="69"/>
      <c r="S8" s="111" t="s">
        <v>86</v>
      </c>
      <c r="T8" s="112"/>
      <c r="U8" s="112"/>
      <c r="V8" s="112">
        <v>29947</v>
      </c>
      <c r="W8" s="112">
        <v>31324</v>
      </c>
      <c r="X8" s="112">
        <v>30117.18</v>
      </c>
      <c r="Y8" s="112">
        <v>33965</v>
      </c>
      <c r="Z8" s="112">
        <v>33162.14</v>
      </c>
      <c r="AB8" s="113" t="str">
        <f>TEXT(Z8,"$###,###")</f>
        <v>$33,162</v>
      </c>
      <c r="AD8" s="114">
        <f t="shared" si="0"/>
        <v>-2.3637862505520357E-2</v>
      </c>
      <c r="AF8" s="114">
        <f t="shared" si="1"/>
        <v>0.10736100444117946</v>
      </c>
    </row>
    <row r="9" spans="1:32" x14ac:dyDescent="0.25">
      <c r="A9" s="32" t="s">
        <v>15</v>
      </c>
      <c r="B9" s="73"/>
      <c r="C9" s="74"/>
      <c r="D9" s="75">
        <f>AD104</f>
        <v>64.652371669915539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51.612903225806448</v>
      </c>
      <c r="P9" s="76" t="s">
        <v>87</v>
      </c>
      <c r="S9" s="111" t="s">
        <v>7</v>
      </c>
      <c r="T9" s="112"/>
      <c r="U9" s="112"/>
      <c r="V9" s="112">
        <v>38440243</v>
      </c>
      <c r="W9" s="112">
        <v>42212669</v>
      </c>
      <c r="X9" s="112">
        <v>47264529</v>
      </c>
      <c r="Y9" s="112">
        <v>46384697</v>
      </c>
      <c r="Z9" s="112">
        <v>48559377</v>
      </c>
      <c r="AB9" s="113" t="str">
        <f>TEXT(Z9/1000000,"$#,###.0")&amp;" mil"</f>
        <v>$48.6 mil</v>
      </c>
      <c r="AD9" s="114">
        <f t="shared" si="0"/>
        <v>4.6883565931238103E-2</v>
      </c>
      <c r="AF9" s="114">
        <f t="shared" si="1"/>
        <v>0.26324323704197194</v>
      </c>
    </row>
    <row r="10" spans="1:32" x14ac:dyDescent="0.25">
      <c r="A10" s="32" t="s">
        <v>18</v>
      </c>
      <c r="B10" s="73"/>
      <c r="C10" s="74"/>
      <c r="D10" s="75">
        <f>AD105</f>
        <v>21.572449642625081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48.556876061120541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72.665534804753818</v>
      </c>
      <c r="P11" s="76" t="s">
        <v>87</v>
      </c>
      <c r="S11" s="111" t="s">
        <v>30</v>
      </c>
      <c r="T11" s="116"/>
      <c r="U11" s="116"/>
      <c r="V11" s="116">
        <v>1082</v>
      </c>
      <c r="W11" s="116">
        <v>1225</v>
      </c>
      <c r="X11" s="116">
        <v>1286</v>
      </c>
      <c r="Y11" s="116">
        <v>1253</v>
      </c>
      <c r="Z11" s="116">
        <v>1208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17.062818336162987</v>
      </c>
      <c r="P12" s="76" t="s">
        <v>87</v>
      </c>
      <c r="S12" s="111" t="s">
        <v>31</v>
      </c>
      <c r="T12" s="116"/>
      <c r="U12" s="116"/>
      <c r="V12" s="116">
        <v>294</v>
      </c>
      <c r="W12" s="116">
        <v>311</v>
      </c>
      <c r="X12" s="116">
        <v>325</v>
      </c>
      <c r="Y12" s="116">
        <v>330</v>
      </c>
      <c r="Z12" s="116">
        <v>330</v>
      </c>
    </row>
    <row r="13" spans="1:32" ht="15" customHeight="1" x14ac:dyDescent="0.25">
      <c r="A13" s="32" t="s">
        <v>20</v>
      </c>
      <c r="B13" s="74"/>
      <c r="C13" s="74"/>
      <c r="D13" s="75">
        <f>AD108</f>
        <v>18.193632228719949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10.780984719864177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17.348927875243664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47.5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25.730994152046783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12.742616033755274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185</v>
      </c>
      <c r="Z15" s="116">
        <v>164</v>
      </c>
      <c r="AB15" s="121">
        <f t="shared" ref="AB15:AB34" si="2">IF(Z15="np",0,Z15/$Z$34)</f>
        <v>0.10670136629798309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24.496426250812213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87.257383966244731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15</v>
      </c>
      <c r="Z16" s="116">
        <v>10</v>
      </c>
      <c r="AB16" s="121">
        <f t="shared" si="2"/>
        <v>6.5061808718282366E-3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89</v>
      </c>
      <c r="Z17" s="116">
        <v>74</v>
      </c>
      <c r="AB17" s="121">
        <f t="shared" si="2"/>
        <v>4.8145738451528954E-2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7</v>
      </c>
      <c r="Z18" s="116">
        <v>8</v>
      </c>
      <c r="AB18" s="121">
        <f t="shared" si="2"/>
        <v>5.2049446974625898E-3</v>
      </c>
    </row>
    <row r="19" spans="1:28" x14ac:dyDescent="0.25">
      <c r="A19" s="65" t="str">
        <f>$S$1&amp;" ("&amp;$V$2&amp;" to "&amp;$Z$2&amp;")"</f>
        <v>Tasman (2015-16 to 2019-20)</v>
      </c>
      <c r="B19" s="65"/>
      <c r="C19" s="65"/>
      <c r="D19" s="65"/>
      <c r="E19" s="65"/>
      <c r="F19" s="65"/>
      <c r="G19" s="65" t="str">
        <f>$S$1&amp;" ("&amp;$V$2&amp;" to "&amp;$Z$2&amp;")"</f>
        <v>Tasman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89</v>
      </c>
      <c r="Z19" s="116">
        <v>102</v>
      </c>
      <c r="AB19" s="121">
        <f t="shared" si="2"/>
        <v>6.6363044892648021E-2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15</v>
      </c>
      <c r="Z20" s="116">
        <v>13</v>
      </c>
      <c r="AB20" s="121">
        <f t="shared" si="2"/>
        <v>8.4580351333767081E-3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73</v>
      </c>
      <c r="Z21" s="116">
        <v>84</v>
      </c>
      <c r="AB21" s="121">
        <f t="shared" si="2"/>
        <v>5.4651919323357188E-2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208</v>
      </c>
      <c r="Z22" s="116">
        <v>171</v>
      </c>
      <c r="AB22" s="121">
        <f t="shared" si="2"/>
        <v>0.11125569290826284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61</v>
      </c>
      <c r="Z23" s="116">
        <v>61</v>
      </c>
      <c r="AB23" s="121">
        <f t="shared" si="2"/>
        <v>3.9687703318152245E-2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13</v>
      </c>
      <c r="Z24" s="116">
        <v>18</v>
      </c>
      <c r="AB24" s="121">
        <f t="shared" si="2"/>
        <v>1.1711125569290826E-2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24</v>
      </c>
      <c r="Z25" s="116">
        <v>34</v>
      </c>
      <c r="AB25" s="121">
        <f t="shared" si="2"/>
        <v>2.2121014964216004E-2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18</v>
      </c>
      <c r="Z26" s="116">
        <v>17</v>
      </c>
      <c r="AB26" s="121">
        <f t="shared" si="2"/>
        <v>1.1060507482108002E-2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60</v>
      </c>
      <c r="Z27" s="116">
        <v>69</v>
      </c>
      <c r="AB27" s="121">
        <f t="shared" si="2"/>
        <v>4.4892648015614836E-2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81</v>
      </c>
      <c r="Z28" s="116">
        <v>98</v>
      </c>
      <c r="AB28" s="121">
        <f t="shared" si="2"/>
        <v>6.3760572543916719E-2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80</v>
      </c>
      <c r="Z29" s="116">
        <v>63</v>
      </c>
      <c r="AB29" s="121">
        <f t="shared" si="2"/>
        <v>4.098893949251789E-2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101</v>
      </c>
      <c r="Z30" s="116">
        <v>112</v>
      </c>
      <c r="AB30" s="121">
        <f t="shared" si="2"/>
        <v>7.2869225764476256E-2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123</v>
      </c>
      <c r="Z31" s="116">
        <v>122</v>
      </c>
      <c r="AB31" s="121">
        <f t="shared" si="2"/>
        <v>7.9375406636304491E-2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158</v>
      </c>
      <c r="Z32" s="116">
        <v>173</v>
      </c>
      <c r="AB32" s="121">
        <f t="shared" si="2"/>
        <v>0.1125569290826285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34</v>
      </c>
      <c r="Z33" s="116">
        <v>34</v>
      </c>
      <c r="AB33" s="121">
        <f t="shared" si="2"/>
        <v>2.2121014964216004E-2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1586</v>
      </c>
      <c r="Z34" s="124">
        <v>1537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1034</v>
      </c>
      <c r="AB37" s="136">
        <f>Z37/Z40*100</f>
        <v>87.257383966244731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151</v>
      </c>
      <c r="AB38" s="136">
        <f>Z38/Z40*100</f>
        <v>12.742616033755274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1185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8</v>
      </c>
      <c r="W44" s="116">
        <v>0</v>
      </c>
      <c r="X44" s="116">
        <v>0</v>
      </c>
      <c r="Y44" s="116">
        <v>5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18</v>
      </c>
      <c r="W45" s="116">
        <v>11</v>
      </c>
      <c r="X45" s="116">
        <v>15</v>
      </c>
      <c r="Y45" s="116">
        <v>14</v>
      </c>
      <c r="Z45" s="116">
        <v>14</v>
      </c>
    </row>
    <row r="46" spans="19:32" x14ac:dyDescent="0.25">
      <c r="S46" s="119" t="s">
        <v>39</v>
      </c>
      <c r="T46" s="119"/>
      <c r="U46" s="116"/>
      <c r="V46" s="116">
        <v>25</v>
      </c>
      <c r="W46" s="116">
        <v>38</v>
      </c>
      <c r="X46" s="116">
        <v>45</v>
      </c>
      <c r="Y46" s="116">
        <v>38</v>
      </c>
      <c r="Z46" s="116">
        <v>31</v>
      </c>
    </row>
    <row r="47" spans="19:32" x14ac:dyDescent="0.25">
      <c r="S47" s="119" t="s">
        <v>40</v>
      </c>
      <c r="T47" s="119"/>
      <c r="U47" s="116"/>
      <c r="V47" s="116">
        <v>43</v>
      </c>
      <c r="W47" s="116">
        <v>49</v>
      </c>
      <c r="X47" s="116">
        <v>54</v>
      </c>
      <c r="Y47" s="116">
        <v>37</v>
      </c>
      <c r="Z47" s="116">
        <v>38</v>
      </c>
    </row>
    <row r="48" spans="19:32" x14ac:dyDescent="0.25">
      <c r="S48" s="119" t="s">
        <v>41</v>
      </c>
      <c r="T48" s="119"/>
      <c r="U48" s="116"/>
      <c r="V48" s="116">
        <v>50</v>
      </c>
      <c r="W48" s="116">
        <v>63</v>
      </c>
      <c r="X48" s="116">
        <v>72</v>
      </c>
      <c r="Y48" s="116">
        <v>66</v>
      </c>
      <c r="Z48" s="116">
        <v>54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40</v>
      </c>
      <c r="W49" s="116">
        <v>47</v>
      </c>
      <c r="X49" s="116">
        <v>63</v>
      </c>
      <c r="Y49" s="116">
        <v>79</v>
      </c>
      <c r="Z49" s="116">
        <v>55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Tasman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49</v>
      </c>
      <c r="W50" s="116">
        <v>51</v>
      </c>
      <c r="X50" s="116">
        <v>45</v>
      </c>
      <c r="Y50" s="116">
        <v>48</v>
      </c>
      <c r="Z50" s="116">
        <v>76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65</v>
      </c>
      <c r="W51" s="116">
        <v>56</v>
      </c>
      <c r="X51" s="116">
        <v>58</v>
      </c>
      <c r="Y51" s="116">
        <v>63</v>
      </c>
      <c r="Z51" s="116">
        <v>39</v>
      </c>
    </row>
    <row r="52" spans="1:26" ht="15" customHeight="1" x14ac:dyDescent="0.25">
      <c r="S52" s="119" t="s">
        <v>45</v>
      </c>
      <c r="T52" s="119"/>
      <c r="U52" s="116"/>
      <c r="V52" s="116">
        <v>65</v>
      </c>
      <c r="W52" s="116">
        <v>80</v>
      </c>
      <c r="X52" s="116">
        <v>90</v>
      </c>
      <c r="Y52" s="116">
        <v>81</v>
      </c>
      <c r="Z52" s="116">
        <v>80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94</v>
      </c>
      <c r="W53" s="116">
        <v>87</v>
      </c>
      <c r="X53" s="116">
        <v>77</v>
      </c>
      <c r="Y53" s="116">
        <v>79</v>
      </c>
      <c r="Z53" s="116">
        <v>72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84</v>
      </c>
      <c r="W54" s="116">
        <v>89</v>
      </c>
      <c r="X54" s="116">
        <v>118</v>
      </c>
      <c r="Y54" s="116">
        <v>108</v>
      </c>
      <c r="Z54" s="116">
        <v>104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90</v>
      </c>
      <c r="W55" s="116">
        <v>97</v>
      </c>
      <c r="X55" s="116">
        <v>109</v>
      </c>
      <c r="Y55" s="116">
        <v>110</v>
      </c>
      <c r="Z55" s="116">
        <v>96</v>
      </c>
    </row>
    <row r="56" spans="1:26" ht="15" customHeight="1" x14ac:dyDescent="0.25">
      <c r="S56" s="119" t="s">
        <v>49</v>
      </c>
      <c r="T56" s="119"/>
      <c r="U56" s="116"/>
      <c r="V56" s="116">
        <v>46</v>
      </c>
      <c r="W56" s="116">
        <v>44</v>
      </c>
      <c r="X56" s="116">
        <v>46</v>
      </c>
      <c r="Y56" s="116">
        <v>56</v>
      </c>
      <c r="Z56" s="116">
        <v>66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20</v>
      </c>
      <c r="W57" s="116">
        <v>25</v>
      </c>
      <c r="X57" s="116">
        <v>23</v>
      </c>
      <c r="Y57" s="116">
        <v>18</v>
      </c>
      <c r="Z57" s="116">
        <v>25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4</v>
      </c>
      <c r="W58" s="116">
        <v>8</v>
      </c>
      <c r="X58" s="116">
        <v>11</v>
      </c>
      <c r="Y58" s="116">
        <v>16</v>
      </c>
      <c r="Z58" s="116">
        <v>7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4</v>
      </c>
      <c r="X59" s="116">
        <v>2</v>
      </c>
      <c r="Y59" s="116">
        <v>3</v>
      </c>
      <c r="Z59" s="116">
        <v>10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690</v>
      </c>
      <c r="W61" s="116">
        <v>748</v>
      </c>
      <c r="X61" s="116">
        <v>834</v>
      </c>
      <c r="Y61" s="116">
        <v>808</v>
      </c>
      <c r="Z61" s="116">
        <v>775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8</v>
      </c>
      <c r="X63" s="116">
        <v>0</v>
      </c>
      <c r="Y63" s="116">
        <v>3</v>
      </c>
      <c r="Z63" s="116">
        <v>0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20</v>
      </c>
      <c r="W64" s="116">
        <v>23</v>
      </c>
      <c r="X64" s="116">
        <v>28</v>
      </c>
      <c r="Y64" s="116">
        <v>17</v>
      </c>
      <c r="Z64" s="116">
        <v>26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Tasman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30</v>
      </c>
      <c r="W65" s="116">
        <v>26</v>
      </c>
      <c r="X65" s="116">
        <v>40</v>
      </c>
      <c r="Y65" s="116">
        <v>43</v>
      </c>
      <c r="Z65" s="116">
        <v>37</v>
      </c>
    </row>
    <row r="66" spans="1:26" x14ac:dyDescent="0.25">
      <c r="S66" s="119" t="s">
        <v>40</v>
      </c>
      <c r="T66" s="119"/>
      <c r="U66" s="116"/>
      <c r="V66" s="116">
        <v>37</v>
      </c>
      <c r="W66" s="116">
        <v>35</v>
      </c>
      <c r="X66" s="116">
        <v>49</v>
      </c>
      <c r="Y66" s="116">
        <v>40</v>
      </c>
      <c r="Z66" s="116">
        <v>18</v>
      </c>
    </row>
    <row r="67" spans="1:26" x14ac:dyDescent="0.25">
      <c r="S67" s="119" t="s">
        <v>41</v>
      </c>
      <c r="T67" s="119"/>
      <c r="U67" s="116"/>
      <c r="V67" s="116">
        <v>37</v>
      </c>
      <c r="W67" s="116">
        <v>56</v>
      </c>
      <c r="X67" s="116">
        <v>56</v>
      </c>
      <c r="Y67" s="116">
        <v>57</v>
      </c>
      <c r="Z67" s="116">
        <v>65</v>
      </c>
    </row>
    <row r="68" spans="1:26" x14ac:dyDescent="0.25">
      <c r="S68" s="119" t="s">
        <v>42</v>
      </c>
      <c r="T68" s="119"/>
      <c r="U68" s="116"/>
      <c r="V68" s="116">
        <v>51</v>
      </c>
      <c r="W68" s="116">
        <v>45</v>
      </c>
      <c r="X68" s="116">
        <v>49</v>
      </c>
      <c r="Y68" s="116">
        <v>45</v>
      </c>
      <c r="Z68" s="116">
        <v>39</v>
      </c>
    </row>
    <row r="69" spans="1:26" x14ac:dyDescent="0.25">
      <c r="S69" s="119" t="s">
        <v>43</v>
      </c>
      <c r="T69" s="119"/>
      <c r="U69" s="116"/>
      <c r="V69" s="116">
        <v>61</v>
      </c>
      <c r="W69" s="116">
        <v>87</v>
      </c>
      <c r="X69" s="116">
        <v>59</v>
      </c>
      <c r="Y69" s="116">
        <v>72</v>
      </c>
      <c r="Z69" s="116">
        <v>69</v>
      </c>
    </row>
    <row r="70" spans="1:26" x14ac:dyDescent="0.25">
      <c r="S70" s="119" t="s">
        <v>44</v>
      </c>
      <c r="T70" s="119"/>
      <c r="U70" s="116"/>
      <c r="V70" s="116">
        <v>82</v>
      </c>
      <c r="W70" s="116">
        <v>62</v>
      </c>
      <c r="X70" s="116">
        <v>51</v>
      </c>
      <c r="Y70" s="116">
        <v>59</v>
      </c>
      <c r="Z70" s="116">
        <v>76</v>
      </c>
    </row>
    <row r="71" spans="1:26" x14ac:dyDescent="0.25">
      <c r="S71" s="119" t="s">
        <v>45</v>
      </c>
      <c r="T71" s="119"/>
      <c r="U71" s="116"/>
      <c r="V71" s="116">
        <v>69</v>
      </c>
      <c r="W71" s="116">
        <v>82</v>
      </c>
      <c r="X71" s="116">
        <v>82</v>
      </c>
      <c r="Y71" s="116">
        <v>68</v>
      </c>
      <c r="Z71" s="116">
        <v>76</v>
      </c>
    </row>
    <row r="72" spans="1:26" x14ac:dyDescent="0.25">
      <c r="S72" s="119" t="s">
        <v>46</v>
      </c>
      <c r="T72" s="119"/>
      <c r="U72" s="116"/>
      <c r="V72" s="116">
        <v>84</v>
      </c>
      <c r="W72" s="116">
        <v>100</v>
      </c>
      <c r="X72" s="116">
        <v>92</v>
      </c>
      <c r="Y72" s="116">
        <v>93</v>
      </c>
      <c r="Z72" s="116">
        <v>83</v>
      </c>
    </row>
    <row r="73" spans="1:26" x14ac:dyDescent="0.25">
      <c r="S73" s="119" t="s">
        <v>47</v>
      </c>
      <c r="T73" s="119"/>
      <c r="U73" s="116"/>
      <c r="V73" s="116">
        <v>98</v>
      </c>
      <c r="W73" s="116">
        <v>102</v>
      </c>
      <c r="X73" s="116">
        <v>98</v>
      </c>
      <c r="Y73" s="116">
        <v>103</v>
      </c>
      <c r="Z73" s="116">
        <v>90</v>
      </c>
    </row>
    <row r="74" spans="1:26" x14ac:dyDescent="0.25">
      <c r="S74" s="119" t="s">
        <v>48</v>
      </c>
      <c r="T74" s="119"/>
      <c r="U74" s="116"/>
      <c r="V74" s="116">
        <v>74</v>
      </c>
      <c r="W74" s="116">
        <v>90</v>
      </c>
      <c r="X74" s="116">
        <v>91</v>
      </c>
      <c r="Y74" s="116">
        <v>97</v>
      </c>
      <c r="Z74" s="116">
        <v>111</v>
      </c>
    </row>
    <row r="75" spans="1:26" x14ac:dyDescent="0.25">
      <c r="S75" s="119" t="s">
        <v>49</v>
      </c>
      <c r="T75" s="119"/>
      <c r="U75" s="116"/>
      <c r="V75" s="116">
        <v>32</v>
      </c>
      <c r="W75" s="116">
        <v>43</v>
      </c>
      <c r="X75" s="116">
        <v>42</v>
      </c>
      <c r="Y75" s="116">
        <v>36</v>
      </c>
      <c r="Z75" s="116">
        <v>32</v>
      </c>
    </row>
    <row r="76" spans="1:26" x14ac:dyDescent="0.25">
      <c r="S76" s="119" t="s">
        <v>50</v>
      </c>
      <c r="T76" s="119"/>
      <c r="U76" s="116"/>
      <c r="V76" s="116">
        <v>21</v>
      </c>
      <c r="W76" s="116">
        <v>19</v>
      </c>
      <c r="X76" s="116">
        <v>18</v>
      </c>
      <c r="Y76" s="116">
        <v>24</v>
      </c>
      <c r="Z76" s="116">
        <v>19</v>
      </c>
    </row>
    <row r="77" spans="1:26" x14ac:dyDescent="0.25">
      <c r="S77" s="119" t="s">
        <v>51</v>
      </c>
      <c r="T77" s="119"/>
      <c r="U77" s="116"/>
      <c r="V77" s="116">
        <v>7</v>
      </c>
      <c r="W77" s="116">
        <v>7</v>
      </c>
      <c r="X77" s="116">
        <v>8</v>
      </c>
      <c r="Y77" s="116">
        <v>7</v>
      </c>
      <c r="Z77" s="116">
        <v>14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3</v>
      </c>
      <c r="X78" s="116">
        <v>0</v>
      </c>
      <c r="Y78" s="116">
        <v>0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7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685</v>
      </c>
      <c r="W80" s="116">
        <v>788</v>
      </c>
      <c r="X80" s="116">
        <v>776</v>
      </c>
      <c r="Y80" s="116">
        <v>775</v>
      </c>
      <c r="Z80" s="116">
        <v>768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Tasman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50</v>
      </c>
      <c r="W83" s="116">
        <v>48</v>
      </c>
      <c r="X83" s="116">
        <v>60</v>
      </c>
      <c r="Y83" s="116">
        <v>51</v>
      </c>
      <c r="Z83" s="116">
        <v>61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49</v>
      </c>
      <c r="W84" s="116">
        <v>48</v>
      </c>
      <c r="X84" s="116">
        <v>51</v>
      </c>
      <c r="Y84" s="116">
        <v>45</v>
      </c>
      <c r="Z84" s="116">
        <v>49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77</v>
      </c>
      <c r="W85" s="116">
        <v>79</v>
      </c>
      <c r="X85" s="116">
        <v>86</v>
      </c>
      <c r="Y85" s="116">
        <v>85</v>
      </c>
      <c r="Z85" s="116">
        <v>88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1,539</v>
      </c>
      <c r="D86" s="98">
        <f t="shared" ref="D86:D91" si="4">AD4</f>
        <v>-2.7795325331648746E-2</v>
      </c>
      <c r="E86" s="99">
        <f t="shared" ref="E86:E91" si="5">AD4</f>
        <v>-2.7795325331648746E-2</v>
      </c>
      <c r="F86" s="98">
        <f t="shared" ref="F86:F91" si="6">AF4</f>
        <v>0.12172011661807569</v>
      </c>
      <c r="G86" s="99">
        <f t="shared" ref="G86:G91" si="7">AF4</f>
        <v>0.12172011661807569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35</v>
      </c>
      <c r="W86" s="116">
        <v>43</v>
      </c>
      <c r="X86" s="116">
        <v>38</v>
      </c>
      <c r="Y86" s="116">
        <v>44</v>
      </c>
      <c r="Z86" s="116">
        <v>39</v>
      </c>
    </row>
    <row r="87" spans="1:30" ht="15" customHeight="1" x14ac:dyDescent="0.25">
      <c r="A87" s="100" t="s">
        <v>4</v>
      </c>
      <c r="B87" s="51"/>
      <c r="C87" s="101" t="str">
        <f t="shared" si="3"/>
        <v>771</v>
      </c>
      <c r="D87" s="98">
        <f t="shared" si="4"/>
        <v>-5.1660516605166018E-2</v>
      </c>
      <c r="E87" s="99">
        <f t="shared" si="5"/>
        <v>-5.1660516605166018E-2</v>
      </c>
      <c r="F87" s="98">
        <f t="shared" si="6"/>
        <v>0.12063953488372103</v>
      </c>
      <c r="G87" s="99">
        <f t="shared" si="7"/>
        <v>0.12063953488372103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7</v>
      </c>
      <c r="W87" s="116">
        <v>10</v>
      </c>
      <c r="X87" s="116">
        <v>14</v>
      </c>
      <c r="Y87" s="116">
        <v>10</v>
      </c>
      <c r="Z87" s="116">
        <v>7</v>
      </c>
    </row>
    <row r="88" spans="1:30" ht="15" customHeight="1" x14ac:dyDescent="0.25">
      <c r="A88" s="100" t="s">
        <v>5</v>
      </c>
      <c r="B88" s="51"/>
      <c r="C88" s="101" t="str">
        <f t="shared" si="3"/>
        <v>763</v>
      </c>
      <c r="D88" s="98">
        <f t="shared" si="4"/>
        <v>-1.037613488975353E-2</v>
      </c>
      <c r="E88" s="99">
        <f t="shared" si="5"/>
        <v>-1.037613488975353E-2</v>
      </c>
      <c r="F88" s="98">
        <f t="shared" si="6"/>
        <v>0.11062590975254727</v>
      </c>
      <c r="G88" s="99">
        <f t="shared" si="7"/>
        <v>0.11062590975254727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3</v>
      </c>
      <c r="W88" s="116">
        <v>3</v>
      </c>
      <c r="X88" s="116">
        <v>5</v>
      </c>
      <c r="Y88" s="116">
        <v>8</v>
      </c>
      <c r="Z88" s="116">
        <v>9</v>
      </c>
    </row>
    <row r="89" spans="1:30" ht="15" customHeight="1" x14ac:dyDescent="0.25">
      <c r="A89" s="51" t="s">
        <v>6</v>
      </c>
      <c r="B89" s="51"/>
      <c r="C89" s="101" t="str">
        <f t="shared" si="3"/>
        <v>1,178</v>
      </c>
      <c r="D89" s="98">
        <f t="shared" si="4"/>
        <v>3.1523642732049106E-2</v>
      </c>
      <c r="E89" s="99">
        <f t="shared" si="5"/>
        <v>3.1523642732049106E-2</v>
      </c>
      <c r="F89" s="98">
        <f t="shared" si="6"/>
        <v>0.14368932038834958</v>
      </c>
      <c r="G89" s="99">
        <f t="shared" si="7"/>
        <v>0.14368932038834958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30</v>
      </c>
      <c r="W89" s="116">
        <v>29</v>
      </c>
      <c r="X89" s="116">
        <v>43</v>
      </c>
      <c r="Y89" s="116">
        <v>38</v>
      </c>
      <c r="Z89" s="116">
        <v>39</v>
      </c>
    </row>
    <row r="90" spans="1:30" ht="15" customHeight="1" x14ac:dyDescent="0.25">
      <c r="A90" s="51" t="s">
        <v>100</v>
      </c>
      <c r="B90" s="51"/>
      <c r="C90" s="101" t="str">
        <f t="shared" si="3"/>
        <v>$33,162</v>
      </c>
      <c r="D90" s="98">
        <f t="shared" si="4"/>
        <v>-2.3637862505520357E-2</v>
      </c>
      <c r="E90" s="99">
        <f t="shared" si="5"/>
        <v>-2.3637862505520357E-2</v>
      </c>
      <c r="F90" s="98">
        <f t="shared" si="6"/>
        <v>0.10736100444117946</v>
      </c>
      <c r="G90" s="99">
        <f t="shared" si="7"/>
        <v>0.10736100444117946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96</v>
      </c>
      <c r="W90" s="116">
        <v>95</v>
      </c>
      <c r="X90" s="116">
        <v>104</v>
      </c>
      <c r="Y90" s="116">
        <v>108</v>
      </c>
      <c r="Z90" s="116">
        <v>104</v>
      </c>
    </row>
    <row r="91" spans="1:30" ht="15" customHeight="1" x14ac:dyDescent="0.25">
      <c r="A91" s="51" t="s">
        <v>7</v>
      </c>
      <c r="B91" s="51"/>
      <c r="C91" s="101" t="str">
        <f t="shared" si="3"/>
        <v>$48.6 mil</v>
      </c>
      <c r="D91" s="98">
        <f t="shared" si="4"/>
        <v>4.6883565931238103E-2</v>
      </c>
      <c r="E91" s="99">
        <f t="shared" si="5"/>
        <v>4.6883565931238103E-2</v>
      </c>
      <c r="F91" s="98">
        <f t="shared" si="6"/>
        <v>0.26324323704197194</v>
      </c>
      <c r="G91" s="99">
        <f t="shared" si="7"/>
        <v>0.26324323704197194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520</v>
      </c>
      <c r="W91" s="116">
        <v>551</v>
      </c>
      <c r="X91" s="116">
        <v>608</v>
      </c>
      <c r="Y91" s="116">
        <v>592</v>
      </c>
      <c r="Z91" s="116">
        <v>608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24</v>
      </c>
      <c r="W93" s="116">
        <v>29</v>
      </c>
      <c r="X93" s="116">
        <v>28</v>
      </c>
      <c r="Y93" s="116">
        <v>33</v>
      </c>
      <c r="Z93" s="116">
        <v>39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75</v>
      </c>
      <c r="W94" s="116">
        <v>83</v>
      </c>
      <c r="X94" s="116">
        <v>85</v>
      </c>
      <c r="Y94" s="116">
        <v>79</v>
      </c>
      <c r="Z94" s="116">
        <v>86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12</v>
      </c>
      <c r="W95" s="116">
        <v>20</v>
      </c>
      <c r="X95" s="116">
        <v>24</v>
      </c>
      <c r="Y95" s="116">
        <v>23</v>
      </c>
      <c r="Z95" s="116">
        <v>22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93</v>
      </c>
      <c r="W96" s="116">
        <v>88</v>
      </c>
      <c r="X96" s="116">
        <v>95</v>
      </c>
      <c r="Y96" s="116">
        <v>105</v>
      </c>
      <c r="Z96" s="116">
        <v>110</v>
      </c>
    </row>
    <row r="97" spans="1:32" ht="15" customHeight="1" x14ac:dyDescent="0.25">
      <c r="S97" s="119" t="s">
        <v>145</v>
      </c>
      <c r="T97" s="119"/>
      <c r="U97" s="116"/>
      <c r="V97" s="116">
        <v>63</v>
      </c>
      <c r="W97" s="116">
        <v>67</v>
      </c>
      <c r="X97" s="116">
        <v>65</v>
      </c>
      <c r="Y97" s="116">
        <v>63</v>
      </c>
      <c r="Z97" s="116">
        <v>65</v>
      </c>
    </row>
    <row r="98" spans="1:32" ht="15" customHeight="1" x14ac:dyDescent="0.25">
      <c r="S98" s="119" t="s">
        <v>146</v>
      </c>
      <c r="T98" s="119"/>
      <c r="U98" s="116"/>
      <c r="V98" s="116">
        <v>35</v>
      </c>
      <c r="W98" s="116">
        <v>37</v>
      </c>
      <c r="X98" s="116">
        <v>42</v>
      </c>
      <c r="Y98" s="116">
        <v>35</v>
      </c>
      <c r="Z98" s="116">
        <v>40</v>
      </c>
    </row>
    <row r="99" spans="1:32" ht="15" customHeight="1" x14ac:dyDescent="0.25">
      <c r="S99" s="119" t="s">
        <v>147</v>
      </c>
      <c r="T99" s="119"/>
      <c r="U99" s="116"/>
      <c r="V99" s="116">
        <v>6</v>
      </c>
      <c r="W99" s="116">
        <v>6</v>
      </c>
      <c r="X99" s="116">
        <v>7</v>
      </c>
      <c r="Y99" s="116">
        <v>5</v>
      </c>
      <c r="Z99" s="116">
        <v>0</v>
      </c>
    </row>
    <row r="100" spans="1:32" ht="15" customHeight="1" x14ac:dyDescent="0.25">
      <c r="S100" s="119" t="s">
        <v>59</v>
      </c>
      <c r="T100" s="119"/>
      <c r="U100" s="116"/>
      <c r="V100" s="116">
        <v>61</v>
      </c>
      <c r="W100" s="116">
        <v>64</v>
      </c>
      <c r="X100" s="116">
        <v>62</v>
      </c>
      <c r="Y100" s="116">
        <v>75</v>
      </c>
      <c r="Z100" s="116">
        <v>71</v>
      </c>
    </row>
    <row r="101" spans="1:32" x14ac:dyDescent="0.25">
      <c r="A101" s="20"/>
      <c r="S101" s="122" t="s">
        <v>54</v>
      </c>
      <c r="T101" s="122"/>
      <c r="U101" s="116"/>
      <c r="V101" s="116">
        <v>511</v>
      </c>
      <c r="W101" s="116">
        <v>550</v>
      </c>
      <c r="X101" s="116">
        <v>558</v>
      </c>
      <c r="Y101" s="116">
        <v>549</v>
      </c>
      <c r="Z101" s="116">
        <v>572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766</v>
      </c>
      <c r="W104" s="116">
        <v>924</v>
      </c>
      <c r="X104" s="116">
        <v>1019</v>
      </c>
      <c r="Y104" s="116">
        <v>1005</v>
      </c>
      <c r="Z104" s="116">
        <v>995</v>
      </c>
      <c r="AB104" s="113" t="str">
        <f>TEXT(Z104,"###,###")</f>
        <v>995</v>
      </c>
      <c r="AD104" s="134">
        <f>Z104/($Z$4)*100</f>
        <v>64.652371669915539</v>
      </c>
      <c r="AF104" s="113"/>
    </row>
    <row r="105" spans="1:32" x14ac:dyDescent="0.25">
      <c r="S105" s="119" t="s">
        <v>18</v>
      </c>
      <c r="T105" s="119"/>
      <c r="U105" s="116"/>
      <c r="V105" s="116">
        <v>351</v>
      </c>
      <c r="W105" s="116">
        <v>391</v>
      </c>
      <c r="X105" s="116">
        <v>338</v>
      </c>
      <c r="Y105" s="116">
        <v>334</v>
      </c>
      <c r="Z105" s="116">
        <v>332</v>
      </c>
      <c r="AB105" s="113" t="str">
        <f>TEXT(Z105,"###,###")</f>
        <v>332</v>
      </c>
      <c r="AD105" s="134">
        <f>Z105/($Z$4)*100</f>
        <v>21.572449642625081</v>
      </c>
      <c r="AF105" s="113"/>
    </row>
    <row r="106" spans="1:32" x14ac:dyDescent="0.25">
      <c r="S106" s="122" t="s">
        <v>54</v>
      </c>
      <c r="T106" s="122"/>
      <c r="U106" s="124"/>
      <c r="V106" s="124">
        <v>1117</v>
      </c>
      <c r="W106" s="124">
        <v>1315</v>
      </c>
      <c r="X106" s="124">
        <v>1357</v>
      </c>
      <c r="Y106" s="124">
        <v>1339</v>
      </c>
      <c r="Z106" s="124">
        <v>1327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228</v>
      </c>
      <c r="W108" s="116">
        <v>287</v>
      </c>
      <c r="X108" s="116">
        <v>357</v>
      </c>
      <c r="Y108" s="116">
        <v>253</v>
      </c>
      <c r="Z108" s="116">
        <v>280</v>
      </c>
      <c r="AB108" s="113" t="str">
        <f>TEXT(Z108,"###,###")</f>
        <v>280</v>
      </c>
      <c r="AD108" s="134">
        <f>Z108/($Z$4)*100</f>
        <v>18.193632228719949</v>
      </c>
      <c r="AF108" s="113"/>
    </row>
    <row r="109" spans="1:32" x14ac:dyDescent="0.25">
      <c r="S109" s="119" t="s">
        <v>21</v>
      </c>
      <c r="T109" s="119"/>
      <c r="U109" s="116"/>
      <c r="V109" s="116">
        <v>177</v>
      </c>
      <c r="W109" s="116">
        <v>222</v>
      </c>
      <c r="X109" s="116">
        <v>204</v>
      </c>
      <c r="Y109" s="116">
        <v>292</v>
      </c>
      <c r="Z109" s="116">
        <v>267</v>
      </c>
      <c r="AB109" s="113" t="str">
        <f>TEXT(Z109,"###,###")</f>
        <v>267</v>
      </c>
      <c r="AD109" s="134">
        <f>Z109/($Z$4)*100</f>
        <v>17.348927875243664</v>
      </c>
      <c r="AF109" s="113"/>
    </row>
    <row r="110" spans="1:32" x14ac:dyDescent="0.25">
      <c r="S110" s="119" t="s">
        <v>22</v>
      </c>
      <c r="T110" s="119"/>
      <c r="U110" s="116"/>
      <c r="V110" s="116">
        <v>438</v>
      </c>
      <c r="W110" s="116">
        <v>435</v>
      </c>
      <c r="X110" s="116">
        <v>433</v>
      </c>
      <c r="Y110" s="116">
        <v>414</v>
      </c>
      <c r="Z110" s="116">
        <v>396</v>
      </c>
      <c r="AB110" s="113" t="str">
        <f>TEXT(Z110,"###,###")</f>
        <v>396</v>
      </c>
      <c r="AD110" s="134">
        <f>Z110/($Z$4)*100</f>
        <v>25.730994152046783</v>
      </c>
      <c r="AF110" s="113"/>
    </row>
    <row r="111" spans="1:32" x14ac:dyDescent="0.25">
      <c r="S111" s="119" t="s">
        <v>23</v>
      </c>
      <c r="T111" s="119"/>
      <c r="U111" s="116"/>
      <c r="V111" s="116">
        <v>276</v>
      </c>
      <c r="W111" s="116">
        <v>371</v>
      </c>
      <c r="X111" s="116">
        <v>375</v>
      </c>
      <c r="Y111" s="116">
        <v>387</v>
      </c>
      <c r="Z111" s="116">
        <v>377</v>
      </c>
      <c r="AB111" s="113" t="str">
        <f>TEXT(Z111,"###,###")</f>
        <v>377</v>
      </c>
      <c r="AD111" s="134">
        <f>Z111/($Z$4)*100</f>
        <v>24.496426250812213</v>
      </c>
      <c r="AF111" s="113"/>
    </row>
    <row r="112" spans="1:32" x14ac:dyDescent="0.25">
      <c r="S112" s="122" t="s">
        <v>54</v>
      </c>
      <c r="T112" s="122"/>
      <c r="U112" s="116"/>
      <c r="V112" s="116">
        <v>1374</v>
      </c>
      <c r="W112" s="116">
        <v>1536</v>
      </c>
      <c r="X112" s="116">
        <v>1612</v>
      </c>
      <c r="Y112" s="116">
        <v>1584</v>
      </c>
      <c r="Z112" s="116">
        <v>1538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47.95</v>
      </c>
      <c r="W118" s="135">
        <v>47.07</v>
      </c>
      <c r="X118" s="135">
        <v>46.83</v>
      </c>
      <c r="Y118" s="135">
        <v>47.26</v>
      </c>
      <c r="Z118" s="135">
        <v>47.53</v>
      </c>
      <c r="AB118" s="113" t="str">
        <f>TEXT(Z118,"##.0")</f>
        <v>47.5</v>
      </c>
    </row>
    <row r="120" spans="19:32" x14ac:dyDescent="0.25">
      <c r="S120" s="105" t="s">
        <v>102</v>
      </c>
      <c r="T120" s="116"/>
      <c r="U120" s="116"/>
      <c r="V120" s="116">
        <v>730</v>
      </c>
      <c r="W120" s="116">
        <v>790</v>
      </c>
      <c r="X120" s="116">
        <v>841</v>
      </c>
      <c r="Y120" s="116">
        <v>813</v>
      </c>
      <c r="Z120" s="116">
        <v>856</v>
      </c>
      <c r="AB120" s="113" t="str">
        <f>TEXT(Z120,"###,###")</f>
        <v>856</v>
      </c>
    </row>
    <row r="121" spans="19:32" x14ac:dyDescent="0.25">
      <c r="S121" s="105" t="s">
        <v>103</v>
      </c>
      <c r="T121" s="116"/>
      <c r="U121" s="116"/>
      <c r="V121" s="116">
        <v>182</v>
      </c>
      <c r="W121" s="116">
        <v>199</v>
      </c>
      <c r="X121" s="116">
        <v>204</v>
      </c>
      <c r="Y121" s="116">
        <v>207</v>
      </c>
      <c r="Z121" s="116">
        <v>201</v>
      </c>
      <c r="AB121" s="113" t="str">
        <f>TEXT(Z121,"###,###")</f>
        <v>201</v>
      </c>
    </row>
    <row r="122" spans="19:32" x14ac:dyDescent="0.25">
      <c r="S122" s="105" t="s">
        <v>104</v>
      </c>
      <c r="T122" s="116"/>
      <c r="U122" s="116"/>
      <c r="V122" s="116">
        <v>112</v>
      </c>
      <c r="W122" s="116">
        <v>112</v>
      </c>
      <c r="X122" s="116">
        <v>117</v>
      </c>
      <c r="Y122" s="116">
        <v>124</v>
      </c>
      <c r="Z122" s="116">
        <v>127</v>
      </c>
      <c r="AB122" s="113" t="str">
        <f>TEXT(Z122,"###,###")</f>
        <v>127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842</v>
      </c>
      <c r="W124" s="116">
        <v>902</v>
      </c>
      <c r="X124" s="116">
        <v>958</v>
      </c>
      <c r="Y124" s="116">
        <v>937</v>
      </c>
      <c r="Z124" s="116">
        <v>983</v>
      </c>
      <c r="AB124" s="113" t="str">
        <f>TEXT(Z124,"###,###")</f>
        <v>983</v>
      </c>
      <c r="AD124" s="131">
        <f>Z124/$Z$7*100</f>
        <v>83.446519524617997</v>
      </c>
    </row>
    <row r="125" spans="19:32" x14ac:dyDescent="0.25">
      <c r="S125" s="105" t="s">
        <v>106</v>
      </c>
      <c r="T125" s="116"/>
      <c r="U125" s="116"/>
      <c r="V125" s="116">
        <v>294</v>
      </c>
      <c r="W125" s="116">
        <v>311</v>
      </c>
      <c r="X125" s="116">
        <v>321</v>
      </c>
      <c r="Y125" s="116">
        <v>331</v>
      </c>
      <c r="Z125" s="116">
        <v>328</v>
      </c>
      <c r="AB125" s="113" t="str">
        <f>TEXT(Z125,"###,###")</f>
        <v>328</v>
      </c>
      <c r="AD125" s="131">
        <f>Z125/$Z$7*100</f>
        <v>27.843803056027166</v>
      </c>
    </row>
    <row r="127" spans="19:32" x14ac:dyDescent="0.25">
      <c r="S127" s="105" t="s">
        <v>107</v>
      </c>
      <c r="T127" s="116"/>
      <c r="U127" s="116"/>
      <c r="V127" s="116">
        <v>516</v>
      </c>
      <c r="W127" s="116">
        <v>551</v>
      </c>
      <c r="X127" s="116">
        <v>613</v>
      </c>
      <c r="Y127" s="116">
        <v>592</v>
      </c>
      <c r="Z127" s="116">
        <v>608</v>
      </c>
      <c r="AB127" s="113" t="str">
        <f>TEXT(Z127,"###,###")</f>
        <v>608</v>
      </c>
      <c r="AD127" s="131">
        <f>Z127/$Z$7*100</f>
        <v>51.612903225806448</v>
      </c>
    </row>
    <row r="128" spans="19:32" x14ac:dyDescent="0.25">
      <c r="S128" s="105" t="s">
        <v>108</v>
      </c>
      <c r="T128" s="116"/>
      <c r="U128" s="116"/>
      <c r="V128" s="116">
        <v>512</v>
      </c>
      <c r="W128" s="116">
        <v>550</v>
      </c>
      <c r="X128" s="116">
        <v>555</v>
      </c>
      <c r="Y128" s="116">
        <v>552</v>
      </c>
      <c r="Z128" s="116">
        <v>572</v>
      </c>
      <c r="AB128" s="113" t="str">
        <f>TEXT(Z128,"###,###")</f>
        <v>572</v>
      </c>
      <c r="AD128" s="131">
        <f>Z128/$Z$7*100</f>
        <v>48.556876061120541</v>
      </c>
    </row>
    <row r="130" spans="19:20" x14ac:dyDescent="0.25">
      <c r="S130" s="105" t="s">
        <v>185</v>
      </c>
      <c r="T130" s="131">
        <v>72.665534804753818</v>
      </c>
    </row>
    <row r="131" spans="19:20" x14ac:dyDescent="0.25">
      <c r="S131" s="105" t="s">
        <v>186</v>
      </c>
      <c r="T131" s="131">
        <v>17.062818336162987</v>
      </c>
    </row>
    <row r="132" spans="19:20" x14ac:dyDescent="0.25">
      <c r="S132" s="105" t="s">
        <v>187</v>
      </c>
      <c r="T132" s="131">
        <v>10.780984719864177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DA97BCC-5246-4DA5-85F9-686A352CD49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56979C4B-DE12-490C-AB39-1F4EE8EF4FF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8ECD373-C08F-43B8-9175-D00E31A8316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0F5BCEB-A486-4493-A834-145AAB67B36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41C0-2983-4A23-9F02-6828307CC82F}">
  <sheetPr codeName="Sheet9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137</v>
      </c>
      <c r="T1" s="103"/>
      <c r="U1" s="103"/>
      <c r="V1" s="103"/>
      <c r="W1" s="103"/>
      <c r="X1" s="103"/>
      <c r="Y1" s="104" t="s">
        <v>176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137</v>
      </c>
      <c r="Y3" s="109" t="s">
        <v>176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12.27 Waratah/Wynyard,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9000</v>
      </c>
      <c r="W4" s="112">
        <v>9217</v>
      </c>
      <c r="X4" s="112">
        <v>9427</v>
      </c>
      <c r="Y4" s="112">
        <v>9519</v>
      </c>
      <c r="Z4" s="112">
        <v>9573</v>
      </c>
      <c r="AB4" s="113" t="str">
        <f>TEXT(Z4,"###,###")</f>
        <v>9,573</v>
      </c>
      <c r="AD4" s="114">
        <f>Z4/Y4-1</f>
        <v>5.6728647967223544E-3</v>
      </c>
      <c r="AF4" s="114">
        <f>Z4/V4-1</f>
        <v>6.366666666666676E-2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4715</v>
      </c>
      <c r="W5" s="112">
        <v>4759</v>
      </c>
      <c r="X5" s="112">
        <v>4964</v>
      </c>
      <c r="Y5" s="112">
        <v>4937</v>
      </c>
      <c r="Z5" s="112">
        <v>4995</v>
      </c>
      <c r="AB5" s="113" t="str">
        <f>TEXT(Z5,"###,###")</f>
        <v>4,995</v>
      </c>
      <c r="AD5" s="114">
        <f t="shared" ref="AD5:AD9" si="0">Z5/Y5-1</f>
        <v>1.1748025116467442E-2</v>
      </c>
      <c r="AF5" s="114">
        <f t="shared" ref="AF5:AF9" si="1">Z5/V5-1</f>
        <v>5.9384941675503677E-2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4287</v>
      </c>
      <c r="W6" s="112">
        <v>4458</v>
      </c>
      <c r="X6" s="112">
        <v>4461</v>
      </c>
      <c r="Y6" s="112">
        <v>4584</v>
      </c>
      <c r="Z6" s="112">
        <v>4576</v>
      </c>
      <c r="AB6" s="113" t="str">
        <f>TEXT(Z6,"###,###")</f>
        <v>4,576</v>
      </c>
      <c r="AD6" s="114">
        <f t="shared" si="0"/>
        <v>-1.7452006980802626E-3</v>
      </c>
      <c r="AF6" s="114">
        <f t="shared" si="1"/>
        <v>6.741310940051326E-2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6608</v>
      </c>
      <c r="W7" s="112">
        <v>6670</v>
      </c>
      <c r="X7" s="112">
        <v>6780</v>
      </c>
      <c r="Y7" s="112">
        <v>6880</v>
      </c>
      <c r="Z7" s="112">
        <v>6959</v>
      </c>
      <c r="AB7" s="113" t="str">
        <f>TEXT(Z7,"###,###")</f>
        <v>6,959</v>
      </c>
      <c r="AD7" s="114">
        <f t="shared" si="0"/>
        <v>1.1482558139534804E-2</v>
      </c>
      <c r="AF7" s="114">
        <f t="shared" si="1"/>
        <v>5.3117433414043624E-2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9,573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6,959</v>
      </c>
      <c r="P8" s="69"/>
      <c r="S8" s="111" t="s">
        <v>86</v>
      </c>
      <c r="T8" s="112"/>
      <c r="U8" s="112"/>
      <c r="V8" s="112">
        <v>38170.639999999999</v>
      </c>
      <c r="W8" s="112">
        <v>38007</v>
      </c>
      <c r="X8" s="112">
        <v>40757</v>
      </c>
      <c r="Y8" s="112">
        <v>42412.62</v>
      </c>
      <c r="Z8" s="112">
        <v>43763.1</v>
      </c>
      <c r="AB8" s="113" t="str">
        <f>TEXT(Z8,"$###,###")</f>
        <v>$43,763</v>
      </c>
      <c r="AD8" s="114">
        <f t="shared" si="0"/>
        <v>3.1841466054207457E-2</v>
      </c>
      <c r="AF8" s="114">
        <f t="shared" si="1"/>
        <v>0.1465120836328655</v>
      </c>
    </row>
    <row r="9" spans="1:32" x14ac:dyDescent="0.25">
      <c r="A9" s="32" t="s">
        <v>15</v>
      </c>
      <c r="B9" s="73"/>
      <c r="C9" s="74"/>
      <c r="D9" s="75">
        <f>AD104</f>
        <v>74.751906403426304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52.435694783733297</v>
      </c>
      <c r="P9" s="76" t="s">
        <v>87</v>
      </c>
      <c r="S9" s="111" t="s">
        <v>7</v>
      </c>
      <c r="T9" s="112"/>
      <c r="U9" s="112"/>
      <c r="V9" s="112">
        <v>315599642</v>
      </c>
      <c r="W9" s="112">
        <v>323441018</v>
      </c>
      <c r="X9" s="112">
        <v>343413175</v>
      </c>
      <c r="Y9" s="112">
        <v>364241157</v>
      </c>
      <c r="Z9" s="112">
        <v>385057153</v>
      </c>
      <c r="AB9" s="113" t="str">
        <f>TEXT(Z9/1000000,"$#,###.0")&amp;" mil"</f>
        <v>$385.1 mil</v>
      </c>
      <c r="AD9" s="114">
        <f t="shared" si="0"/>
        <v>5.7148939926083164E-2</v>
      </c>
      <c r="AF9" s="114">
        <f t="shared" si="1"/>
        <v>0.22008108298171014</v>
      </c>
    </row>
    <row r="10" spans="1:32" x14ac:dyDescent="0.25">
      <c r="A10" s="32" t="s">
        <v>18</v>
      </c>
      <c r="B10" s="73"/>
      <c r="C10" s="74"/>
      <c r="D10" s="75">
        <f>AD105</f>
        <v>17.507573383474355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47.621784739186666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84.063802270441158</v>
      </c>
      <c r="P11" s="76" t="s">
        <v>87</v>
      </c>
      <c r="S11" s="111" t="s">
        <v>30</v>
      </c>
      <c r="T11" s="116"/>
      <c r="U11" s="116"/>
      <c r="V11" s="116">
        <v>7924</v>
      </c>
      <c r="W11" s="116">
        <v>8168</v>
      </c>
      <c r="X11" s="116">
        <v>8321</v>
      </c>
      <c r="Y11" s="116">
        <v>8433</v>
      </c>
      <c r="Z11" s="116">
        <v>8467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8.3345308233941662</v>
      </c>
      <c r="P12" s="76" t="s">
        <v>87</v>
      </c>
      <c r="S12" s="111" t="s">
        <v>31</v>
      </c>
      <c r="T12" s="116"/>
      <c r="U12" s="116"/>
      <c r="V12" s="116">
        <v>1076</v>
      </c>
      <c r="W12" s="116">
        <v>1049</v>
      </c>
      <c r="X12" s="116">
        <v>1105</v>
      </c>
      <c r="Y12" s="116">
        <v>1086</v>
      </c>
      <c r="Z12" s="116">
        <v>1109</v>
      </c>
    </row>
    <row r="13" spans="1:32" ht="15" customHeight="1" x14ac:dyDescent="0.25">
      <c r="A13" s="32" t="s">
        <v>20</v>
      </c>
      <c r="B13" s="74"/>
      <c r="C13" s="74"/>
      <c r="D13" s="75">
        <f>AD108</f>
        <v>12.775514467773947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7.5010777410547487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17.873184999477697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43.5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21.90535882168599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16.180485701968674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841</v>
      </c>
      <c r="Z15" s="116">
        <v>796</v>
      </c>
      <c r="AB15" s="121">
        <f t="shared" ref="AB15:AB34" si="2">IF(Z15="np",0,Z15/$Z$34)</f>
        <v>8.3150527525331655E-2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39.548730805390157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83.819514298031322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320</v>
      </c>
      <c r="Z16" s="116">
        <v>346</v>
      </c>
      <c r="AB16" s="121">
        <f t="shared" si="2"/>
        <v>3.6143319753473312E-2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728</v>
      </c>
      <c r="Z17" s="116">
        <v>872</v>
      </c>
      <c r="AB17" s="121">
        <f t="shared" si="2"/>
        <v>9.1089522615689963E-2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46</v>
      </c>
      <c r="Z18" s="116">
        <v>50</v>
      </c>
      <c r="AB18" s="121">
        <f t="shared" si="2"/>
        <v>5.2230230857620392E-3</v>
      </c>
    </row>
    <row r="19" spans="1:28" x14ac:dyDescent="0.25">
      <c r="A19" s="65" t="str">
        <f>$S$1&amp;" ("&amp;$V$2&amp;" to "&amp;$Z$2&amp;")"</f>
        <v>Waratah/Wynyard (2015-16 to 2019-20)</v>
      </c>
      <c r="B19" s="65"/>
      <c r="C19" s="65"/>
      <c r="D19" s="65"/>
      <c r="E19" s="65"/>
      <c r="F19" s="65"/>
      <c r="G19" s="65" t="str">
        <f>$S$1&amp;" ("&amp;$V$2&amp;" to "&amp;$Z$2&amp;")"</f>
        <v>Waratah/Wynyard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620</v>
      </c>
      <c r="Z19" s="116">
        <v>631</v>
      </c>
      <c r="AB19" s="121">
        <f t="shared" si="2"/>
        <v>6.5914551342316927E-2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269</v>
      </c>
      <c r="Z20" s="116">
        <v>284</v>
      </c>
      <c r="AB20" s="121">
        <f t="shared" si="2"/>
        <v>2.9666771127128382E-2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829</v>
      </c>
      <c r="Z21" s="116">
        <v>881</v>
      </c>
      <c r="AB21" s="121">
        <f t="shared" si="2"/>
        <v>9.202966677112713E-2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548</v>
      </c>
      <c r="Z22" s="116">
        <v>539</v>
      </c>
      <c r="AB22" s="121">
        <f t="shared" si="2"/>
        <v>5.6304188864514784E-2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432</v>
      </c>
      <c r="Z23" s="116">
        <v>434</v>
      </c>
      <c r="AB23" s="121">
        <f t="shared" si="2"/>
        <v>4.5335840384414502E-2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33</v>
      </c>
      <c r="Z24" s="116">
        <v>37</v>
      </c>
      <c r="AB24" s="121">
        <f t="shared" si="2"/>
        <v>3.8650370834639089E-3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197</v>
      </c>
      <c r="Z25" s="116">
        <v>211</v>
      </c>
      <c r="AB25" s="121">
        <f t="shared" si="2"/>
        <v>2.2041157421915807E-2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121</v>
      </c>
      <c r="Z26" s="116">
        <v>115</v>
      </c>
      <c r="AB26" s="121">
        <f t="shared" si="2"/>
        <v>1.201295309725269E-2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329</v>
      </c>
      <c r="Z27" s="116">
        <v>283</v>
      </c>
      <c r="AB27" s="121">
        <f t="shared" si="2"/>
        <v>2.9562310665413143E-2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620</v>
      </c>
      <c r="Z28" s="116">
        <v>639</v>
      </c>
      <c r="AB28" s="121">
        <f t="shared" si="2"/>
        <v>6.6750235036038857E-2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531</v>
      </c>
      <c r="Z29" s="116">
        <v>444</v>
      </c>
      <c r="AB29" s="121">
        <f t="shared" si="2"/>
        <v>4.6380445001566906E-2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699</v>
      </c>
      <c r="Z30" s="116">
        <v>711</v>
      </c>
      <c r="AB30" s="121">
        <f t="shared" si="2"/>
        <v>7.4271388279536193E-2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1344</v>
      </c>
      <c r="Z31" s="116">
        <v>1444</v>
      </c>
      <c r="AB31" s="121">
        <f t="shared" si="2"/>
        <v>0.15084090671680769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98</v>
      </c>
      <c r="Z32" s="116">
        <v>98</v>
      </c>
      <c r="AB32" s="121">
        <f t="shared" si="2"/>
        <v>1.0237125248093596E-2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307</v>
      </c>
      <c r="Z33" s="116">
        <v>323</v>
      </c>
      <c r="AB33" s="121">
        <f t="shared" si="2"/>
        <v>3.3740729134022769E-2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9517</v>
      </c>
      <c r="Z34" s="124">
        <v>9573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5833</v>
      </c>
      <c r="AB37" s="136">
        <f>Z37/Z40*100</f>
        <v>83.819514298031322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1126</v>
      </c>
      <c r="AB38" s="136">
        <f>Z38/Z40*100</f>
        <v>16.180485701968674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6959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4</v>
      </c>
      <c r="W44" s="116">
        <v>3</v>
      </c>
      <c r="X44" s="116">
        <v>5</v>
      </c>
      <c r="Y44" s="116">
        <v>9</v>
      </c>
      <c r="Z44" s="116">
        <v>9</v>
      </c>
    </row>
    <row r="45" spans="19:32" x14ac:dyDescent="0.25">
      <c r="S45" s="119" t="s">
        <v>38</v>
      </c>
      <c r="T45" s="119"/>
      <c r="U45" s="116"/>
      <c r="V45" s="116">
        <v>100</v>
      </c>
      <c r="W45" s="116">
        <v>95</v>
      </c>
      <c r="X45" s="116">
        <v>109</v>
      </c>
      <c r="Y45" s="116">
        <v>120</v>
      </c>
      <c r="Z45" s="116">
        <v>138</v>
      </c>
    </row>
    <row r="46" spans="19:32" x14ac:dyDescent="0.25">
      <c r="S46" s="119" t="s">
        <v>39</v>
      </c>
      <c r="T46" s="119"/>
      <c r="U46" s="116"/>
      <c r="V46" s="116">
        <v>319</v>
      </c>
      <c r="W46" s="116">
        <v>297</v>
      </c>
      <c r="X46" s="116">
        <v>292</v>
      </c>
      <c r="Y46" s="116">
        <v>266</v>
      </c>
      <c r="Z46" s="116">
        <v>253</v>
      </c>
    </row>
    <row r="47" spans="19:32" x14ac:dyDescent="0.25">
      <c r="S47" s="119" t="s">
        <v>40</v>
      </c>
      <c r="T47" s="119"/>
      <c r="U47" s="116"/>
      <c r="V47" s="116">
        <v>400</v>
      </c>
      <c r="W47" s="116">
        <v>399</v>
      </c>
      <c r="X47" s="116">
        <v>422</v>
      </c>
      <c r="Y47" s="116">
        <v>436</v>
      </c>
      <c r="Z47" s="116">
        <v>404</v>
      </c>
    </row>
    <row r="48" spans="19:32" x14ac:dyDescent="0.25">
      <c r="S48" s="119" t="s">
        <v>41</v>
      </c>
      <c r="T48" s="119"/>
      <c r="U48" s="116"/>
      <c r="V48" s="116">
        <v>456</v>
      </c>
      <c r="W48" s="116">
        <v>462</v>
      </c>
      <c r="X48" s="116">
        <v>537</v>
      </c>
      <c r="Y48" s="116">
        <v>511</v>
      </c>
      <c r="Z48" s="116">
        <v>504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438</v>
      </c>
      <c r="W49" s="116">
        <v>468</v>
      </c>
      <c r="X49" s="116">
        <v>456</v>
      </c>
      <c r="Y49" s="116">
        <v>448</v>
      </c>
      <c r="Z49" s="116">
        <v>438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Waratah/Wynyard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379</v>
      </c>
      <c r="W50" s="116">
        <v>405</v>
      </c>
      <c r="X50" s="116">
        <v>430</v>
      </c>
      <c r="Y50" s="116">
        <v>465</v>
      </c>
      <c r="Z50" s="116">
        <v>499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435</v>
      </c>
      <c r="W51" s="116">
        <v>437</v>
      </c>
      <c r="X51" s="116">
        <v>428</v>
      </c>
      <c r="Y51" s="116">
        <v>417</v>
      </c>
      <c r="Z51" s="116">
        <v>413</v>
      </c>
    </row>
    <row r="52" spans="1:26" ht="15" customHeight="1" x14ac:dyDescent="0.25">
      <c r="S52" s="119" t="s">
        <v>45</v>
      </c>
      <c r="T52" s="119"/>
      <c r="U52" s="116"/>
      <c r="V52" s="116">
        <v>461</v>
      </c>
      <c r="W52" s="116">
        <v>436</v>
      </c>
      <c r="X52" s="116">
        <v>446</v>
      </c>
      <c r="Y52" s="116">
        <v>436</v>
      </c>
      <c r="Z52" s="116">
        <v>462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558</v>
      </c>
      <c r="W53" s="116">
        <v>517</v>
      </c>
      <c r="X53" s="116">
        <v>493</v>
      </c>
      <c r="Y53" s="116">
        <v>486</v>
      </c>
      <c r="Z53" s="116">
        <v>494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504</v>
      </c>
      <c r="W54" s="116">
        <v>534</v>
      </c>
      <c r="X54" s="116">
        <v>589</v>
      </c>
      <c r="Y54" s="116">
        <v>572</v>
      </c>
      <c r="Z54" s="116">
        <v>583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390</v>
      </c>
      <c r="W55" s="116">
        <v>396</v>
      </c>
      <c r="X55" s="116">
        <v>417</v>
      </c>
      <c r="Y55" s="116">
        <v>423</v>
      </c>
      <c r="Z55" s="116">
        <v>426</v>
      </c>
    </row>
    <row r="56" spans="1:26" ht="15" customHeight="1" x14ac:dyDescent="0.25">
      <c r="S56" s="119" t="s">
        <v>49</v>
      </c>
      <c r="T56" s="119"/>
      <c r="U56" s="116"/>
      <c r="V56" s="116">
        <v>160</v>
      </c>
      <c r="W56" s="116">
        <v>182</v>
      </c>
      <c r="X56" s="116">
        <v>188</v>
      </c>
      <c r="Y56" s="116">
        <v>200</v>
      </c>
      <c r="Z56" s="116">
        <v>239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70</v>
      </c>
      <c r="W57" s="116">
        <v>81</v>
      </c>
      <c r="X57" s="116">
        <v>98</v>
      </c>
      <c r="Y57" s="116">
        <v>98</v>
      </c>
      <c r="Z57" s="116">
        <v>88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26</v>
      </c>
      <c r="W58" s="116">
        <v>27</v>
      </c>
      <c r="X58" s="116">
        <v>31</v>
      </c>
      <c r="Y58" s="116">
        <v>24</v>
      </c>
      <c r="Z58" s="116">
        <v>32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11</v>
      </c>
      <c r="W59" s="116">
        <v>10</v>
      </c>
      <c r="X59" s="116">
        <v>13</v>
      </c>
      <c r="Y59" s="116">
        <v>15</v>
      </c>
      <c r="Z59" s="116">
        <v>15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4</v>
      </c>
      <c r="W60" s="116">
        <v>6</v>
      </c>
      <c r="X60" s="116">
        <v>7</v>
      </c>
      <c r="Y60" s="116">
        <v>3</v>
      </c>
      <c r="Z60" s="116">
        <v>12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4716</v>
      </c>
      <c r="W61" s="116">
        <v>4759</v>
      </c>
      <c r="X61" s="116">
        <v>4969</v>
      </c>
      <c r="Y61" s="116">
        <v>4934</v>
      </c>
      <c r="Z61" s="116">
        <v>4993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11</v>
      </c>
      <c r="W63" s="116">
        <v>17</v>
      </c>
      <c r="X63" s="116">
        <v>4</v>
      </c>
      <c r="Y63" s="116">
        <v>4</v>
      </c>
      <c r="Z63" s="116">
        <v>6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131</v>
      </c>
      <c r="W64" s="116">
        <v>125</v>
      </c>
      <c r="X64" s="116">
        <v>137</v>
      </c>
      <c r="Y64" s="116">
        <v>112</v>
      </c>
      <c r="Z64" s="116">
        <v>112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Waratah/Wynyard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286</v>
      </c>
      <c r="W65" s="116">
        <v>305</v>
      </c>
      <c r="X65" s="116">
        <v>292</v>
      </c>
      <c r="Y65" s="116">
        <v>311</v>
      </c>
      <c r="Z65" s="116">
        <v>314</v>
      </c>
    </row>
    <row r="66" spans="1:26" x14ac:dyDescent="0.25">
      <c r="S66" s="119" t="s">
        <v>40</v>
      </c>
      <c r="T66" s="119"/>
      <c r="U66" s="116"/>
      <c r="V66" s="116">
        <v>402</v>
      </c>
      <c r="W66" s="116">
        <v>370</v>
      </c>
      <c r="X66" s="116">
        <v>356</v>
      </c>
      <c r="Y66" s="116">
        <v>337</v>
      </c>
      <c r="Z66" s="116">
        <v>344</v>
      </c>
    </row>
    <row r="67" spans="1:26" x14ac:dyDescent="0.25">
      <c r="S67" s="119" t="s">
        <v>41</v>
      </c>
      <c r="T67" s="119"/>
      <c r="U67" s="116"/>
      <c r="V67" s="116">
        <v>350</v>
      </c>
      <c r="W67" s="116">
        <v>356</v>
      </c>
      <c r="X67" s="116">
        <v>400</v>
      </c>
      <c r="Y67" s="116">
        <v>409</v>
      </c>
      <c r="Z67" s="116">
        <v>418</v>
      </c>
    </row>
    <row r="68" spans="1:26" x14ac:dyDescent="0.25">
      <c r="S68" s="119" t="s">
        <v>42</v>
      </c>
      <c r="T68" s="119"/>
      <c r="U68" s="116"/>
      <c r="V68" s="116">
        <v>356</v>
      </c>
      <c r="W68" s="116">
        <v>416</v>
      </c>
      <c r="X68" s="116">
        <v>454</v>
      </c>
      <c r="Y68" s="116">
        <v>478</v>
      </c>
      <c r="Z68" s="116">
        <v>421</v>
      </c>
    </row>
    <row r="69" spans="1:26" x14ac:dyDescent="0.25">
      <c r="S69" s="119" t="s">
        <v>43</v>
      </c>
      <c r="T69" s="119"/>
      <c r="U69" s="116"/>
      <c r="V69" s="116">
        <v>334</v>
      </c>
      <c r="W69" s="116">
        <v>344</v>
      </c>
      <c r="X69" s="116">
        <v>357</v>
      </c>
      <c r="Y69" s="116">
        <v>388</v>
      </c>
      <c r="Z69" s="116">
        <v>420</v>
      </c>
    </row>
    <row r="70" spans="1:26" x14ac:dyDescent="0.25">
      <c r="S70" s="119" t="s">
        <v>44</v>
      </c>
      <c r="T70" s="119"/>
      <c r="U70" s="116"/>
      <c r="V70" s="116">
        <v>371</v>
      </c>
      <c r="W70" s="116">
        <v>379</v>
      </c>
      <c r="X70" s="116">
        <v>379</v>
      </c>
      <c r="Y70" s="116">
        <v>417</v>
      </c>
      <c r="Z70" s="116">
        <v>399</v>
      </c>
    </row>
    <row r="71" spans="1:26" x14ac:dyDescent="0.25">
      <c r="S71" s="119" t="s">
        <v>45</v>
      </c>
      <c r="T71" s="119"/>
      <c r="U71" s="116"/>
      <c r="V71" s="116">
        <v>526</v>
      </c>
      <c r="W71" s="116">
        <v>526</v>
      </c>
      <c r="X71" s="116">
        <v>491</v>
      </c>
      <c r="Y71" s="116">
        <v>475</v>
      </c>
      <c r="Z71" s="116">
        <v>437</v>
      </c>
    </row>
    <row r="72" spans="1:26" x14ac:dyDescent="0.25">
      <c r="S72" s="119" t="s">
        <v>46</v>
      </c>
      <c r="T72" s="119"/>
      <c r="U72" s="116"/>
      <c r="V72" s="116">
        <v>551</v>
      </c>
      <c r="W72" s="116">
        <v>510</v>
      </c>
      <c r="X72" s="116">
        <v>509</v>
      </c>
      <c r="Y72" s="116">
        <v>529</v>
      </c>
      <c r="Z72" s="116">
        <v>565</v>
      </c>
    </row>
    <row r="73" spans="1:26" x14ac:dyDescent="0.25">
      <c r="S73" s="119" t="s">
        <v>47</v>
      </c>
      <c r="T73" s="119"/>
      <c r="U73" s="116"/>
      <c r="V73" s="116">
        <v>469</v>
      </c>
      <c r="W73" s="116">
        <v>521</v>
      </c>
      <c r="X73" s="116">
        <v>483</v>
      </c>
      <c r="Y73" s="116">
        <v>505</v>
      </c>
      <c r="Z73" s="116">
        <v>487</v>
      </c>
    </row>
    <row r="74" spans="1:26" x14ac:dyDescent="0.25">
      <c r="S74" s="119" t="s">
        <v>48</v>
      </c>
      <c r="T74" s="119"/>
      <c r="U74" s="116"/>
      <c r="V74" s="116">
        <v>307</v>
      </c>
      <c r="W74" s="116">
        <v>362</v>
      </c>
      <c r="X74" s="116">
        <v>384</v>
      </c>
      <c r="Y74" s="116">
        <v>381</v>
      </c>
      <c r="Z74" s="116">
        <v>400</v>
      </c>
    </row>
    <row r="75" spans="1:26" x14ac:dyDescent="0.25">
      <c r="S75" s="119" t="s">
        <v>49</v>
      </c>
      <c r="T75" s="119"/>
      <c r="U75" s="116"/>
      <c r="V75" s="116">
        <v>107</v>
      </c>
      <c r="W75" s="116">
        <v>118</v>
      </c>
      <c r="X75" s="116">
        <v>128</v>
      </c>
      <c r="Y75" s="116">
        <v>146</v>
      </c>
      <c r="Z75" s="116">
        <v>138</v>
      </c>
    </row>
    <row r="76" spans="1:26" x14ac:dyDescent="0.25">
      <c r="S76" s="119" t="s">
        <v>50</v>
      </c>
      <c r="T76" s="119"/>
      <c r="U76" s="116"/>
      <c r="V76" s="116">
        <v>45</v>
      </c>
      <c r="W76" s="116">
        <v>56</v>
      </c>
      <c r="X76" s="116">
        <v>43</v>
      </c>
      <c r="Y76" s="116">
        <v>52</v>
      </c>
      <c r="Z76" s="116">
        <v>58</v>
      </c>
    </row>
    <row r="77" spans="1:26" x14ac:dyDescent="0.25">
      <c r="S77" s="119" t="s">
        <v>51</v>
      </c>
      <c r="T77" s="119"/>
      <c r="U77" s="116"/>
      <c r="V77" s="116">
        <v>26</v>
      </c>
      <c r="W77" s="116">
        <v>28</v>
      </c>
      <c r="X77" s="116">
        <v>33</v>
      </c>
      <c r="Y77" s="116">
        <v>27</v>
      </c>
      <c r="Z77" s="116">
        <v>25</v>
      </c>
    </row>
    <row r="78" spans="1:26" x14ac:dyDescent="0.25">
      <c r="S78" s="119" t="s">
        <v>52</v>
      </c>
      <c r="T78" s="119"/>
      <c r="U78" s="116"/>
      <c r="V78" s="116">
        <v>9</v>
      </c>
      <c r="W78" s="116">
        <v>10</v>
      </c>
      <c r="X78" s="116">
        <v>9</v>
      </c>
      <c r="Y78" s="116">
        <v>11</v>
      </c>
      <c r="Z78" s="116">
        <v>17</v>
      </c>
    </row>
    <row r="79" spans="1:26" x14ac:dyDescent="0.25">
      <c r="S79" s="119" t="s">
        <v>53</v>
      </c>
      <c r="T79" s="119"/>
      <c r="U79" s="116"/>
      <c r="V79" s="116">
        <v>14</v>
      </c>
      <c r="W79" s="116">
        <v>15</v>
      </c>
      <c r="X79" s="116">
        <v>8</v>
      </c>
      <c r="Y79" s="116">
        <v>7</v>
      </c>
      <c r="Z79" s="116">
        <v>10</v>
      </c>
    </row>
    <row r="80" spans="1:26" x14ac:dyDescent="0.25">
      <c r="S80" s="122" t="s">
        <v>54</v>
      </c>
      <c r="T80" s="122"/>
      <c r="U80" s="116"/>
      <c r="V80" s="116">
        <v>4284</v>
      </c>
      <c r="W80" s="116">
        <v>4458</v>
      </c>
      <c r="X80" s="116">
        <v>4466</v>
      </c>
      <c r="Y80" s="116">
        <v>4584</v>
      </c>
      <c r="Z80" s="116">
        <v>4575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Waratah/Wynyard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278</v>
      </c>
      <c r="W83" s="116">
        <v>276</v>
      </c>
      <c r="X83" s="116">
        <v>296</v>
      </c>
      <c r="Y83" s="116">
        <v>291</v>
      </c>
      <c r="Z83" s="116">
        <v>323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301</v>
      </c>
      <c r="W84" s="116">
        <v>293</v>
      </c>
      <c r="X84" s="116">
        <v>291</v>
      </c>
      <c r="Y84" s="116">
        <v>306</v>
      </c>
      <c r="Z84" s="116">
        <v>312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758</v>
      </c>
      <c r="W85" s="116">
        <v>748</v>
      </c>
      <c r="X85" s="116">
        <v>795</v>
      </c>
      <c r="Y85" s="116">
        <v>825</v>
      </c>
      <c r="Z85" s="116">
        <v>819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9,573</v>
      </c>
      <c r="D86" s="98">
        <f t="shared" ref="D86:D91" si="4">AD4</f>
        <v>5.6728647967223544E-3</v>
      </c>
      <c r="E86" s="99">
        <f t="shared" ref="E86:E91" si="5">AD4</f>
        <v>5.6728647967223544E-3</v>
      </c>
      <c r="F86" s="98">
        <f t="shared" ref="F86:F91" si="6">AF4</f>
        <v>6.366666666666676E-2</v>
      </c>
      <c r="G86" s="99">
        <f t="shared" ref="G86:G91" si="7">AF4</f>
        <v>6.366666666666676E-2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165</v>
      </c>
      <c r="W86" s="116">
        <v>165</v>
      </c>
      <c r="X86" s="116">
        <v>182</v>
      </c>
      <c r="Y86" s="116">
        <v>170</v>
      </c>
      <c r="Z86" s="116">
        <v>182</v>
      </c>
    </row>
    <row r="87" spans="1:30" ht="15" customHeight="1" x14ac:dyDescent="0.25">
      <c r="A87" s="100" t="s">
        <v>4</v>
      </c>
      <c r="B87" s="51"/>
      <c r="C87" s="101" t="str">
        <f t="shared" si="3"/>
        <v>4,995</v>
      </c>
      <c r="D87" s="98">
        <f t="shared" si="4"/>
        <v>1.1748025116467442E-2</v>
      </c>
      <c r="E87" s="99">
        <f t="shared" si="5"/>
        <v>1.1748025116467442E-2</v>
      </c>
      <c r="F87" s="98">
        <f t="shared" si="6"/>
        <v>5.9384941675503677E-2</v>
      </c>
      <c r="G87" s="99">
        <f t="shared" si="7"/>
        <v>5.9384941675503677E-2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113</v>
      </c>
      <c r="W87" s="116">
        <v>113</v>
      </c>
      <c r="X87" s="116">
        <v>109</v>
      </c>
      <c r="Y87" s="116">
        <v>115</v>
      </c>
      <c r="Z87" s="116">
        <v>108</v>
      </c>
    </row>
    <row r="88" spans="1:30" ht="15" customHeight="1" x14ac:dyDescent="0.25">
      <c r="A88" s="100" t="s">
        <v>5</v>
      </c>
      <c r="B88" s="51"/>
      <c r="C88" s="101" t="str">
        <f t="shared" si="3"/>
        <v>4,576</v>
      </c>
      <c r="D88" s="98">
        <f t="shared" si="4"/>
        <v>-1.7452006980802626E-3</v>
      </c>
      <c r="E88" s="99">
        <f t="shared" si="5"/>
        <v>-1.7452006980802626E-3</v>
      </c>
      <c r="F88" s="98">
        <f t="shared" si="6"/>
        <v>6.741310940051326E-2</v>
      </c>
      <c r="G88" s="99">
        <f t="shared" si="7"/>
        <v>6.741310940051326E-2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121</v>
      </c>
      <c r="W88" s="116">
        <v>127</v>
      </c>
      <c r="X88" s="116">
        <v>129</v>
      </c>
      <c r="Y88" s="116">
        <v>129</v>
      </c>
      <c r="Z88" s="116">
        <v>136</v>
      </c>
    </row>
    <row r="89" spans="1:30" ht="15" customHeight="1" x14ac:dyDescent="0.25">
      <c r="A89" s="51" t="s">
        <v>6</v>
      </c>
      <c r="B89" s="51"/>
      <c r="C89" s="101" t="str">
        <f t="shared" si="3"/>
        <v>6,959</v>
      </c>
      <c r="D89" s="98">
        <f t="shared" si="4"/>
        <v>1.1482558139534804E-2</v>
      </c>
      <c r="E89" s="99">
        <f t="shared" si="5"/>
        <v>1.1482558139534804E-2</v>
      </c>
      <c r="F89" s="98">
        <f t="shared" si="6"/>
        <v>5.3117433414043624E-2</v>
      </c>
      <c r="G89" s="99">
        <f t="shared" si="7"/>
        <v>5.3117433414043624E-2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445</v>
      </c>
      <c r="W89" s="116">
        <v>467</v>
      </c>
      <c r="X89" s="116">
        <v>511</v>
      </c>
      <c r="Y89" s="116">
        <v>509</v>
      </c>
      <c r="Z89" s="116">
        <v>506</v>
      </c>
    </row>
    <row r="90" spans="1:30" ht="15" customHeight="1" x14ac:dyDescent="0.25">
      <c r="A90" s="51" t="s">
        <v>100</v>
      </c>
      <c r="B90" s="51"/>
      <c r="C90" s="101" t="str">
        <f t="shared" si="3"/>
        <v>$43,763</v>
      </c>
      <c r="D90" s="98">
        <f t="shared" si="4"/>
        <v>3.1841466054207457E-2</v>
      </c>
      <c r="E90" s="99">
        <f t="shared" si="5"/>
        <v>3.1841466054207457E-2</v>
      </c>
      <c r="F90" s="98">
        <f t="shared" si="6"/>
        <v>0.1465120836328655</v>
      </c>
      <c r="G90" s="99">
        <f t="shared" si="7"/>
        <v>0.1465120836328655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562</v>
      </c>
      <c r="W90" s="116">
        <v>571</v>
      </c>
      <c r="X90" s="116">
        <v>579</v>
      </c>
      <c r="Y90" s="116">
        <v>603</v>
      </c>
      <c r="Z90" s="116">
        <v>613</v>
      </c>
    </row>
    <row r="91" spans="1:30" ht="15" customHeight="1" x14ac:dyDescent="0.25">
      <c r="A91" s="51" t="s">
        <v>7</v>
      </c>
      <c r="B91" s="51"/>
      <c r="C91" s="101" t="str">
        <f t="shared" si="3"/>
        <v>$385.1 mil</v>
      </c>
      <c r="D91" s="98">
        <f t="shared" si="4"/>
        <v>5.7148939926083164E-2</v>
      </c>
      <c r="E91" s="99">
        <f t="shared" si="5"/>
        <v>5.7148939926083164E-2</v>
      </c>
      <c r="F91" s="98">
        <f t="shared" si="6"/>
        <v>0.22008108298171014</v>
      </c>
      <c r="G91" s="99">
        <f t="shared" si="7"/>
        <v>0.22008108298171014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3453</v>
      </c>
      <c r="W91" s="116">
        <v>3450</v>
      </c>
      <c r="X91" s="116">
        <v>3542</v>
      </c>
      <c r="Y91" s="116">
        <v>3594</v>
      </c>
      <c r="Z91" s="116">
        <v>3647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156</v>
      </c>
      <c r="W93" s="116">
        <v>164</v>
      </c>
      <c r="X93" s="116">
        <v>168</v>
      </c>
      <c r="Y93" s="116">
        <v>180</v>
      </c>
      <c r="Z93" s="116">
        <v>176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540</v>
      </c>
      <c r="W94" s="116">
        <v>564</v>
      </c>
      <c r="X94" s="116">
        <v>587</v>
      </c>
      <c r="Y94" s="116">
        <v>593</v>
      </c>
      <c r="Z94" s="116">
        <v>606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117</v>
      </c>
      <c r="W95" s="116">
        <v>117</v>
      </c>
      <c r="X95" s="116">
        <v>123</v>
      </c>
      <c r="Y95" s="116">
        <v>128</v>
      </c>
      <c r="Z95" s="116">
        <v>136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513</v>
      </c>
      <c r="W96" s="116">
        <v>529</v>
      </c>
      <c r="X96" s="116">
        <v>544</v>
      </c>
      <c r="Y96" s="116">
        <v>607</v>
      </c>
      <c r="Z96" s="116">
        <v>648</v>
      </c>
    </row>
    <row r="97" spans="1:32" ht="15" customHeight="1" x14ac:dyDescent="0.25">
      <c r="S97" s="119" t="s">
        <v>145</v>
      </c>
      <c r="T97" s="119"/>
      <c r="U97" s="116"/>
      <c r="V97" s="116">
        <v>483</v>
      </c>
      <c r="W97" s="116">
        <v>542</v>
      </c>
      <c r="X97" s="116">
        <v>548</v>
      </c>
      <c r="Y97" s="116">
        <v>529</v>
      </c>
      <c r="Z97" s="116">
        <v>506</v>
      </c>
    </row>
    <row r="98" spans="1:32" ht="15" customHeight="1" x14ac:dyDescent="0.25">
      <c r="S98" s="119" t="s">
        <v>146</v>
      </c>
      <c r="T98" s="119"/>
      <c r="U98" s="116"/>
      <c r="V98" s="116">
        <v>383</v>
      </c>
      <c r="W98" s="116">
        <v>380</v>
      </c>
      <c r="X98" s="116">
        <v>367</v>
      </c>
      <c r="Y98" s="116">
        <v>363</v>
      </c>
      <c r="Z98" s="116">
        <v>368</v>
      </c>
    </row>
    <row r="99" spans="1:32" ht="15" customHeight="1" x14ac:dyDescent="0.25">
      <c r="S99" s="119" t="s">
        <v>147</v>
      </c>
      <c r="T99" s="119"/>
      <c r="U99" s="116"/>
      <c r="V99" s="116">
        <v>30</v>
      </c>
      <c r="W99" s="116">
        <v>31</v>
      </c>
      <c r="X99" s="116">
        <v>35</v>
      </c>
      <c r="Y99" s="116">
        <v>40</v>
      </c>
      <c r="Z99" s="116">
        <v>46</v>
      </c>
    </row>
    <row r="100" spans="1:32" ht="15" customHeight="1" x14ac:dyDescent="0.25">
      <c r="S100" s="119" t="s">
        <v>59</v>
      </c>
      <c r="T100" s="119"/>
      <c r="U100" s="116"/>
      <c r="V100" s="116">
        <v>322</v>
      </c>
      <c r="W100" s="116">
        <v>328</v>
      </c>
      <c r="X100" s="116">
        <v>353</v>
      </c>
      <c r="Y100" s="116">
        <v>347</v>
      </c>
      <c r="Z100" s="116">
        <v>343</v>
      </c>
    </row>
    <row r="101" spans="1:32" x14ac:dyDescent="0.25">
      <c r="A101" s="20"/>
      <c r="S101" s="122" t="s">
        <v>54</v>
      </c>
      <c r="T101" s="122"/>
      <c r="U101" s="116"/>
      <c r="V101" s="116">
        <v>3158</v>
      </c>
      <c r="W101" s="116">
        <v>3220</v>
      </c>
      <c r="X101" s="116">
        <v>3240</v>
      </c>
      <c r="Y101" s="116">
        <v>3285</v>
      </c>
      <c r="Z101" s="116">
        <v>3310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6545</v>
      </c>
      <c r="W104" s="116">
        <v>6765</v>
      </c>
      <c r="X104" s="116">
        <v>6902</v>
      </c>
      <c r="Y104" s="116">
        <v>6937</v>
      </c>
      <c r="Z104" s="116">
        <v>7156</v>
      </c>
      <c r="AB104" s="113" t="str">
        <f>TEXT(Z104,"###,###")</f>
        <v>7,156</v>
      </c>
      <c r="AD104" s="134">
        <f>Z104/($Z$4)*100</f>
        <v>74.751906403426304</v>
      </c>
      <c r="AF104" s="113"/>
    </row>
    <row r="105" spans="1:32" x14ac:dyDescent="0.25">
      <c r="S105" s="119" t="s">
        <v>18</v>
      </c>
      <c r="T105" s="119"/>
      <c r="U105" s="116"/>
      <c r="V105" s="116">
        <v>1514</v>
      </c>
      <c r="W105" s="116">
        <v>1646</v>
      </c>
      <c r="X105" s="116">
        <v>1585</v>
      </c>
      <c r="Y105" s="116">
        <v>1699</v>
      </c>
      <c r="Z105" s="116">
        <v>1676</v>
      </c>
      <c r="AB105" s="113" t="str">
        <f>TEXT(Z105,"###,###")</f>
        <v>1,676</v>
      </c>
      <c r="AD105" s="134">
        <f>Z105/($Z$4)*100</f>
        <v>17.507573383474355</v>
      </c>
      <c r="AF105" s="113"/>
    </row>
    <row r="106" spans="1:32" x14ac:dyDescent="0.25">
      <c r="S106" s="122" t="s">
        <v>54</v>
      </c>
      <c r="T106" s="122"/>
      <c r="U106" s="124"/>
      <c r="V106" s="124">
        <v>8059</v>
      </c>
      <c r="W106" s="124">
        <v>8411</v>
      </c>
      <c r="X106" s="124">
        <v>8487</v>
      </c>
      <c r="Y106" s="124">
        <v>8636</v>
      </c>
      <c r="Z106" s="124">
        <v>8832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1156</v>
      </c>
      <c r="W108" s="116">
        <v>1223</v>
      </c>
      <c r="X108" s="116">
        <v>1341</v>
      </c>
      <c r="Y108" s="116">
        <v>1255</v>
      </c>
      <c r="Z108" s="116">
        <v>1223</v>
      </c>
      <c r="AB108" s="113" t="str">
        <f>TEXT(Z108,"###,###")</f>
        <v>1,223</v>
      </c>
      <c r="AD108" s="134">
        <f>Z108/($Z$4)*100</f>
        <v>12.775514467773947</v>
      </c>
      <c r="AF108" s="113"/>
    </row>
    <row r="109" spans="1:32" x14ac:dyDescent="0.25">
      <c r="S109" s="119" t="s">
        <v>21</v>
      </c>
      <c r="T109" s="119"/>
      <c r="U109" s="116"/>
      <c r="V109" s="116">
        <v>1582</v>
      </c>
      <c r="W109" s="116">
        <v>1691</v>
      </c>
      <c r="X109" s="116">
        <v>1631</v>
      </c>
      <c r="Y109" s="116">
        <v>1569</v>
      </c>
      <c r="Z109" s="116">
        <v>1711</v>
      </c>
      <c r="AB109" s="113" t="str">
        <f>TEXT(Z109,"###,###")</f>
        <v>1,711</v>
      </c>
      <c r="AD109" s="134">
        <f>Z109/($Z$4)*100</f>
        <v>17.873184999477697</v>
      </c>
      <c r="AF109" s="113"/>
    </row>
    <row r="110" spans="1:32" x14ac:dyDescent="0.25">
      <c r="S110" s="119" t="s">
        <v>22</v>
      </c>
      <c r="T110" s="119"/>
      <c r="U110" s="116"/>
      <c r="V110" s="116">
        <v>2038</v>
      </c>
      <c r="W110" s="116">
        <v>2136</v>
      </c>
      <c r="X110" s="116">
        <v>2130</v>
      </c>
      <c r="Y110" s="116">
        <v>2336</v>
      </c>
      <c r="Z110" s="116">
        <v>2097</v>
      </c>
      <c r="AB110" s="113" t="str">
        <f>TEXT(Z110,"###,###")</f>
        <v>2,097</v>
      </c>
      <c r="AD110" s="134">
        <f>Z110/($Z$4)*100</f>
        <v>21.90535882168599</v>
      </c>
      <c r="AF110" s="113"/>
    </row>
    <row r="111" spans="1:32" x14ac:dyDescent="0.25">
      <c r="S111" s="119" t="s">
        <v>23</v>
      </c>
      <c r="T111" s="119"/>
      <c r="U111" s="116"/>
      <c r="V111" s="116">
        <v>3280</v>
      </c>
      <c r="W111" s="116">
        <v>3361</v>
      </c>
      <c r="X111" s="116">
        <v>3378</v>
      </c>
      <c r="Y111" s="116">
        <v>3487</v>
      </c>
      <c r="Z111" s="116">
        <v>3786</v>
      </c>
      <c r="AB111" s="113" t="str">
        <f>TEXT(Z111,"###,###")</f>
        <v>3,786</v>
      </c>
      <c r="AD111" s="134">
        <f>Z111/($Z$4)*100</f>
        <v>39.548730805390157</v>
      </c>
      <c r="AF111" s="113"/>
    </row>
    <row r="112" spans="1:32" x14ac:dyDescent="0.25">
      <c r="S112" s="122" t="s">
        <v>54</v>
      </c>
      <c r="T112" s="122"/>
      <c r="U112" s="116"/>
      <c r="V112" s="116">
        <v>8997</v>
      </c>
      <c r="W112" s="116">
        <v>9217</v>
      </c>
      <c r="X112" s="116">
        <v>9427</v>
      </c>
      <c r="Y112" s="116">
        <v>9518</v>
      </c>
      <c r="Z112" s="116">
        <v>9573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41.9</v>
      </c>
      <c r="W118" s="135">
        <v>43.15</v>
      </c>
      <c r="X118" s="135">
        <v>43.26</v>
      </c>
      <c r="Y118" s="135">
        <v>43.27</v>
      </c>
      <c r="Z118" s="135">
        <v>43.48</v>
      </c>
      <c r="AB118" s="113" t="str">
        <f>TEXT(Z118,"##.0")</f>
        <v>43.5</v>
      </c>
    </row>
    <row r="120" spans="19:32" x14ac:dyDescent="0.25">
      <c r="S120" s="105" t="s">
        <v>102</v>
      </c>
      <c r="T120" s="116"/>
      <c r="U120" s="116"/>
      <c r="V120" s="116">
        <v>5537</v>
      </c>
      <c r="W120" s="116">
        <v>5621</v>
      </c>
      <c r="X120" s="116">
        <v>5676</v>
      </c>
      <c r="Y120" s="116">
        <v>5791</v>
      </c>
      <c r="Z120" s="116">
        <v>5850</v>
      </c>
      <c r="AB120" s="113" t="str">
        <f>TEXT(Z120,"###,###")</f>
        <v>5,850</v>
      </c>
    </row>
    <row r="121" spans="19:32" x14ac:dyDescent="0.25">
      <c r="S121" s="105" t="s">
        <v>103</v>
      </c>
      <c r="T121" s="116"/>
      <c r="U121" s="116"/>
      <c r="V121" s="116">
        <v>586</v>
      </c>
      <c r="W121" s="116">
        <v>578</v>
      </c>
      <c r="X121" s="116">
        <v>598</v>
      </c>
      <c r="Y121" s="116">
        <v>601</v>
      </c>
      <c r="Z121" s="116">
        <v>580</v>
      </c>
      <c r="AB121" s="113" t="str">
        <f>TEXT(Z121,"###,###")</f>
        <v>580</v>
      </c>
    </row>
    <row r="122" spans="19:32" x14ac:dyDescent="0.25">
      <c r="S122" s="105" t="s">
        <v>104</v>
      </c>
      <c r="T122" s="116"/>
      <c r="U122" s="116"/>
      <c r="V122" s="116">
        <v>489</v>
      </c>
      <c r="W122" s="116">
        <v>471</v>
      </c>
      <c r="X122" s="116">
        <v>503</v>
      </c>
      <c r="Y122" s="116">
        <v>481</v>
      </c>
      <c r="Z122" s="116">
        <v>522</v>
      </c>
      <c r="AB122" s="113" t="str">
        <f>TEXT(Z122,"###,###")</f>
        <v>522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6026</v>
      </c>
      <c r="W124" s="116">
        <v>6092</v>
      </c>
      <c r="X124" s="116">
        <v>6179</v>
      </c>
      <c r="Y124" s="116">
        <v>6272</v>
      </c>
      <c r="Z124" s="116">
        <v>6372</v>
      </c>
      <c r="AB124" s="113" t="str">
        <f>TEXT(Z124,"###,###")</f>
        <v>6,372</v>
      </c>
      <c r="AD124" s="131">
        <f>Z124/$Z$7*100</f>
        <v>91.564880011495902</v>
      </c>
    </row>
    <row r="125" spans="19:32" x14ac:dyDescent="0.25">
      <c r="S125" s="105" t="s">
        <v>106</v>
      </c>
      <c r="T125" s="116"/>
      <c r="U125" s="116"/>
      <c r="V125" s="116">
        <v>1075</v>
      </c>
      <c r="W125" s="116">
        <v>1049</v>
      </c>
      <c r="X125" s="116">
        <v>1101</v>
      </c>
      <c r="Y125" s="116">
        <v>1082</v>
      </c>
      <c r="Z125" s="116">
        <v>1102</v>
      </c>
      <c r="AB125" s="113" t="str">
        <f>TEXT(Z125,"###,###")</f>
        <v>1,102</v>
      </c>
      <c r="AD125" s="131">
        <f>Z125/$Z$7*100</f>
        <v>15.835608564448917</v>
      </c>
    </row>
    <row r="127" spans="19:32" x14ac:dyDescent="0.25">
      <c r="S127" s="105" t="s">
        <v>107</v>
      </c>
      <c r="T127" s="116"/>
      <c r="U127" s="116"/>
      <c r="V127" s="116">
        <v>3454</v>
      </c>
      <c r="W127" s="116">
        <v>3450</v>
      </c>
      <c r="X127" s="116">
        <v>3542</v>
      </c>
      <c r="Y127" s="116">
        <v>3597</v>
      </c>
      <c r="Z127" s="116">
        <v>3649</v>
      </c>
      <c r="AB127" s="113" t="str">
        <f>TEXT(Z127,"###,###")</f>
        <v>3,649</v>
      </c>
      <c r="AD127" s="131">
        <f>Z127/$Z$7*100</f>
        <v>52.435694783733297</v>
      </c>
    </row>
    <row r="128" spans="19:32" x14ac:dyDescent="0.25">
      <c r="S128" s="105" t="s">
        <v>108</v>
      </c>
      <c r="T128" s="116"/>
      <c r="U128" s="116"/>
      <c r="V128" s="116">
        <v>3154</v>
      </c>
      <c r="W128" s="116">
        <v>3220</v>
      </c>
      <c r="X128" s="116">
        <v>3239</v>
      </c>
      <c r="Y128" s="116">
        <v>3284</v>
      </c>
      <c r="Z128" s="116">
        <v>3314</v>
      </c>
      <c r="AB128" s="113" t="str">
        <f>TEXT(Z128,"###,###")</f>
        <v>3,314</v>
      </c>
      <c r="AD128" s="131">
        <f>Z128/$Z$7*100</f>
        <v>47.621784739186666</v>
      </c>
    </row>
    <row r="130" spans="19:20" x14ac:dyDescent="0.25">
      <c r="S130" s="105" t="s">
        <v>185</v>
      </c>
      <c r="T130" s="131">
        <v>84.063802270441158</v>
      </c>
    </row>
    <row r="131" spans="19:20" x14ac:dyDescent="0.25">
      <c r="S131" s="105" t="s">
        <v>186</v>
      </c>
      <c r="T131" s="131">
        <v>8.3345308233941662</v>
      </c>
    </row>
    <row r="132" spans="19:20" x14ac:dyDescent="0.25">
      <c r="S132" s="105" t="s">
        <v>187</v>
      </c>
      <c r="T132" s="131">
        <v>7.5010777410547487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C45CD6D-E333-45C5-AF77-25F6039B2EC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3A57F65E-7EC3-4072-B16A-71132B3129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D3D626A-A638-41B7-B6C8-21810B7B2B8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A84AF26C-1F96-4BC9-B2B9-A981DC9D172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0820-EB49-4A75-858D-1EA44E905760}">
  <sheetPr codeName="Sheet92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138</v>
      </c>
      <c r="T1" s="103"/>
      <c r="U1" s="103"/>
      <c r="V1" s="103"/>
      <c r="W1" s="103"/>
      <c r="X1" s="103"/>
      <c r="Y1" s="104" t="s">
        <v>177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138</v>
      </c>
      <c r="Y3" s="109" t="s">
        <v>177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12.28 West Coast,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2561</v>
      </c>
      <c r="W4" s="112">
        <v>2684</v>
      </c>
      <c r="X4" s="112">
        <v>2784</v>
      </c>
      <c r="Y4" s="112">
        <v>2663</v>
      </c>
      <c r="Z4" s="112">
        <v>2635</v>
      </c>
      <c r="AB4" s="113" t="str">
        <f>TEXT(Z4,"###,###")</f>
        <v>2,635</v>
      </c>
      <c r="AD4" s="114">
        <f>Z4/Y4-1</f>
        <v>-1.0514457378896003E-2</v>
      </c>
      <c r="AF4" s="114">
        <f>Z4/V4-1</f>
        <v>2.8894962905115174E-2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1411</v>
      </c>
      <c r="W5" s="112">
        <v>1449</v>
      </c>
      <c r="X5" s="112">
        <v>1516</v>
      </c>
      <c r="Y5" s="112">
        <v>1391</v>
      </c>
      <c r="Z5" s="112">
        <v>1418</v>
      </c>
      <c r="AB5" s="113" t="str">
        <f>TEXT(Z5,"###,###")</f>
        <v>1,418</v>
      </c>
      <c r="AD5" s="114">
        <f t="shared" ref="AD5:AD9" si="0">Z5/Y5-1</f>
        <v>1.9410496046009973E-2</v>
      </c>
      <c r="AF5" s="114">
        <f t="shared" ref="AF5:AF9" si="1">Z5/V5-1</f>
        <v>4.9610205527994555E-3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1157</v>
      </c>
      <c r="W6" s="112">
        <v>1235</v>
      </c>
      <c r="X6" s="112">
        <v>1265</v>
      </c>
      <c r="Y6" s="112">
        <v>1272</v>
      </c>
      <c r="Z6" s="112">
        <v>1216</v>
      </c>
      <c r="AB6" s="113" t="str">
        <f>TEXT(Z6,"###,###")</f>
        <v>1,216</v>
      </c>
      <c r="AD6" s="114">
        <f t="shared" si="0"/>
        <v>-4.4025157232704393E-2</v>
      </c>
      <c r="AF6" s="114">
        <f t="shared" si="1"/>
        <v>5.0993949870354438E-2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1911</v>
      </c>
      <c r="W7" s="112">
        <v>1922</v>
      </c>
      <c r="X7" s="112">
        <v>2036</v>
      </c>
      <c r="Y7" s="112">
        <v>1978</v>
      </c>
      <c r="Z7" s="112">
        <v>2027</v>
      </c>
      <c r="AB7" s="113" t="str">
        <f>TEXT(Z7,"###,###")</f>
        <v>2,027</v>
      </c>
      <c r="AD7" s="114">
        <f t="shared" si="0"/>
        <v>2.4772497472194122E-2</v>
      </c>
      <c r="AF7" s="114">
        <f t="shared" si="1"/>
        <v>6.0701203558346517E-2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2,635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2,027</v>
      </c>
      <c r="P8" s="69"/>
      <c r="S8" s="111" t="s">
        <v>86</v>
      </c>
      <c r="T8" s="112"/>
      <c r="U8" s="112"/>
      <c r="V8" s="112">
        <v>43433.67</v>
      </c>
      <c r="W8" s="112">
        <v>40475.129999999997</v>
      </c>
      <c r="X8" s="112">
        <v>44063</v>
      </c>
      <c r="Y8" s="112">
        <v>45322.26</v>
      </c>
      <c r="Z8" s="112">
        <v>44838.16</v>
      </c>
      <c r="AB8" s="113" t="str">
        <f>TEXT(Z8,"$###,###")</f>
        <v>$44,838</v>
      </c>
      <c r="AD8" s="114">
        <f t="shared" si="0"/>
        <v>-1.0681285531657037E-2</v>
      </c>
      <c r="AF8" s="114">
        <f t="shared" si="1"/>
        <v>3.233643392326746E-2</v>
      </c>
    </row>
    <row r="9" spans="1:32" x14ac:dyDescent="0.25">
      <c r="A9" s="32" t="s">
        <v>15</v>
      </c>
      <c r="B9" s="73"/>
      <c r="C9" s="74"/>
      <c r="D9" s="75">
        <f>AD104</f>
        <v>74.269449715370015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54.366058214109522</v>
      </c>
      <c r="P9" s="76" t="s">
        <v>87</v>
      </c>
      <c r="S9" s="111" t="s">
        <v>7</v>
      </c>
      <c r="T9" s="112"/>
      <c r="U9" s="112"/>
      <c r="V9" s="112">
        <v>103628838</v>
      </c>
      <c r="W9" s="112">
        <v>104280133</v>
      </c>
      <c r="X9" s="112">
        <v>113628898</v>
      </c>
      <c r="Y9" s="112">
        <v>112690566</v>
      </c>
      <c r="Z9" s="112">
        <v>119447914</v>
      </c>
      <c r="AB9" s="113" t="str">
        <f>TEXT(Z9/1000000,"$#,###.0")&amp;" mil"</f>
        <v>$119.4 mil</v>
      </c>
      <c r="AD9" s="114">
        <f t="shared" si="0"/>
        <v>5.9963741774089696E-2</v>
      </c>
      <c r="AF9" s="114">
        <f t="shared" si="1"/>
        <v>0.1526512919116203</v>
      </c>
    </row>
    <row r="10" spans="1:32" x14ac:dyDescent="0.25">
      <c r="A10" s="32" t="s">
        <v>18</v>
      </c>
      <c r="B10" s="73"/>
      <c r="C10" s="74"/>
      <c r="D10" s="75">
        <f>AD105</f>
        <v>18.89943074003795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45.880611741489886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90.675875678342379</v>
      </c>
      <c r="P11" s="76" t="s">
        <v>87</v>
      </c>
      <c r="S11" s="111" t="s">
        <v>30</v>
      </c>
      <c r="T11" s="116"/>
      <c r="U11" s="116"/>
      <c r="V11" s="116">
        <v>2389</v>
      </c>
      <c r="W11" s="116">
        <v>2495</v>
      </c>
      <c r="X11" s="116">
        <v>2572</v>
      </c>
      <c r="Y11" s="116">
        <v>2490</v>
      </c>
      <c r="Z11" s="116">
        <v>2452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4.3413912185495809</v>
      </c>
      <c r="P12" s="76" t="s">
        <v>87</v>
      </c>
      <c r="S12" s="111" t="s">
        <v>31</v>
      </c>
      <c r="T12" s="116"/>
      <c r="U12" s="116"/>
      <c r="V12" s="116">
        <v>172</v>
      </c>
      <c r="W12" s="116">
        <v>189</v>
      </c>
      <c r="X12" s="116">
        <v>209</v>
      </c>
      <c r="Y12" s="116">
        <v>169</v>
      </c>
      <c r="Z12" s="116">
        <v>183</v>
      </c>
    </row>
    <row r="13" spans="1:32" ht="15" customHeight="1" x14ac:dyDescent="0.25">
      <c r="A13" s="32" t="s">
        <v>20</v>
      </c>
      <c r="B13" s="74"/>
      <c r="C13" s="74"/>
      <c r="D13" s="75">
        <f>AD108</f>
        <v>13.092979127134724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4.5880611741489883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19.962049335863377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43.2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20.49335863377609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14.990138067061142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120</v>
      </c>
      <c r="Z15" s="116">
        <v>124</v>
      </c>
      <c r="AB15" s="121">
        <f t="shared" ref="AB15:AB34" si="2">IF(Z15="np",0,Z15/$Z$34)</f>
        <v>4.7023132347364431E-2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39.734345351043643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85.009861932938861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448</v>
      </c>
      <c r="Z16" s="116">
        <v>462</v>
      </c>
      <c r="AB16" s="121">
        <f t="shared" si="2"/>
        <v>0.1751990898748578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107</v>
      </c>
      <c r="Z17" s="116">
        <v>112</v>
      </c>
      <c r="AB17" s="121">
        <f t="shared" si="2"/>
        <v>4.2472506636329163E-2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30</v>
      </c>
      <c r="Z18" s="116">
        <v>22</v>
      </c>
      <c r="AB18" s="121">
        <f t="shared" si="2"/>
        <v>8.3428138035646568E-3</v>
      </c>
    </row>
    <row r="19" spans="1:28" x14ac:dyDescent="0.25">
      <c r="A19" s="65" t="str">
        <f>$S$1&amp;" ("&amp;$V$2&amp;" to "&amp;$Z$2&amp;")"</f>
        <v>West Coast (2015-16 to 2019-20)</v>
      </c>
      <c r="B19" s="65"/>
      <c r="C19" s="65"/>
      <c r="D19" s="65"/>
      <c r="E19" s="65"/>
      <c r="F19" s="65"/>
      <c r="G19" s="65" t="str">
        <f>$S$1&amp;" ("&amp;$V$2&amp;" to "&amp;$Z$2&amp;")"</f>
        <v>West Coast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132</v>
      </c>
      <c r="Z19" s="116">
        <v>150</v>
      </c>
      <c r="AB19" s="121">
        <f t="shared" si="2"/>
        <v>5.6882821387940839E-2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22</v>
      </c>
      <c r="Z20" s="116">
        <v>19</v>
      </c>
      <c r="AB20" s="121">
        <f t="shared" si="2"/>
        <v>7.2051573758058398E-3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224</v>
      </c>
      <c r="Z21" s="116">
        <v>179</v>
      </c>
      <c r="AB21" s="121">
        <f t="shared" si="2"/>
        <v>6.788016685627607E-2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433</v>
      </c>
      <c r="Z22" s="116">
        <v>438</v>
      </c>
      <c r="AB22" s="121">
        <f t="shared" si="2"/>
        <v>0.16609783845278725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76</v>
      </c>
      <c r="Z23" s="116">
        <v>82</v>
      </c>
      <c r="AB23" s="121">
        <f t="shared" si="2"/>
        <v>3.1095942358740993E-2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14</v>
      </c>
      <c r="Z24" s="116">
        <v>12</v>
      </c>
      <c r="AB24" s="121">
        <f t="shared" si="2"/>
        <v>4.5506257110352671E-3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34</v>
      </c>
      <c r="Z25" s="116">
        <v>28</v>
      </c>
      <c r="AB25" s="121">
        <f t="shared" si="2"/>
        <v>1.0618126659082291E-2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43</v>
      </c>
      <c r="Z26" s="116">
        <v>36</v>
      </c>
      <c r="AB26" s="121">
        <f t="shared" si="2"/>
        <v>1.3651877133105802E-2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88</v>
      </c>
      <c r="Z27" s="116">
        <v>111</v>
      </c>
      <c r="AB27" s="121">
        <f t="shared" si="2"/>
        <v>4.209328782707622E-2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118</v>
      </c>
      <c r="Z28" s="116">
        <v>100</v>
      </c>
      <c r="AB28" s="121">
        <f t="shared" si="2"/>
        <v>3.7921880925293895E-2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246</v>
      </c>
      <c r="Z29" s="116">
        <v>209</v>
      </c>
      <c r="AB29" s="121">
        <f t="shared" si="2"/>
        <v>7.9256731133864236E-2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155</v>
      </c>
      <c r="Z30" s="116">
        <v>175</v>
      </c>
      <c r="AB30" s="121">
        <f t="shared" si="2"/>
        <v>6.6363291619264311E-2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183</v>
      </c>
      <c r="Z31" s="116">
        <v>170</v>
      </c>
      <c r="AB31" s="121">
        <f t="shared" si="2"/>
        <v>6.4467197572999624E-2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13</v>
      </c>
      <c r="Z32" s="116">
        <v>18</v>
      </c>
      <c r="AB32" s="121">
        <f t="shared" si="2"/>
        <v>6.8259385665529011E-3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82</v>
      </c>
      <c r="Z33" s="116">
        <v>72</v>
      </c>
      <c r="AB33" s="121">
        <f t="shared" si="2"/>
        <v>2.7303754266211604E-2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2667</v>
      </c>
      <c r="Z34" s="124">
        <v>2637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1724</v>
      </c>
      <c r="AB37" s="136">
        <f>Z37/Z40*100</f>
        <v>85.009861932938861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304</v>
      </c>
      <c r="AB38" s="136">
        <f>Z38/Z40*100</f>
        <v>14.990138067061142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2028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7</v>
      </c>
      <c r="X44" s="116">
        <v>8</v>
      </c>
      <c r="Y44" s="116">
        <v>5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22</v>
      </c>
      <c r="W45" s="116">
        <v>21</v>
      </c>
      <c r="X45" s="116">
        <v>33</v>
      </c>
      <c r="Y45" s="116">
        <v>31</v>
      </c>
      <c r="Z45" s="116">
        <v>28</v>
      </c>
    </row>
    <row r="46" spans="19:32" x14ac:dyDescent="0.25">
      <c r="S46" s="119" t="s">
        <v>39</v>
      </c>
      <c r="T46" s="119"/>
      <c r="U46" s="116"/>
      <c r="V46" s="116">
        <v>53</v>
      </c>
      <c r="W46" s="116">
        <v>58</v>
      </c>
      <c r="X46" s="116">
        <v>65</v>
      </c>
      <c r="Y46" s="116">
        <v>66</v>
      </c>
      <c r="Z46" s="116">
        <v>47</v>
      </c>
    </row>
    <row r="47" spans="19:32" x14ac:dyDescent="0.25">
      <c r="S47" s="119" t="s">
        <v>40</v>
      </c>
      <c r="T47" s="119"/>
      <c r="U47" s="116"/>
      <c r="V47" s="116">
        <v>117</v>
      </c>
      <c r="W47" s="116">
        <v>150</v>
      </c>
      <c r="X47" s="116">
        <v>130</v>
      </c>
      <c r="Y47" s="116">
        <v>84</v>
      </c>
      <c r="Z47" s="116">
        <v>93</v>
      </c>
    </row>
    <row r="48" spans="19:32" x14ac:dyDescent="0.25">
      <c r="S48" s="119" t="s">
        <v>41</v>
      </c>
      <c r="T48" s="119"/>
      <c r="U48" s="116"/>
      <c r="V48" s="116">
        <v>159</v>
      </c>
      <c r="W48" s="116">
        <v>152</v>
      </c>
      <c r="X48" s="116">
        <v>141</v>
      </c>
      <c r="Y48" s="116">
        <v>160</v>
      </c>
      <c r="Z48" s="116">
        <v>173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141</v>
      </c>
      <c r="W49" s="116">
        <v>130</v>
      </c>
      <c r="X49" s="116">
        <v>139</v>
      </c>
      <c r="Y49" s="116">
        <v>123</v>
      </c>
      <c r="Z49" s="116">
        <v>134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West Coast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132</v>
      </c>
      <c r="W50" s="116">
        <v>143</v>
      </c>
      <c r="X50" s="116">
        <v>158</v>
      </c>
      <c r="Y50" s="116">
        <v>145</v>
      </c>
      <c r="Z50" s="116">
        <v>162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150</v>
      </c>
      <c r="W51" s="116">
        <v>130</v>
      </c>
      <c r="X51" s="116">
        <v>149</v>
      </c>
      <c r="Y51" s="116">
        <v>121</v>
      </c>
      <c r="Z51" s="116">
        <v>120</v>
      </c>
    </row>
    <row r="52" spans="1:26" ht="15" customHeight="1" x14ac:dyDescent="0.25">
      <c r="S52" s="119" t="s">
        <v>45</v>
      </c>
      <c r="T52" s="119"/>
      <c r="U52" s="116"/>
      <c r="V52" s="116">
        <v>168</v>
      </c>
      <c r="W52" s="116">
        <v>181</v>
      </c>
      <c r="X52" s="116">
        <v>155</v>
      </c>
      <c r="Y52" s="116">
        <v>159</v>
      </c>
      <c r="Z52" s="116">
        <v>138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172</v>
      </c>
      <c r="W53" s="116">
        <v>153</v>
      </c>
      <c r="X53" s="116">
        <v>185</v>
      </c>
      <c r="Y53" s="116">
        <v>176</v>
      </c>
      <c r="Z53" s="116">
        <v>163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127</v>
      </c>
      <c r="W54" s="116">
        <v>148</v>
      </c>
      <c r="X54" s="116">
        <v>143</v>
      </c>
      <c r="Y54" s="116">
        <v>128</v>
      </c>
      <c r="Z54" s="116">
        <v>138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113</v>
      </c>
      <c r="W55" s="116">
        <v>122</v>
      </c>
      <c r="X55" s="116">
        <v>130</v>
      </c>
      <c r="Y55" s="116">
        <v>122</v>
      </c>
      <c r="Z55" s="116">
        <v>117</v>
      </c>
    </row>
    <row r="56" spans="1:26" ht="15" customHeight="1" x14ac:dyDescent="0.25">
      <c r="S56" s="119" t="s">
        <v>49</v>
      </c>
      <c r="T56" s="119"/>
      <c r="U56" s="116"/>
      <c r="V56" s="116">
        <v>29</v>
      </c>
      <c r="W56" s="116">
        <v>34</v>
      </c>
      <c r="X56" s="116">
        <v>42</v>
      </c>
      <c r="Y56" s="116">
        <v>60</v>
      </c>
      <c r="Z56" s="116">
        <v>81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6</v>
      </c>
      <c r="W57" s="116">
        <v>15</v>
      </c>
      <c r="X57" s="116">
        <v>17</v>
      </c>
      <c r="Y57" s="116">
        <v>10</v>
      </c>
      <c r="Z57" s="116">
        <v>17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6</v>
      </c>
      <c r="W58" s="116">
        <v>9</v>
      </c>
      <c r="X58" s="116">
        <v>5</v>
      </c>
      <c r="Y58" s="116">
        <v>3</v>
      </c>
      <c r="Z58" s="116">
        <v>8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1409</v>
      </c>
      <c r="W61" s="116">
        <v>1449</v>
      </c>
      <c r="X61" s="116">
        <v>1514</v>
      </c>
      <c r="Y61" s="116">
        <v>1388</v>
      </c>
      <c r="Z61" s="116">
        <v>1417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5</v>
      </c>
      <c r="X63" s="116">
        <v>6</v>
      </c>
      <c r="Y63" s="116">
        <v>0</v>
      </c>
      <c r="Z63" s="116">
        <v>0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30</v>
      </c>
      <c r="W64" s="116">
        <v>27</v>
      </c>
      <c r="X64" s="116">
        <v>25</v>
      </c>
      <c r="Y64" s="116">
        <v>40</v>
      </c>
      <c r="Z64" s="116">
        <v>32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West Coast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66</v>
      </c>
      <c r="W65" s="116">
        <v>64</v>
      </c>
      <c r="X65" s="116">
        <v>77</v>
      </c>
      <c r="Y65" s="116">
        <v>61</v>
      </c>
      <c r="Z65" s="116">
        <v>50</v>
      </c>
    </row>
    <row r="66" spans="1:26" x14ac:dyDescent="0.25">
      <c r="S66" s="119" t="s">
        <v>40</v>
      </c>
      <c r="T66" s="119"/>
      <c r="U66" s="116"/>
      <c r="V66" s="116">
        <v>98</v>
      </c>
      <c r="W66" s="116">
        <v>102</v>
      </c>
      <c r="X66" s="116">
        <v>109</v>
      </c>
      <c r="Y66" s="116">
        <v>93</v>
      </c>
      <c r="Z66" s="116">
        <v>88</v>
      </c>
    </row>
    <row r="67" spans="1:26" x14ac:dyDescent="0.25">
      <c r="S67" s="119" t="s">
        <v>41</v>
      </c>
      <c r="T67" s="119"/>
      <c r="U67" s="116"/>
      <c r="V67" s="116">
        <v>137</v>
      </c>
      <c r="W67" s="116">
        <v>124</v>
      </c>
      <c r="X67" s="116">
        <v>133</v>
      </c>
      <c r="Y67" s="116">
        <v>142</v>
      </c>
      <c r="Z67" s="116">
        <v>163</v>
      </c>
    </row>
    <row r="68" spans="1:26" x14ac:dyDescent="0.25">
      <c r="S68" s="119" t="s">
        <v>42</v>
      </c>
      <c r="T68" s="119"/>
      <c r="U68" s="116"/>
      <c r="V68" s="116">
        <v>110</v>
      </c>
      <c r="W68" s="116">
        <v>113</v>
      </c>
      <c r="X68" s="116">
        <v>133</v>
      </c>
      <c r="Y68" s="116">
        <v>127</v>
      </c>
      <c r="Z68" s="116">
        <v>126</v>
      </c>
    </row>
    <row r="69" spans="1:26" x14ac:dyDescent="0.25">
      <c r="S69" s="119" t="s">
        <v>43</v>
      </c>
      <c r="T69" s="119"/>
      <c r="U69" s="116"/>
      <c r="V69" s="116">
        <v>104</v>
      </c>
      <c r="W69" s="116">
        <v>119</v>
      </c>
      <c r="X69" s="116">
        <v>101</v>
      </c>
      <c r="Y69" s="116">
        <v>109</v>
      </c>
      <c r="Z69" s="116">
        <v>94</v>
      </c>
    </row>
    <row r="70" spans="1:26" x14ac:dyDescent="0.25">
      <c r="S70" s="119" t="s">
        <v>44</v>
      </c>
      <c r="T70" s="119"/>
      <c r="U70" s="116"/>
      <c r="V70" s="116">
        <v>112</v>
      </c>
      <c r="W70" s="116">
        <v>113</v>
      </c>
      <c r="X70" s="116">
        <v>99</v>
      </c>
      <c r="Y70" s="116">
        <v>95</v>
      </c>
      <c r="Z70" s="116">
        <v>104</v>
      </c>
    </row>
    <row r="71" spans="1:26" x14ac:dyDescent="0.25">
      <c r="S71" s="119" t="s">
        <v>45</v>
      </c>
      <c r="T71" s="119"/>
      <c r="U71" s="116"/>
      <c r="V71" s="116">
        <v>132</v>
      </c>
      <c r="W71" s="116">
        <v>155</v>
      </c>
      <c r="X71" s="116">
        <v>158</v>
      </c>
      <c r="Y71" s="116">
        <v>148</v>
      </c>
      <c r="Z71" s="116">
        <v>122</v>
      </c>
    </row>
    <row r="72" spans="1:26" x14ac:dyDescent="0.25">
      <c r="S72" s="119" t="s">
        <v>46</v>
      </c>
      <c r="T72" s="119"/>
      <c r="U72" s="116"/>
      <c r="V72" s="116">
        <v>131</v>
      </c>
      <c r="W72" s="116">
        <v>137</v>
      </c>
      <c r="X72" s="116">
        <v>145</v>
      </c>
      <c r="Y72" s="116">
        <v>159</v>
      </c>
      <c r="Z72" s="116">
        <v>149</v>
      </c>
    </row>
    <row r="73" spans="1:26" x14ac:dyDescent="0.25">
      <c r="S73" s="119" t="s">
        <v>47</v>
      </c>
      <c r="T73" s="119"/>
      <c r="U73" s="116"/>
      <c r="V73" s="116">
        <v>121</v>
      </c>
      <c r="W73" s="116">
        <v>148</v>
      </c>
      <c r="X73" s="116">
        <v>137</v>
      </c>
      <c r="Y73" s="116">
        <v>140</v>
      </c>
      <c r="Z73" s="116">
        <v>134</v>
      </c>
    </row>
    <row r="74" spans="1:26" x14ac:dyDescent="0.25">
      <c r="S74" s="119" t="s">
        <v>48</v>
      </c>
      <c r="T74" s="119"/>
      <c r="U74" s="116"/>
      <c r="V74" s="116">
        <v>68</v>
      </c>
      <c r="W74" s="116">
        <v>73</v>
      </c>
      <c r="X74" s="116">
        <v>86</v>
      </c>
      <c r="Y74" s="116">
        <v>102</v>
      </c>
      <c r="Z74" s="116">
        <v>99</v>
      </c>
    </row>
    <row r="75" spans="1:26" x14ac:dyDescent="0.25">
      <c r="S75" s="119" t="s">
        <v>49</v>
      </c>
      <c r="T75" s="119"/>
      <c r="U75" s="116"/>
      <c r="V75" s="116">
        <v>33</v>
      </c>
      <c r="W75" s="116">
        <v>38</v>
      </c>
      <c r="X75" s="116">
        <v>41</v>
      </c>
      <c r="Y75" s="116">
        <v>41</v>
      </c>
      <c r="Z75" s="116">
        <v>46</v>
      </c>
    </row>
    <row r="76" spans="1:26" x14ac:dyDescent="0.25">
      <c r="S76" s="119" t="s">
        <v>50</v>
      </c>
      <c r="T76" s="119"/>
      <c r="U76" s="116"/>
      <c r="V76" s="116">
        <v>9</v>
      </c>
      <c r="W76" s="116">
        <v>11</v>
      </c>
      <c r="X76" s="116">
        <v>11</v>
      </c>
      <c r="Y76" s="116">
        <v>11</v>
      </c>
      <c r="Z76" s="116">
        <v>17</v>
      </c>
    </row>
    <row r="77" spans="1:26" x14ac:dyDescent="0.25">
      <c r="S77" s="119" t="s">
        <v>51</v>
      </c>
      <c r="T77" s="119"/>
      <c r="U77" s="116"/>
      <c r="V77" s="116">
        <v>4</v>
      </c>
      <c r="W77" s="116">
        <v>0</v>
      </c>
      <c r="X77" s="116">
        <v>2</v>
      </c>
      <c r="Y77" s="116">
        <v>6</v>
      </c>
      <c r="Z77" s="116">
        <v>0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1155</v>
      </c>
      <c r="W80" s="116">
        <v>1235</v>
      </c>
      <c r="X80" s="116">
        <v>1267</v>
      </c>
      <c r="Y80" s="116">
        <v>1271</v>
      </c>
      <c r="Z80" s="116">
        <v>1217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West Coast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69</v>
      </c>
      <c r="W83" s="116">
        <v>62</v>
      </c>
      <c r="X83" s="116">
        <v>63</v>
      </c>
      <c r="Y83" s="116">
        <v>65</v>
      </c>
      <c r="Z83" s="116">
        <v>80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65</v>
      </c>
      <c r="W84" s="116">
        <v>70</v>
      </c>
      <c r="X84" s="116">
        <v>66</v>
      </c>
      <c r="Y84" s="116">
        <v>75</v>
      </c>
      <c r="Z84" s="116">
        <v>74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215</v>
      </c>
      <c r="W85" s="116">
        <v>209</v>
      </c>
      <c r="X85" s="116">
        <v>221</v>
      </c>
      <c r="Y85" s="116">
        <v>232</v>
      </c>
      <c r="Z85" s="116">
        <v>237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2,635</v>
      </c>
      <c r="D86" s="98">
        <f t="shared" ref="D86:D91" si="4">AD4</f>
        <v>-1.0514457378896003E-2</v>
      </c>
      <c r="E86" s="99">
        <f t="shared" ref="E86:E91" si="5">AD4</f>
        <v>-1.0514457378896003E-2</v>
      </c>
      <c r="F86" s="98">
        <f t="shared" ref="F86:F91" si="6">AF4</f>
        <v>2.8894962905115174E-2</v>
      </c>
      <c r="G86" s="99">
        <f t="shared" ref="G86:G91" si="7">AF4</f>
        <v>2.8894962905115174E-2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48</v>
      </c>
      <c r="W86" s="116">
        <v>43</v>
      </c>
      <c r="X86" s="116">
        <v>47</v>
      </c>
      <c r="Y86" s="116">
        <v>55</v>
      </c>
      <c r="Z86" s="116">
        <v>46</v>
      </c>
    </row>
    <row r="87" spans="1:30" ht="15" customHeight="1" x14ac:dyDescent="0.25">
      <c r="A87" s="100" t="s">
        <v>4</v>
      </c>
      <c r="B87" s="51"/>
      <c r="C87" s="101" t="str">
        <f t="shared" si="3"/>
        <v>1,418</v>
      </c>
      <c r="D87" s="98">
        <f t="shared" si="4"/>
        <v>1.9410496046009973E-2</v>
      </c>
      <c r="E87" s="99">
        <f t="shared" si="5"/>
        <v>1.9410496046009973E-2</v>
      </c>
      <c r="F87" s="98">
        <f t="shared" si="6"/>
        <v>4.9610205527994555E-3</v>
      </c>
      <c r="G87" s="99">
        <f t="shared" si="7"/>
        <v>4.9610205527994555E-3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15</v>
      </c>
      <c r="W87" s="116">
        <v>18</v>
      </c>
      <c r="X87" s="116">
        <v>20</v>
      </c>
      <c r="Y87" s="116">
        <v>22</v>
      </c>
      <c r="Z87" s="116">
        <v>16</v>
      </c>
    </row>
    <row r="88" spans="1:30" ht="15" customHeight="1" x14ac:dyDescent="0.25">
      <c r="A88" s="100" t="s">
        <v>5</v>
      </c>
      <c r="B88" s="51"/>
      <c r="C88" s="101" t="str">
        <f t="shared" si="3"/>
        <v>1,216</v>
      </c>
      <c r="D88" s="98">
        <f t="shared" si="4"/>
        <v>-4.4025157232704393E-2</v>
      </c>
      <c r="E88" s="99">
        <f t="shared" si="5"/>
        <v>-4.4025157232704393E-2</v>
      </c>
      <c r="F88" s="98">
        <f t="shared" si="6"/>
        <v>5.0993949870354438E-2</v>
      </c>
      <c r="G88" s="99">
        <f t="shared" si="7"/>
        <v>5.0993949870354438E-2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16</v>
      </c>
      <c r="W88" s="116">
        <v>30</v>
      </c>
      <c r="X88" s="116">
        <v>23</v>
      </c>
      <c r="Y88" s="116">
        <v>19</v>
      </c>
      <c r="Z88" s="116">
        <v>28</v>
      </c>
    </row>
    <row r="89" spans="1:30" ht="15" customHeight="1" x14ac:dyDescent="0.25">
      <c r="A89" s="51" t="s">
        <v>6</v>
      </c>
      <c r="B89" s="51"/>
      <c r="C89" s="101" t="str">
        <f t="shared" si="3"/>
        <v>2,027</v>
      </c>
      <c r="D89" s="98">
        <f t="shared" si="4"/>
        <v>2.4772497472194122E-2</v>
      </c>
      <c r="E89" s="99">
        <f t="shared" si="5"/>
        <v>2.4772497472194122E-2</v>
      </c>
      <c r="F89" s="98">
        <f t="shared" si="6"/>
        <v>6.0701203558346517E-2</v>
      </c>
      <c r="G89" s="99">
        <f t="shared" si="7"/>
        <v>6.0701203558346517E-2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255</v>
      </c>
      <c r="W89" s="116">
        <v>247</v>
      </c>
      <c r="X89" s="116">
        <v>250</v>
      </c>
      <c r="Y89" s="116">
        <v>256</v>
      </c>
      <c r="Z89" s="116">
        <v>254</v>
      </c>
    </row>
    <row r="90" spans="1:30" ht="15" customHeight="1" x14ac:dyDescent="0.25">
      <c r="A90" s="51" t="s">
        <v>100</v>
      </c>
      <c r="B90" s="51"/>
      <c r="C90" s="101" t="str">
        <f t="shared" si="3"/>
        <v>$44,838</v>
      </c>
      <c r="D90" s="98">
        <f t="shared" si="4"/>
        <v>-1.0681285531657037E-2</v>
      </c>
      <c r="E90" s="99">
        <f t="shared" si="5"/>
        <v>-1.0681285531657037E-2</v>
      </c>
      <c r="F90" s="98">
        <f t="shared" si="6"/>
        <v>3.233643392326746E-2</v>
      </c>
      <c r="G90" s="99">
        <f t="shared" si="7"/>
        <v>3.233643392326746E-2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183</v>
      </c>
      <c r="W90" s="116">
        <v>202</v>
      </c>
      <c r="X90" s="116">
        <v>227</v>
      </c>
      <c r="Y90" s="116">
        <v>209</v>
      </c>
      <c r="Z90" s="116">
        <v>201</v>
      </c>
    </row>
    <row r="91" spans="1:30" ht="15" customHeight="1" x14ac:dyDescent="0.25">
      <c r="A91" s="51" t="s">
        <v>7</v>
      </c>
      <c r="B91" s="51"/>
      <c r="C91" s="101" t="str">
        <f t="shared" si="3"/>
        <v>$119.4 mil</v>
      </c>
      <c r="D91" s="98">
        <f t="shared" si="4"/>
        <v>5.9963741774089696E-2</v>
      </c>
      <c r="E91" s="99">
        <f t="shared" si="5"/>
        <v>5.9963741774089696E-2</v>
      </c>
      <c r="F91" s="98">
        <f t="shared" si="6"/>
        <v>0.1526512919116203</v>
      </c>
      <c r="G91" s="99">
        <f t="shared" si="7"/>
        <v>0.1526512919116203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1046</v>
      </c>
      <c r="W91" s="116">
        <v>1049</v>
      </c>
      <c r="X91" s="116">
        <v>1113</v>
      </c>
      <c r="Y91" s="116">
        <v>1073</v>
      </c>
      <c r="Z91" s="116">
        <v>1096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62</v>
      </c>
      <c r="W93" s="116">
        <v>61</v>
      </c>
      <c r="X93" s="116">
        <v>69</v>
      </c>
      <c r="Y93" s="116">
        <v>67</v>
      </c>
      <c r="Z93" s="116">
        <v>74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86</v>
      </c>
      <c r="W94" s="116">
        <v>85</v>
      </c>
      <c r="X94" s="116">
        <v>84</v>
      </c>
      <c r="Y94" s="116">
        <v>86</v>
      </c>
      <c r="Z94" s="116">
        <v>98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48</v>
      </c>
      <c r="W95" s="116">
        <v>45</v>
      </c>
      <c r="X95" s="116">
        <v>55</v>
      </c>
      <c r="Y95" s="116">
        <v>49</v>
      </c>
      <c r="Z95" s="116">
        <v>46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153</v>
      </c>
      <c r="W96" s="116">
        <v>156</v>
      </c>
      <c r="X96" s="116">
        <v>169</v>
      </c>
      <c r="Y96" s="116">
        <v>167</v>
      </c>
      <c r="Z96" s="116">
        <v>174</v>
      </c>
    </row>
    <row r="97" spans="1:32" ht="15" customHeight="1" x14ac:dyDescent="0.25">
      <c r="S97" s="119" t="s">
        <v>145</v>
      </c>
      <c r="T97" s="119"/>
      <c r="U97" s="116"/>
      <c r="V97" s="116">
        <v>116</v>
      </c>
      <c r="W97" s="116">
        <v>111</v>
      </c>
      <c r="X97" s="116">
        <v>95</v>
      </c>
      <c r="Y97" s="116">
        <v>110</v>
      </c>
      <c r="Z97" s="116">
        <v>105</v>
      </c>
    </row>
    <row r="98" spans="1:32" ht="15" customHeight="1" x14ac:dyDescent="0.25">
      <c r="S98" s="119" t="s">
        <v>146</v>
      </c>
      <c r="T98" s="119"/>
      <c r="U98" s="116"/>
      <c r="V98" s="116">
        <v>95</v>
      </c>
      <c r="W98" s="116">
        <v>102</v>
      </c>
      <c r="X98" s="116">
        <v>105</v>
      </c>
      <c r="Y98" s="116">
        <v>106</v>
      </c>
      <c r="Z98" s="116">
        <v>105</v>
      </c>
    </row>
    <row r="99" spans="1:32" ht="15" customHeight="1" x14ac:dyDescent="0.25">
      <c r="S99" s="119" t="s">
        <v>147</v>
      </c>
      <c r="T99" s="119"/>
      <c r="U99" s="116"/>
      <c r="V99" s="116">
        <v>15</v>
      </c>
      <c r="W99" s="116">
        <v>12</v>
      </c>
      <c r="X99" s="116">
        <v>12</v>
      </c>
      <c r="Y99" s="116">
        <v>22</v>
      </c>
      <c r="Z99" s="116">
        <v>23</v>
      </c>
    </row>
    <row r="100" spans="1:32" ht="15" customHeight="1" x14ac:dyDescent="0.25">
      <c r="S100" s="119" t="s">
        <v>59</v>
      </c>
      <c r="T100" s="119"/>
      <c r="U100" s="116"/>
      <c r="V100" s="116">
        <v>145</v>
      </c>
      <c r="W100" s="116">
        <v>155</v>
      </c>
      <c r="X100" s="116">
        <v>165</v>
      </c>
      <c r="Y100" s="116">
        <v>155</v>
      </c>
      <c r="Z100" s="116">
        <v>166</v>
      </c>
    </row>
    <row r="101" spans="1:32" x14ac:dyDescent="0.25">
      <c r="A101" s="20"/>
      <c r="S101" s="122" t="s">
        <v>54</v>
      </c>
      <c r="T101" s="122"/>
      <c r="U101" s="116"/>
      <c r="V101" s="116">
        <v>869</v>
      </c>
      <c r="W101" s="116">
        <v>873</v>
      </c>
      <c r="X101" s="116">
        <v>921</v>
      </c>
      <c r="Y101" s="116">
        <v>907</v>
      </c>
      <c r="Z101" s="116">
        <v>925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1942</v>
      </c>
      <c r="W104" s="116">
        <v>2003</v>
      </c>
      <c r="X104" s="116">
        <v>2054</v>
      </c>
      <c r="Y104" s="116">
        <v>1988</v>
      </c>
      <c r="Z104" s="116">
        <v>1957</v>
      </c>
      <c r="AB104" s="113" t="str">
        <f>TEXT(Z104,"###,###")</f>
        <v>1,957</v>
      </c>
      <c r="AD104" s="134">
        <f>Z104/($Z$4)*100</f>
        <v>74.269449715370015</v>
      </c>
      <c r="AF104" s="113"/>
    </row>
    <row r="105" spans="1:32" x14ac:dyDescent="0.25">
      <c r="S105" s="119" t="s">
        <v>18</v>
      </c>
      <c r="T105" s="119"/>
      <c r="U105" s="116"/>
      <c r="V105" s="116">
        <v>456</v>
      </c>
      <c r="W105" s="116">
        <v>512</v>
      </c>
      <c r="X105" s="116">
        <v>522</v>
      </c>
      <c r="Y105" s="116">
        <v>527</v>
      </c>
      <c r="Z105" s="116">
        <v>498</v>
      </c>
      <c r="AB105" s="113" t="str">
        <f>TEXT(Z105,"###,###")</f>
        <v>498</v>
      </c>
      <c r="AD105" s="134">
        <f>Z105/($Z$4)*100</f>
        <v>18.89943074003795</v>
      </c>
      <c r="AF105" s="113"/>
    </row>
    <row r="106" spans="1:32" x14ac:dyDescent="0.25">
      <c r="S106" s="122" t="s">
        <v>54</v>
      </c>
      <c r="T106" s="122"/>
      <c r="U106" s="124"/>
      <c r="V106" s="124">
        <v>2398</v>
      </c>
      <c r="W106" s="124">
        <v>2515</v>
      </c>
      <c r="X106" s="124">
        <v>2576</v>
      </c>
      <c r="Y106" s="124">
        <v>2515</v>
      </c>
      <c r="Z106" s="124">
        <v>2455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303</v>
      </c>
      <c r="W108" s="116">
        <v>322</v>
      </c>
      <c r="X108" s="116">
        <v>293</v>
      </c>
      <c r="Y108" s="116">
        <v>283</v>
      </c>
      <c r="Z108" s="116">
        <v>345</v>
      </c>
      <c r="AB108" s="113" t="str">
        <f>TEXT(Z108,"###,###")</f>
        <v>345</v>
      </c>
      <c r="AD108" s="134">
        <f>Z108/($Z$4)*100</f>
        <v>13.092979127134724</v>
      </c>
      <c r="AF108" s="113"/>
    </row>
    <row r="109" spans="1:32" x14ac:dyDescent="0.25">
      <c r="S109" s="119" t="s">
        <v>21</v>
      </c>
      <c r="T109" s="119"/>
      <c r="U109" s="116"/>
      <c r="V109" s="116">
        <v>473</v>
      </c>
      <c r="W109" s="116">
        <v>505</v>
      </c>
      <c r="X109" s="116">
        <v>540</v>
      </c>
      <c r="Y109" s="116">
        <v>496</v>
      </c>
      <c r="Z109" s="116">
        <v>526</v>
      </c>
      <c r="AB109" s="113" t="str">
        <f>TEXT(Z109,"###,###")</f>
        <v>526</v>
      </c>
      <c r="AD109" s="134">
        <f>Z109/($Z$4)*100</f>
        <v>19.962049335863377</v>
      </c>
      <c r="AF109" s="113"/>
    </row>
    <row r="110" spans="1:32" x14ac:dyDescent="0.25">
      <c r="S110" s="119" t="s">
        <v>22</v>
      </c>
      <c r="T110" s="119"/>
      <c r="U110" s="116"/>
      <c r="V110" s="116">
        <v>719</v>
      </c>
      <c r="W110" s="116">
        <v>772</v>
      </c>
      <c r="X110" s="116">
        <v>794</v>
      </c>
      <c r="Y110" s="116">
        <v>686</v>
      </c>
      <c r="Z110" s="116">
        <v>540</v>
      </c>
      <c r="AB110" s="113" t="str">
        <f>TEXT(Z110,"###,###")</f>
        <v>540</v>
      </c>
      <c r="AD110" s="134">
        <f>Z110/($Z$4)*100</f>
        <v>20.49335863377609</v>
      </c>
      <c r="AF110" s="113"/>
    </row>
    <row r="111" spans="1:32" x14ac:dyDescent="0.25">
      <c r="S111" s="119" t="s">
        <v>23</v>
      </c>
      <c r="T111" s="119"/>
      <c r="U111" s="116"/>
      <c r="V111" s="116">
        <v>901</v>
      </c>
      <c r="W111" s="116">
        <v>916</v>
      </c>
      <c r="X111" s="116">
        <v>945</v>
      </c>
      <c r="Y111" s="116">
        <v>1050</v>
      </c>
      <c r="Z111" s="116">
        <v>1047</v>
      </c>
      <c r="AB111" s="113" t="str">
        <f>TEXT(Z111,"###,###")</f>
        <v>1,047</v>
      </c>
      <c r="AD111" s="134">
        <f>Z111/($Z$4)*100</f>
        <v>39.734345351043643</v>
      </c>
      <c r="AF111" s="113"/>
    </row>
    <row r="112" spans="1:32" x14ac:dyDescent="0.25">
      <c r="S112" s="122" t="s">
        <v>54</v>
      </c>
      <c r="T112" s="122"/>
      <c r="U112" s="116"/>
      <c r="V112" s="116">
        <v>2559</v>
      </c>
      <c r="W112" s="116">
        <v>2684</v>
      </c>
      <c r="X112" s="116">
        <v>2785</v>
      </c>
      <c r="Y112" s="116">
        <v>2661</v>
      </c>
      <c r="Z112" s="116">
        <v>2636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40.99</v>
      </c>
      <c r="W118" s="135">
        <v>42.4</v>
      </c>
      <c r="X118" s="135">
        <v>42.75</v>
      </c>
      <c r="Y118" s="135">
        <v>42.76</v>
      </c>
      <c r="Z118" s="135">
        <v>43.15</v>
      </c>
      <c r="AB118" s="113" t="str">
        <f>TEXT(Z118,"##.0")</f>
        <v>43.2</v>
      </c>
    </row>
    <row r="120" spans="19:32" x14ac:dyDescent="0.25">
      <c r="S120" s="105" t="s">
        <v>102</v>
      </c>
      <c r="T120" s="116"/>
      <c r="U120" s="116"/>
      <c r="V120" s="116">
        <v>1735</v>
      </c>
      <c r="W120" s="116">
        <v>1733</v>
      </c>
      <c r="X120" s="116">
        <v>1826</v>
      </c>
      <c r="Y120" s="116">
        <v>1806</v>
      </c>
      <c r="Z120" s="116">
        <v>1838</v>
      </c>
      <c r="AB120" s="113" t="str">
        <f>TEXT(Z120,"###,###")</f>
        <v>1,838</v>
      </c>
    </row>
    <row r="121" spans="19:32" x14ac:dyDescent="0.25">
      <c r="S121" s="105" t="s">
        <v>103</v>
      </c>
      <c r="T121" s="116"/>
      <c r="U121" s="116"/>
      <c r="V121" s="116">
        <v>100</v>
      </c>
      <c r="W121" s="116">
        <v>97</v>
      </c>
      <c r="X121" s="116">
        <v>122</v>
      </c>
      <c r="Y121" s="116">
        <v>92</v>
      </c>
      <c r="Z121" s="116">
        <v>88</v>
      </c>
      <c r="AB121" s="113" t="str">
        <f>TEXT(Z121,"###,###")</f>
        <v>88</v>
      </c>
    </row>
    <row r="122" spans="19:32" x14ac:dyDescent="0.25">
      <c r="S122" s="105" t="s">
        <v>104</v>
      </c>
      <c r="T122" s="116"/>
      <c r="U122" s="116"/>
      <c r="V122" s="116">
        <v>76</v>
      </c>
      <c r="W122" s="116">
        <v>92</v>
      </c>
      <c r="X122" s="116">
        <v>87</v>
      </c>
      <c r="Y122" s="116">
        <v>82</v>
      </c>
      <c r="Z122" s="116">
        <v>93</v>
      </c>
      <c r="AB122" s="113" t="str">
        <f>TEXT(Z122,"###,###")</f>
        <v>93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1811</v>
      </c>
      <c r="W124" s="116">
        <v>1825</v>
      </c>
      <c r="X124" s="116">
        <v>1913</v>
      </c>
      <c r="Y124" s="116">
        <v>1888</v>
      </c>
      <c r="Z124" s="116">
        <v>1931</v>
      </c>
      <c r="AB124" s="113" t="str">
        <f>TEXT(Z124,"###,###")</f>
        <v>1,931</v>
      </c>
      <c r="AD124" s="131">
        <f>Z124/$Z$7*100</f>
        <v>95.263936852491369</v>
      </c>
    </row>
    <row r="125" spans="19:32" x14ac:dyDescent="0.25">
      <c r="S125" s="105" t="s">
        <v>106</v>
      </c>
      <c r="T125" s="116"/>
      <c r="U125" s="116"/>
      <c r="V125" s="116">
        <v>176</v>
      </c>
      <c r="W125" s="116">
        <v>189</v>
      </c>
      <c r="X125" s="116">
        <v>209</v>
      </c>
      <c r="Y125" s="116">
        <v>174</v>
      </c>
      <c r="Z125" s="116">
        <v>181</v>
      </c>
      <c r="AB125" s="113" t="str">
        <f>TEXT(Z125,"###,###")</f>
        <v>181</v>
      </c>
      <c r="AD125" s="131">
        <f>Z125/$Z$7*100</f>
        <v>8.9294523926985701</v>
      </c>
    </row>
    <row r="127" spans="19:32" x14ac:dyDescent="0.25">
      <c r="S127" s="105" t="s">
        <v>107</v>
      </c>
      <c r="T127" s="116"/>
      <c r="U127" s="116"/>
      <c r="V127" s="116">
        <v>1044</v>
      </c>
      <c r="W127" s="116">
        <v>1049</v>
      </c>
      <c r="X127" s="116">
        <v>1114</v>
      </c>
      <c r="Y127" s="116">
        <v>1074</v>
      </c>
      <c r="Z127" s="116">
        <v>1102</v>
      </c>
      <c r="AB127" s="113" t="str">
        <f>TEXT(Z127,"###,###")</f>
        <v>1,102</v>
      </c>
      <c r="AD127" s="131">
        <f>Z127/$Z$7*100</f>
        <v>54.366058214109522</v>
      </c>
    </row>
    <row r="128" spans="19:32" x14ac:dyDescent="0.25">
      <c r="S128" s="105" t="s">
        <v>108</v>
      </c>
      <c r="T128" s="116"/>
      <c r="U128" s="116"/>
      <c r="V128" s="116">
        <v>864</v>
      </c>
      <c r="W128" s="116">
        <v>873</v>
      </c>
      <c r="X128" s="116">
        <v>923</v>
      </c>
      <c r="Y128" s="116">
        <v>907</v>
      </c>
      <c r="Z128" s="116">
        <v>930</v>
      </c>
      <c r="AB128" s="113" t="str">
        <f>TEXT(Z128,"###,###")</f>
        <v>930</v>
      </c>
      <c r="AD128" s="131">
        <f>Z128/$Z$7*100</f>
        <v>45.880611741489886</v>
      </c>
    </row>
    <row r="130" spans="19:20" x14ac:dyDescent="0.25">
      <c r="S130" s="105" t="s">
        <v>185</v>
      </c>
      <c r="T130" s="131">
        <v>90.675875678342379</v>
      </c>
    </row>
    <row r="131" spans="19:20" x14ac:dyDescent="0.25">
      <c r="S131" s="105" t="s">
        <v>186</v>
      </c>
      <c r="T131" s="131">
        <v>4.3413912185495809</v>
      </c>
    </row>
    <row r="132" spans="19:20" x14ac:dyDescent="0.25">
      <c r="S132" s="105" t="s">
        <v>187</v>
      </c>
      <c r="T132" s="131">
        <v>4.5880611741489883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FD10835-C530-4C49-9879-DD75D743A2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E3C1534B-3043-4BBB-92FE-E3ED729A74D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3339B2FE-6E48-49EE-8436-483CE758156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0E3141C5-4676-40DD-84AC-39EFF1DDF70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D411-AD91-4436-94ED-27A8CC8FA414}">
  <sheetPr codeName="Sheet66">
    <tabColor theme="4" tint="-0.249977111117893"/>
  </sheetPr>
  <dimension ref="A1:AG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13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139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114</v>
      </c>
      <c r="T1" s="103"/>
      <c r="U1" s="103"/>
      <c r="V1" s="103"/>
      <c r="W1" s="103"/>
      <c r="X1" s="103"/>
      <c r="Y1" s="104" t="s">
        <v>153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114</v>
      </c>
      <c r="Y3" s="109" t="s">
        <v>153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 Brighton,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10467</v>
      </c>
      <c r="W4" s="112">
        <v>10960</v>
      </c>
      <c r="X4" s="112">
        <v>11608</v>
      </c>
      <c r="Y4" s="112">
        <v>12021</v>
      </c>
      <c r="Z4" s="112">
        <v>12173</v>
      </c>
      <c r="AB4" s="113" t="str">
        <f>TEXT(Z4,"###,###")</f>
        <v>12,173</v>
      </c>
      <c r="AD4" s="114">
        <f>Z4/Y4-1</f>
        <v>1.2644538723899812E-2</v>
      </c>
      <c r="AF4" s="114">
        <f>Z4/V4-1</f>
        <v>0.16298843985860323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5325</v>
      </c>
      <c r="W5" s="112">
        <v>5558</v>
      </c>
      <c r="X5" s="112">
        <v>5992</v>
      </c>
      <c r="Y5" s="112">
        <v>6167</v>
      </c>
      <c r="Z5" s="112">
        <v>6324</v>
      </c>
      <c r="AB5" s="113" t="str">
        <f>TEXT(Z5,"###,###")</f>
        <v>6,324</v>
      </c>
      <c r="AD5" s="114">
        <f t="shared" ref="AD5:AD9" si="0">Z5/Y5-1</f>
        <v>2.5458083346846072E-2</v>
      </c>
      <c r="AF5" s="114">
        <f t="shared" ref="AF5:AF9" si="1">Z5/V5-1</f>
        <v>0.18760563380281692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5143</v>
      </c>
      <c r="W6" s="112">
        <v>5402</v>
      </c>
      <c r="X6" s="112">
        <v>5613</v>
      </c>
      <c r="Y6" s="112">
        <v>5853</v>
      </c>
      <c r="Z6" s="112">
        <v>5854</v>
      </c>
      <c r="AB6" s="113" t="str">
        <f>TEXT(Z6,"###,###")</f>
        <v>5,854</v>
      </c>
      <c r="AD6" s="114">
        <f t="shared" si="0"/>
        <v>1.7085255424564849E-4</v>
      </c>
      <c r="AF6" s="114">
        <f t="shared" si="1"/>
        <v>0.13824615982889354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7884</v>
      </c>
      <c r="W7" s="112">
        <v>8221</v>
      </c>
      <c r="X7" s="112">
        <v>8591</v>
      </c>
      <c r="Y7" s="112">
        <v>8920</v>
      </c>
      <c r="Z7" s="112">
        <v>9252</v>
      </c>
      <c r="AB7" s="113" t="str">
        <f>TEXT(Z7,"###,###")</f>
        <v>9,252</v>
      </c>
      <c r="AD7" s="114">
        <f t="shared" si="0"/>
        <v>3.7219730941703943E-2</v>
      </c>
      <c r="AF7" s="114">
        <f t="shared" si="1"/>
        <v>0.17351598173515992</v>
      </c>
    </row>
    <row r="8" spans="1:32" ht="17.25" customHeight="1" x14ac:dyDescent="0.25">
      <c r="A8" s="66" t="s">
        <v>13</v>
      </c>
      <c r="B8" s="67"/>
      <c r="C8" s="31"/>
      <c r="D8" s="68" t="str">
        <f>AB4</f>
        <v>12,173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9,252</v>
      </c>
      <c r="P8" s="69"/>
      <c r="S8" s="111" t="s">
        <v>86</v>
      </c>
      <c r="T8" s="112"/>
      <c r="U8" s="112"/>
      <c r="V8" s="112">
        <v>40007.68</v>
      </c>
      <c r="W8" s="112">
        <v>40810</v>
      </c>
      <c r="X8" s="112">
        <v>41600</v>
      </c>
      <c r="Y8" s="112">
        <v>43845</v>
      </c>
      <c r="Z8" s="112">
        <v>44579.86</v>
      </c>
      <c r="AB8" s="113" t="str">
        <f>TEXT(Z8,"$###,###")</f>
        <v>$44,580</v>
      </c>
      <c r="AD8" s="114">
        <f t="shared" si="0"/>
        <v>1.6760405975595916E-2</v>
      </c>
      <c r="AF8" s="114">
        <f t="shared" si="1"/>
        <v>0.11428255774891216</v>
      </c>
    </row>
    <row r="9" spans="1:32" x14ac:dyDescent="0.25">
      <c r="A9" s="32" t="s">
        <v>15</v>
      </c>
      <c r="B9" s="73"/>
      <c r="C9" s="74"/>
      <c r="D9" s="75">
        <f>AD104</f>
        <v>78.107286617924927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52.161694768698666</v>
      </c>
      <c r="P9" s="76" t="s">
        <v>87</v>
      </c>
      <c r="S9" s="111" t="s">
        <v>7</v>
      </c>
      <c r="T9" s="112"/>
      <c r="U9" s="112"/>
      <c r="V9" s="112">
        <v>364305172</v>
      </c>
      <c r="W9" s="112">
        <v>385912546</v>
      </c>
      <c r="X9" s="112">
        <v>417577660</v>
      </c>
      <c r="Y9" s="112">
        <v>453533152</v>
      </c>
      <c r="Z9" s="112">
        <v>483554701</v>
      </c>
      <c r="AB9" s="113" t="str">
        <f>TEXT(Z9/1000000,"$#,###.0")&amp;" mil"</f>
        <v>$483.6 mil</v>
      </c>
      <c r="AD9" s="114">
        <f t="shared" si="0"/>
        <v>6.6194828024391139E-2</v>
      </c>
      <c r="AF9" s="114">
        <f t="shared" si="1"/>
        <v>0.32733416422646888</v>
      </c>
    </row>
    <row r="10" spans="1:32" x14ac:dyDescent="0.25">
      <c r="A10" s="32" t="s">
        <v>18</v>
      </c>
      <c r="B10" s="73"/>
      <c r="C10" s="74"/>
      <c r="D10" s="75">
        <f>AD105</f>
        <v>16.889838166433911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47.9031560743623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90.445309122351929</v>
      </c>
      <c r="P11" s="76" t="s">
        <v>87</v>
      </c>
      <c r="S11" s="111" t="s">
        <v>30</v>
      </c>
      <c r="T11" s="116"/>
      <c r="U11" s="116"/>
      <c r="V11" s="116">
        <v>9619</v>
      </c>
      <c r="W11" s="116">
        <v>10104</v>
      </c>
      <c r="X11" s="116">
        <v>10686</v>
      </c>
      <c r="Y11" s="116">
        <v>11144</v>
      </c>
      <c r="Z11" s="116">
        <v>11287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5.4258538694336362</v>
      </c>
      <c r="P12" s="76" t="s">
        <v>87</v>
      </c>
      <c r="S12" s="111" t="s">
        <v>31</v>
      </c>
      <c r="T12" s="116"/>
      <c r="U12" s="116"/>
      <c r="V12" s="116">
        <v>854</v>
      </c>
      <c r="W12" s="116">
        <v>856</v>
      </c>
      <c r="X12" s="116">
        <v>920</v>
      </c>
      <c r="Y12" s="116">
        <v>876</v>
      </c>
      <c r="Z12" s="116">
        <v>885</v>
      </c>
    </row>
    <row r="13" spans="1:32" ht="15" customHeight="1" x14ac:dyDescent="0.25">
      <c r="A13" s="32" t="s">
        <v>20</v>
      </c>
      <c r="B13" s="74"/>
      <c r="C13" s="74"/>
      <c r="D13" s="75">
        <f>AD108</f>
        <v>11.829458637969276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4.1396454820579329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15.427585640351598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40.0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24.086092171198555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15.017286084701814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316</v>
      </c>
      <c r="Z15" s="116">
        <v>367</v>
      </c>
      <c r="AB15" s="121">
        <f t="shared" ref="AB15:AB34" si="2">IF(Z15="np",0,Z15/$Z$34)</f>
        <v>3.0146213241333989E-2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43.407541279881706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84.982713915298177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15</v>
      </c>
      <c r="Z16" s="116">
        <v>27</v>
      </c>
      <c r="AB16" s="121">
        <f t="shared" si="2"/>
        <v>2.2178413011335633E-3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866</v>
      </c>
      <c r="Z17" s="116">
        <v>844</v>
      </c>
      <c r="AB17" s="121">
        <f t="shared" si="2"/>
        <v>6.9328076228026947E-2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193</v>
      </c>
      <c r="Z18" s="116">
        <v>177</v>
      </c>
      <c r="AB18" s="121">
        <f t="shared" si="2"/>
        <v>1.4539181862986693E-2</v>
      </c>
    </row>
    <row r="19" spans="1:28" x14ac:dyDescent="0.25">
      <c r="A19" s="65" t="str">
        <f>$S$1&amp;" ("&amp;$V$2&amp;" to "&amp;$Z$2&amp;")"</f>
        <v>Brighton (2015-16 to 2019-20)</v>
      </c>
      <c r="B19" s="65"/>
      <c r="C19" s="65"/>
      <c r="D19" s="65"/>
      <c r="E19" s="65"/>
      <c r="F19" s="65"/>
      <c r="G19" s="65" t="str">
        <f>$S$1&amp;" ("&amp;$V$2&amp;" to "&amp;$Z$2&amp;")"</f>
        <v>Brighton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1023</v>
      </c>
      <c r="Z19" s="116">
        <v>1076</v>
      </c>
      <c r="AB19" s="121">
        <f t="shared" si="2"/>
        <v>8.8385082963693115E-2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431</v>
      </c>
      <c r="Z20" s="116">
        <v>452</v>
      </c>
      <c r="AB20" s="121">
        <f t="shared" si="2"/>
        <v>3.7128306226384099E-2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1364</v>
      </c>
      <c r="Z21" s="116">
        <v>1333</v>
      </c>
      <c r="AB21" s="121">
        <f t="shared" si="2"/>
        <v>0.10949564645966814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830</v>
      </c>
      <c r="Z22" s="116">
        <v>847</v>
      </c>
      <c r="AB22" s="121">
        <f t="shared" si="2"/>
        <v>6.9574503039264005E-2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642</v>
      </c>
      <c r="Z23" s="116">
        <v>622</v>
      </c>
      <c r="AB23" s="121">
        <f t="shared" si="2"/>
        <v>5.1092492196484311E-2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107</v>
      </c>
      <c r="Z24" s="116">
        <v>102</v>
      </c>
      <c r="AB24" s="121">
        <f t="shared" si="2"/>
        <v>8.3785115820601275E-3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313</v>
      </c>
      <c r="Z25" s="116">
        <v>374</v>
      </c>
      <c r="AB25" s="121">
        <f t="shared" si="2"/>
        <v>3.0721209134220471E-2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188</v>
      </c>
      <c r="Z26" s="116">
        <v>203</v>
      </c>
      <c r="AB26" s="121">
        <f t="shared" si="2"/>
        <v>1.6674880893707902E-2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423</v>
      </c>
      <c r="Z27" s="116">
        <v>406</v>
      </c>
      <c r="AB27" s="121">
        <f t="shared" si="2"/>
        <v>3.3349761787415805E-2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1094</v>
      </c>
      <c r="Z28" s="116">
        <v>971</v>
      </c>
      <c r="AB28" s="121">
        <f t="shared" si="2"/>
        <v>7.976014457039593E-2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848</v>
      </c>
      <c r="Z29" s="116">
        <v>779</v>
      </c>
      <c r="AB29" s="121">
        <f t="shared" si="2"/>
        <v>6.398882865122392E-2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645</v>
      </c>
      <c r="Z30" s="116">
        <v>724</v>
      </c>
      <c r="AB30" s="121">
        <f t="shared" si="2"/>
        <v>5.9471003778544439E-2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1612</v>
      </c>
      <c r="Z31" s="116">
        <v>1702</v>
      </c>
      <c r="AB31" s="121">
        <f t="shared" si="2"/>
        <v>0.13980614424182686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217</v>
      </c>
      <c r="Z32" s="116">
        <v>245</v>
      </c>
      <c r="AB32" s="121">
        <f t="shared" si="2"/>
        <v>2.0124856251026779E-2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479</v>
      </c>
      <c r="Z33" s="116">
        <v>539</v>
      </c>
      <c r="AB33" s="121">
        <f t="shared" si="2"/>
        <v>4.427468375225891E-2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12024</v>
      </c>
      <c r="Z34" s="124">
        <v>12174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7866</v>
      </c>
      <c r="AB37" s="136">
        <f>Z37/Z40*100</f>
        <v>84.982713915298177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1390</v>
      </c>
      <c r="AB38" s="136">
        <f>Z38/Z40*100</f>
        <v>15.017286084701814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9256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8</v>
      </c>
      <c r="X44" s="116">
        <v>4</v>
      </c>
      <c r="Y44" s="116">
        <v>11</v>
      </c>
      <c r="Z44" s="116">
        <v>11</v>
      </c>
    </row>
    <row r="45" spans="19:32" x14ac:dyDescent="0.25">
      <c r="S45" s="119" t="s">
        <v>38</v>
      </c>
      <c r="T45" s="119"/>
      <c r="U45" s="116"/>
      <c r="V45" s="116">
        <v>101</v>
      </c>
      <c r="W45" s="116">
        <v>117</v>
      </c>
      <c r="X45" s="116">
        <v>153</v>
      </c>
      <c r="Y45" s="116">
        <v>135</v>
      </c>
      <c r="Z45" s="116">
        <v>169</v>
      </c>
    </row>
    <row r="46" spans="19:32" x14ac:dyDescent="0.25">
      <c r="S46" s="119" t="s">
        <v>39</v>
      </c>
      <c r="T46" s="119"/>
      <c r="U46" s="116"/>
      <c r="V46" s="116">
        <v>352</v>
      </c>
      <c r="W46" s="116">
        <v>328</v>
      </c>
      <c r="X46" s="116">
        <v>368</v>
      </c>
      <c r="Y46" s="116">
        <v>341</v>
      </c>
      <c r="Z46" s="116">
        <v>375</v>
      </c>
    </row>
    <row r="47" spans="19:32" x14ac:dyDescent="0.25">
      <c r="S47" s="119" t="s">
        <v>40</v>
      </c>
      <c r="T47" s="119"/>
      <c r="U47" s="116"/>
      <c r="V47" s="116">
        <v>498</v>
      </c>
      <c r="W47" s="116">
        <v>502</v>
      </c>
      <c r="X47" s="116">
        <v>607</v>
      </c>
      <c r="Y47" s="116">
        <v>593</v>
      </c>
      <c r="Z47" s="116">
        <v>575</v>
      </c>
    </row>
    <row r="48" spans="19:32" x14ac:dyDescent="0.25">
      <c r="S48" s="119" t="s">
        <v>41</v>
      </c>
      <c r="T48" s="119"/>
      <c r="U48" s="116"/>
      <c r="V48" s="116">
        <v>586</v>
      </c>
      <c r="W48" s="116">
        <v>665</v>
      </c>
      <c r="X48" s="116">
        <v>704</v>
      </c>
      <c r="Y48" s="116">
        <v>772</v>
      </c>
      <c r="Z48" s="116">
        <v>818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619</v>
      </c>
      <c r="W49" s="116">
        <v>644</v>
      </c>
      <c r="X49" s="116">
        <v>701</v>
      </c>
      <c r="Y49" s="116">
        <v>746</v>
      </c>
      <c r="Z49" s="116">
        <v>835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Brighton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598</v>
      </c>
      <c r="W50" s="116">
        <v>601</v>
      </c>
      <c r="X50" s="116">
        <v>649</v>
      </c>
      <c r="Y50" s="116">
        <v>693</v>
      </c>
      <c r="Z50" s="116">
        <v>689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587</v>
      </c>
      <c r="W51" s="116">
        <v>590</v>
      </c>
      <c r="X51" s="116">
        <v>584</v>
      </c>
      <c r="Y51" s="116">
        <v>581</v>
      </c>
      <c r="Z51" s="116">
        <v>581</v>
      </c>
    </row>
    <row r="52" spans="1:26" ht="15" customHeight="1" x14ac:dyDescent="0.25">
      <c r="S52" s="119" t="s">
        <v>45</v>
      </c>
      <c r="T52" s="119"/>
      <c r="U52" s="116"/>
      <c r="V52" s="116">
        <v>550</v>
      </c>
      <c r="W52" s="116">
        <v>590</v>
      </c>
      <c r="X52" s="116">
        <v>602</v>
      </c>
      <c r="Y52" s="116">
        <v>627</v>
      </c>
      <c r="Z52" s="116">
        <v>590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479</v>
      </c>
      <c r="W53" s="116">
        <v>474</v>
      </c>
      <c r="X53" s="116">
        <v>496</v>
      </c>
      <c r="Y53" s="116">
        <v>504</v>
      </c>
      <c r="Z53" s="116">
        <v>520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433</v>
      </c>
      <c r="W54" s="116">
        <v>466</v>
      </c>
      <c r="X54" s="116">
        <v>487</v>
      </c>
      <c r="Y54" s="116">
        <v>506</v>
      </c>
      <c r="Z54" s="116">
        <v>477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324</v>
      </c>
      <c r="W55" s="116">
        <v>346</v>
      </c>
      <c r="X55" s="116">
        <v>370</v>
      </c>
      <c r="Y55" s="116">
        <v>394</v>
      </c>
      <c r="Z55" s="116">
        <v>395</v>
      </c>
    </row>
    <row r="56" spans="1:26" ht="15" customHeight="1" x14ac:dyDescent="0.25">
      <c r="S56" s="119" t="s">
        <v>49</v>
      </c>
      <c r="T56" s="119"/>
      <c r="U56" s="116"/>
      <c r="V56" s="116">
        <v>136</v>
      </c>
      <c r="W56" s="116">
        <v>162</v>
      </c>
      <c r="X56" s="116">
        <v>171</v>
      </c>
      <c r="Y56" s="116">
        <v>174</v>
      </c>
      <c r="Z56" s="116">
        <v>192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48</v>
      </c>
      <c r="W57" s="116">
        <v>38</v>
      </c>
      <c r="X57" s="116">
        <v>58</v>
      </c>
      <c r="Y57" s="116">
        <v>66</v>
      </c>
      <c r="Z57" s="116">
        <v>68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18</v>
      </c>
      <c r="W58" s="116">
        <v>22</v>
      </c>
      <c r="X58" s="116">
        <v>23</v>
      </c>
      <c r="Y58" s="116">
        <v>22</v>
      </c>
      <c r="Z58" s="116">
        <v>20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8</v>
      </c>
      <c r="X59" s="116">
        <v>6</v>
      </c>
      <c r="Y59" s="116">
        <v>8</v>
      </c>
      <c r="Z59" s="116">
        <v>7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5325</v>
      </c>
      <c r="W61" s="116">
        <v>5558</v>
      </c>
      <c r="X61" s="116">
        <v>5995</v>
      </c>
      <c r="Y61" s="116">
        <v>6167</v>
      </c>
      <c r="Z61" s="116">
        <v>6325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8</v>
      </c>
      <c r="W63" s="116">
        <v>13</v>
      </c>
      <c r="X63" s="116">
        <v>2</v>
      </c>
      <c r="Y63" s="116">
        <v>7</v>
      </c>
      <c r="Z63" s="116">
        <v>0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176</v>
      </c>
      <c r="W64" s="116">
        <v>144</v>
      </c>
      <c r="X64" s="116">
        <v>181</v>
      </c>
      <c r="Y64" s="116">
        <v>167</v>
      </c>
      <c r="Z64" s="116">
        <v>138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Brighton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366</v>
      </c>
      <c r="W65" s="116">
        <v>382</v>
      </c>
      <c r="X65" s="116">
        <v>399</v>
      </c>
      <c r="Y65" s="116">
        <v>412</v>
      </c>
      <c r="Z65" s="116">
        <v>339</v>
      </c>
    </row>
    <row r="66" spans="1:26" x14ac:dyDescent="0.25">
      <c r="S66" s="119" t="s">
        <v>40</v>
      </c>
      <c r="T66" s="119"/>
      <c r="U66" s="116"/>
      <c r="V66" s="116">
        <v>537</v>
      </c>
      <c r="W66" s="116">
        <v>544</v>
      </c>
      <c r="X66" s="116">
        <v>613</v>
      </c>
      <c r="Y66" s="116">
        <v>585</v>
      </c>
      <c r="Z66" s="116">
        <v>606</v>
      </c>
    </row>
    <row r="67" spans="1:26" x14ac:dyDescent="0.25">
      <c r="S67" s="119" t="s">
        <v>41</v>
      </c>
      <c r="T67" s="119"/>
      <c r="U67" s="116"/>
      <c r="V67" s="116">
        <v>570</v>
      </c>
      <c r="W67" s="116">
        <v>644</v>
      </c>
      <c r="X67" s="116">
        <v>645</v>
      </c>
      <c r="Y67" s="116">
        <v>735</v>
      </c>
      <c r="Z67" s="116">
        <v>748</v>
      </c>
    </row>
    <row r="68" spans="1:26" x14ac:dyDescent="0.25">
      <c r="S68" s="119" t="s">
        <v>42</v>
      </c>
      <c r="T68" s="119"/>
      <c r="U68" s="116"/>
      <c r="V68" s="116">
        <v>579</v>
      </c>
      <c r="W68" s="116">
        <v>610</v>
      </c>
      <c r="X68" s="116">
        <v>622</v>
      </c>
      <c r="Y68" s="116">
        <v>677</v>
      </c>
      <c r="Z68" s="116">
        <v>679</v>
      </c>
    </row>
    <row r="69" spans="1:26" x14ac:dyDescent="0.25">
      <c r="S69" s="119" t="s">
        <v>43</v>
      </c>
      <c r="T69" s="119"/>
      <c r="U69" s="116"/>
      <c r="V69" s="116">
        <v>498</v>
      </c>
      <c r="W69" s="116">
        <v>507</v>
      </c>
      <c r="X69" s="116">
        <v>543</v>
      </c>
      <c r="Y69" s="116">
        <v>557</v>
      </c>
      <c r="Z69" s="116">
        <v>602</v>
      </c>
    </row>
    <row r="70" spans="1:26" x14ac:dyDescent="0.25">
      <c r="S70" s="119" t="s">
        <v>44</v>
      </c>
      <c r="T70" s="119"/>
      <c r="U70" s="116"/>
      <c r="V70" s="116">
        <v>620</v>
      </c>
      <c r="W70" s="116">
        <v>622</v>
      </c>
      <c r="X70" s="116">
        <v>612</v>
      </c>
      <c r="Y70" s="116">
        <v>616</v>
      </c>
      <c r="Z70" s="116">
        <v>591</v>
      </c>
    </row>
    <row r="71" spans="1:26" x14ac:dyDescent="0.25">
      <c r="S71" s="119" t="s">
        <v>45</v>
      </c>
      <c r="T71" s="119"/>
      <c r="U71" s="116"/>
      <c r="V71" s="116">
        <v>518</v>
      </c>
      <c r="W71" s="116">
        <v>552</v>
      </c>
      <c r="X71" s="116">
        <v>599</v>
      </c>
      <c r="Y71" s="116">
        <v>645</v>
      </c>
      <c r="Z71" s="116">
        <v>640</v>
      </c>
    </row>
    <row r="72" spans="1:26" x14ac:dyDescent="0.25">
      <c r="S72" s="119" t="s">
        <v>46</v>
      </c>
      <c r="T72" s="119"/>
      <c r="U72" s="116"/>
      <c r="V72" s="116">
        <v>480</v>
      </c>
      <c r="W72" s="116">
        <v>488</v>
      </c>
      <c r="X72" s="116">
        <v>466</v>
      </c>
      <c r="Y72" s="116">
        <v>507</v>
      </c>
      <c r="Z72" s="116">
        <v>511</v>
      </c>
    </row>
    <row r="73" spans="1:26" x14ac:dyDescent="0.25">
      <c r="S73" s="119" t="s">
        <v>47</v>
      </c>
      <c r="T73" s="119"/>
      <c r="U73" s="116"/>
      <c r="V73" s="116">
        <v>422</v>
      </c>
      <c r="W73" s="116">
        <v>452</v>
      </c>
      <c r="X73" s="116">
        <v>459</v>
      </c>
      <c r="Y73" s="116">
        <v>448</v>
      </c>
      <c r="Z73" s="116">
        <v>478</v>
      </c>
    </row>
    <row r="74" spans="1:26" x14ac:dyDescent="0.25">
      <c r="S74" s="119" t="s">
        <v>48</v>
      </c>
      <c r="T74" s="119"/>
      <c r="U74" s="116"/>
      <c r="V74" s="116">
        <v>270</v>
      </c>
      <c r="W74" s="116">
        <v>293</v>
      </c>
      <c r="X74" s="116">
        <v>289</v>
      </c>
      <c r="Y74" s="116">
        <v>320</v>
      </c>
      <c r="Z74" s="116">
        <v>320</v>
      </c>
    </row>
    <row r="75" spans="1:26" x14ac:dyDescent="0.25">
      <c r="S75" s="119" t="s">
        <v>49</v>
      </c>
      <c r="T75" s="119"/>
      <c r="U75" s="116"/>
      <c r="V75" s="116">
        <v>67</v>
      </c>
      <c r="W75" s="116">
        <v>105</v>
      </c>
      <c r="X75" s="116">
        <v>124</v>
      </c>
      <c r="Y75" s="116">
        <v>130</v>
      </c>
      <c r="Z75" s="116">
        <v>150</v>
      </c>
    </row>
    <row r="76" spans="1:26" x14ac:dyDescent="0.25">
      <c r="S76" s="119" t="s">
        <v>50</v>
      </c>
      <c r="T76" s="119"/>
      <c r="U76" s="116"/>
      <c r="V76" s="116">
        <v>16</v>
      </c>
      <c r="W76" s="116">
        <v>27</v>
      </c>
      <c r="X76" s="116">
        <v>34</v>
      </c>
      <c r="Y76" s="116">
        <v>33</v>
      </c>
      <c r="Z76" s="116">
        <v>41</v>
      </c>
    </row>
    <row r="77" spans="1:26" x14ac:dyDescent="0.25">
      <c r="S77" s="119" t="s">
        <v>51</v>
      </c>
      <c r="T77" s="119"/>
      <c r="U77" s="116"/>
      <c r="V77" s="116">
        <v>8</v>
      </c>
      <c r="W77" s="116">
        <v>10</v>
      </c>
      <c r="X77" s="116">
        <v>13</v>
      </c>
      <c r="Y77" s="116">
        <v>8</v>
      </c>
      <c r="Z77" s="116">
        <v>14</v>
      </c>
    </row>
    <row r="78" spans="1:26" x14ac:dyDescent="0.25">
      <c r="S78" s="119" t="s">
        <v>52</v>
      </c>
      <c r="T78" s="119"/>
      <c r="U78" s="116"/>
      <c r="V78" s="116">
        <v>9</v>
      </c>
      <c r="W78" s="116">
        <v>6</v>
      </c>
      <c r="X78" s="116">
        <v>9</v>
      </c>
      <c r="Y78" s="116">
        <v>4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6</v>
      </c>
      <c r="W79" s="116">
        <v>3</v>
      </c>
      <c r="X79" s="116">
        <v>0</v>
      </c>
      <c r="Y79" s="116">
        <v>0</v>
      </c>
      <c r="Z79" s="116">
        <v>4</v>
      </c>
    </row>
    <row r="80" spans="1:26" x14ac:dyDescent="0.25">
      <c r="S80" s="122" t="s">
        <v>54</v>
      </c>
      <c r="T80" s="122"/>
      <c r="U80" s="116"/>
      <c r="V80" s="116">
        <v>5146</v>
      </c>
      <c r="W80" s="116">
        <v>5402</v>
      </c>
      <c r="X80" s="116">
        <v>5612</v>
      </c>
      <c r="Y80" s="116">
        <v>5853</v>
      </c>
      <c r="Z80" s="116">
        <v>5850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Brighton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342</v>
      </c>
      <c r="W83" s="116">
        <v>367</v>
      </c>
      <c r="X83" s="116">
        <v>379</v>
      </c>
      <c r="Y83" s="116">
        <v>419</v>
      </c>
      <c r="Z83" s="116">
        <v>445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220</v>
      </c>
      <c r="W84" s="116">
        <v>225</v>
      </c>
      <c r="X84" s="116">
        <v>257</v>
      </c>
      <c r="Y84" s="116">
        <v>290</v>
      </c>
      <c r="Z84" s="116">
        <v>300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881</v>
      </c>
      <c r="W85" s="116">
        <v>918</v>
      </c>
      <c r="X85" s="116">
        <v>959</v>
      </c>
      <c r="Y85" s="116">
        <v>1034</v>
      </c>
      <c r="Z85" s="116">
        <v>1109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12,173</v>
      </c>
      <c r="D86" s="98">
        <f t="shared" ref="D86:D91" si="4">AD4</f>
        <v>1.2644538723899812E-2</v>
      </c>
      <c r="E86" s="99">
        <f t="shared" ref="E86:E91" si="5">AD4</f>
        <v>1.2644538723899812E-2</v>
      </c>
      <c r="F86" s="98">
        <f t="shared" ref="F86:F91" si="6">AF4</f>
        <v>0.16298843985860323</v>
      </c>
      <c r="G86" s="99">
        <f t="shared" ref="G86:G91" si="7">AF4</f>
        <v>0.16298843985860323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210</v>
      </c>
      <c r="W86" s="116">
        <v>235</v>
      </c>
      <c r="X86" s="116">
        <v>253</v>
      </c>
      <c r="Y86" s="116">
        <v>270</v>
      </c>
      <c r="Z86" s="116">
        <v>308</v>
      </c>
    </row>
    <row r="87" spans="1:30" ht="15" customHeight="1" x14ac:dyDescent="0.25">
      <c r="A87" s="100" t="s">
        <v>4</v>
      </c>
      <c r="B87" s="51"/>
      <c r="C87" s="101" t="str">
        <f t="shared" si="3"/>
        <v>6,324</v>
      </c>
      <c r="D87" s="98">
        <f t="shared" si="4"/>
        <v>2.5458083346846072E-2</v>
      </c>
      <c r="E87" s="99">
        <f t="shared" si="5"/>
        <v>2.5458083346846072E-2</v>
      </c>
      <c r="F87" s="98">
        <f t="shared" si="6"/>
        <v>0.18760563380281692</v>
      </c>
      <c r="G87" s="99">
        <f t="shared" si="7"/>
        <v>0.18760563380281692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204</v>
      </c>
      <c r="W87" s="116">
        <v>218</v>
      </c>
      <c r="X87" s="116">
        <v>219</v>
      </c>
      <c r="Y87" s="116">
        <v>223</v>
      </c>
      <c r="Z87" s="116">
        <v>233</v>
      </c>
    </row>
    <row r="88" spans="1:30" ht="15" customHeight="1" x14ac:dyDescent="0.25">
      <c r="A88" s="100" t="s">
        <v>5</v>
      </c>
      <c r="B88" s="51"/>
      <c r="C88" s="101" t="str">
        <f t="shared" si="3"/>
        <v>5,854</v>
      </c>
      <c r="D88" s="98">
        <f t="shared" si="4"/>
        <v>1.7085255424564849E-4</v>
      </c>
      <c r="E88" s="99">
        <f t="shared" si="5"/>
        <v>1.7085255424564849E-4</v>
      </c>
      <c r="F88" s="98">
        <f t="shared" si="6"/>
        <v>0.13824615982889354</v>
      </c>
      <c r="G88" s="99">
        <f t="shared" si="7"/>
        <v>0.13824615982889354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226</v>
      </c>
      <c r="W88" s="116">
        <v>243</v>
      </c>
      <c r="X88" s="116">
        <v>257</v>
      </c>
      <c r="Y88" s="116">
        <v>271</v>
      </c>
      <c r="Z88" s="116">
        <v>276</v>
      </c>
    </row>
    <row r="89" spans="1:30" ht="15" customHeight="1" x14ac:dyDescent="0.25">
      <c r="A89" s="51" t="s">
        <v>6</v>
      </c>
      <c r="B89" s="51"/>
      <c r="C89" s="101" t="str">
        <f t="shared" si="3"/>
        <v>9,252</v>
      </c>
      <c r="D89" s="98">
        <f t="shared" si="4"/>
        <v>3.7219730941703943E-2</v>
      </c>
      <c r="E89" s="99">
        <f t="shared" si="5"/>
        <v>3.7219730941703943E-2</v>
      </c>
      <c r="F89" s="98">
        <f t="shared" si="6"/>
        <v>0.17351598173515992</v>
      </c>
      <c r="G89" s="99">
        <f t="shared" si="7"/>
        <v>0.17351598173515992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526</v>
      </c>
      <c r="W89" s="116">
        <v>555</v>
      </c>
      <c r="X89" s="116">
        <v>575</v>
      </c>
      <c r="Y89" s="116">
        <v>606</v>
      </c>
      <c r="Z89" s="116">
        <v>606</v>
      </c>
    </row>
    <row r="90" spans="1:30" ht="15" customHeight="1" x14ac:dyDescent="0.25">
      <c r="A90" s="51" t="s">
        <v>100</v>
      </c>
      <c r="B90" s="51"/>
      <c r="C90" s="101" t="str">
        <f t="shared" si="3"/>
        <v>$44,580</v>
      </c>
      <c r="D90" s="98">
        <f t="shared" si="4"/>
        <v>1.6760405975595916E-2</v>
      </c>
      <c r="E90" s="99">
        <f t="shared" si="5"/>
        <v>1.6760405975595916E-2</v>
      </c>
      <c r="F90" s="98">
        <f t="shared" si="6"/>
        <v>0.11428255774891216</v>
      </c>
      <c r="G90" s="99">
        <f t="shared" si="7"/>
        <v>0.11428255774891216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640</v>
      </c>
      <c r="W90" s="116">
        <v>683</v>
      </c>
      <c r="X90" s="116">
        <v>775</v>
      </c>
      <c r="Y90" s="116">
        <v>783</v>
      </c>
      <c r="Z90" s="116">
        <v>808</v>
      </c>
    </row>
    <row r="91" spans="1:30" ht="15" customHeight="1" x14ac:dyDescent="0.25">
      <c r="A91" s="51" t="s">
        <v>7</v>
      </c>
      <c r="B91" s="51"/>
      <c r="C91" s="101" t="str">
        <f t="shared" si="3"/>
        <v>$483.6 mil</v>
      </c>
      <c r="D91" s="98">
        <f t="shared" si="4"/>
        <v>6.6194828024391139E-2</v>
      </c>
      <c r="E91" s="99">
        <f t="shared" si="5"/>
        <v>6.6194828024391139E-2</v>
      </c>
      <c r="F91" s="98">
        <f t="shared" si="6"/>
        <v>0.32733416422646888</v>
      </c>
      <c r="G91" s="99">
        <f t="shared" si="7"/>
        <v>0.32733416422646888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4007</v>
      </c>
      <c r="W91" s="116">
        <v>4208</v>
      </c>
      <c r="X91" s="116">
        <v>4417</v>
      </c>
      <c r="Y91" s="116">
        <v>4588</v>
      </c>
      <c r="Z91" s="116">
        <v>4820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283</v>
      </c>
      <c r="W93" s="116">
        <v>317</v>
      </c>
      <c r="X93" s="116">
        <v>309</v>
      </c>
      <c r="Y93" s="116">
        <v>328</v>
      </c>
      <c r="Z93" s="116">
        <v>352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341</v>
      </c>
      <c r="W94" s="116">
        <v>363</v>
      </c>
      <c r="X94" s="116">
        <v>415</v>
      </c>
      <c r="Y94" s="116">
        <v>446</v>
      </c>
      <c r="Z94" s="116">
        <v>486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144</v>
      </c>
      <c r="W95" s="116">
        <v>141</v>
      </c>
      <c r="X95" s="116">
        <v>162</v>
      </c>
      <c r="Y95" s="116">
        <v>171</v>
      </c>
      <c r="Z95" s="116">
        <v>188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767</v>
      </c>
      <c r="W96" s="116">
        <v>829</v>
      </c>
      <c r="X96" s="116">
        <v>852</v>
      </c>
      <c r="Y96" s="116">
        <v>929</v>
      </c>
      <c r="Z96" s="116">
        <v>944</v>
      </c>
    </row>
    <row r="97" spans="1:32" ht="15" customHeight="1" x14ac:dyDescent="0.25">
      <c r="S97" s="119" t="s">
        <v>145</v>
      </c>
      <c r="T97" s="119"/>
      <c r="U97" s="116"/>
      <c r="V97" s="116">
        <v>692</v>
      </c>
      <c r="W97" s="116">
        <v>779</v>
      </c>
      <c r="X97" s="116">
        <v>789</v>
      </c>
      <c r="Y97" s="116">
        <v>825</v>
      </c>
      <c r="Z97" s="116">
        <v>840</v>
      </c>
    </row>
    <row r="98" spans="1:32" ht="15" customHeight="1" x14ac:dyDescent="0.25">
      <c r="S98" s="119" t="s">
        <v>146</v>
      </c>
      <c r="T98" s="119"/>
      <c r="U98" s="116"/>
      <c r="V98" s="116">
        <v>497</v>
      </c>
      <c r="W98" s="116">
        <v>517</v>
      </c>
      <c r="X98" s="116">
        <v>599</v>
      </c>
      <c r="Y98" s="116">
        <v>611</v>
      </c>
      <c r="Z98" s="116">
        <v>616</v>
      </c>
    </row>
    <row r="99" spans="1:32" ht="15" customHeight="1" x14ac:dyDescent="0.25">
      <c r="S99" s="119" t="s">
        <v>147</v>
      </c>
      <c r="T99" s="119"/>
      <c r="U99" s="116"/>
      <c r="V99" s="116">
        <v>38</v>
      </c>
      <c r="W99" s="116">
        <v>43</v>
      </c>
      <c r="X99" s="116">
        <v>51</v>
      </c>
      <c r="Y99" s="116">
        <v>50</v>
      </c>
      <c r="Z99" s="116">
        <v>50</v>
      </c>
    </row>
    <row r="100" spans="1:32" ht="15" customHeight="1" x14ac:dyDescent="0.25">
      <c r="S100" s="119" t="s">
        <v>59</v>
      </c>
      <c r="T100" s="119"/>
      <c r="U100" s="116"/>
      <c r="V100" s="116">
        <v>448</v>
      </c>
      <c r="W100" s="116">
        <v>471</v>
      </c>
      <c r="X100" s="116">
        <v>491</v>
      </c>
      <c r="Y100" s="116">
        <v>506</v>
      </c>
      <c r="Z100" s="116">
        <v>501</v>
      </c>
    </row>
    <row r="101" spans="1:32" x14ac:dyDescent="0.25">
      <c r="A101" s="20"/>
      <c r="S101" s="122" t="s">
        <v>54</v>
      </c>
      <c r="T101" s="122"/>
      <c r="U101" s="116"/>
      <c r="V101" s="116">
        <v>3878</v>
      </c>
      <c r="W101" s="116">
        <v>4013</v>
      </c>
      <c r="X101" s="116">
        <v>4174</v>
      </c>
      <c r="Y101" s="116">
        <v>4334</v>
      </c>
      <c r="Z101" s="116">
        <v>4429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7807</v>
      </c>
      <c r="W104" s="116">
        <v>8425</v>
      </c>
      <c r="X104" s="116">
        <v>8952</v>
      </c>
      <c r="Y104" s="116">
        <v>9363</v>
      </c>
      <c r="Z104" s="116">
        <v>9508</v>
      </c>
      <c r="AB104" s="113" t="str">
        <f>TEXT(Z104,"###,###")</f>
        <v>9,508</v>
      </c>
      <c r="AD104" s="134">
        <f>Z104/($Z$4)*100</f>
        <v>78.107286617924927</v>
      </c>
      <c r="AF104" s="113"/>
    </row>
    <row r="105" spans="1:32" x14ac:dyDescent="0.25">
      <c r="S105" s="119" t="s">
        <v>18</v>
      </c>
      <c r="T105" s="119"/>
      <c r="U105" s="116"/>
      <c r="V105" s="116">
        <v>1815</v>
      </c>
      <c r="W105" s="116">
        <v>1852</v>
      </c>
      <c r="X105" s="116">
        <v>1836</v>
      </c>
      <c r="Y105" s="116">
        <v>2021</v>
      </c>
      <c r="Z105" s="116">
        <v>2056</v>
      </c>
      <c r="AB105" s="113" t="str">
        <f>TEXT(Z105,"###,###")</f>
        <v>2,056</v>
      </c>
      <c r="AD105" s="134">
        <f>Z105/($Z$4)*100</f>
        <v>16.889838166433911</v>
      </c>
      <c r="AF105" s="113"/>
    </row>
    <row r="106" spans="1:32" x14ac:dyDescent="0.25">
      <c r="S106" s="122" t="s">
        <v>54</v>
      </c>
      <c r="T106" s="122"/>
      <c r="U106" s="124"/>
      <c r="V106" s="124">
        <v>9622</v>
      </c>
      <c r="W106" s="124">
        <v>10277</v>
      </c>
      <c r="X106" s="124">
        <v>10788</v>
      </c>
      <c r="Y106" s="124">
        <v>11384</v>
      </c>
      <c r="Z106" s="124">
        <v>11564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1077</v>
      </c>
      <c r="W108" s="116">
        <v>1204</v>
      </c>
      <c r="X108" s="116">
        <v>1423</v>
      </c>
      <c r="Y108" s="116">
        <v>1316</v>
      </c>
      <c r="Z108" s="116">
        <v>1440</v>
      </c>
      <c r="AB108" s="113" t="str">
        <f>TEXT(Z108,"###,###")</f>
        <v>1,440</v>
      </c>
      <c r="AD108" s="134">
        <f>Z108/($Z$4)*100</f>
        <v>11.829458637969276</v>
      </c>
      <c r="AF108" s="113"/>
    </row>
    <row r="109" spans="1:32" x14ac:dyDescent="0.25">
      <c r="S109" s="119" t="s">
        <v>21</v>
      </c>
      <c r="T109" s="119"/>
      <c r="U109" s="116"/>
      <c r="V109" s="116">
        <v>1638</v>
      </c>
      <c r="W109" s="116">
        <v>1652</v>
      </c>
      <c r="X109" s="116">
        <v>1680</v>
      </c>
      <c r="Y109" s="116">
        <v>1764</v>
      </c>
      <c r="Z109" s="116">
        <v>1878</v>
      </c>
      <c r="AB109" s="113" t="str">
        <f>TEXT(Z109,"###,###")</f>
        <v>1,878</v>
      </c>
      <c r="AD109" s="134">
        <f>Z109/($Z$4)*100</f>
        <v>15.427585640351598</v>
      </c>
      <c r="AF109" s="113"/>
    </row>
    <row r="110" spans="1:32" x14ac:dyDescent="0.25">
      <c r="S110" s="119" t="s">
        <v>22</v>
      </c>
      <c r="T110" s="119"/>
      <c r="U110" s="116"/>
      <c r="V110" s="116">
        <v>2389</v>
      </c>
      <c r="W110" s="116">
        <v>2567</v>
      </c>
      <c r="X110" s="116">
        <v>2663</v>
      </c>
      <c r="Y110" s="116">
        <v>2981</v>
      </c>
      <c r="Z110" s="116">
        <v>2932</v>
      </c>
      <c r="AB110" s="113" t="str">
        <f>TEXT(Z110,"###,###")</f>
        <v>2,932</v>
      </c>
      <c r="AD110" s="134">
        <f>Z110/($Z$4)*100</f>
        <v>24.086092171198555</v>
      </c>
      <c r="AF110" s="113"/>
    </row>
    <row r="111" spans="1:32" x14ac:dyDescent="0.25">
      <c r="S111" s="119" t="s">
        <v>23</v>
      </c>
      <c r="T111" s="119"/>
      <c r="U111" s="116"/>
      <c r="V111" s="116">
        <v>4526</v>
      </c>
      <c r="W111" s="116">
        <v>4854</v>
      </c>
      <c r="X111" s="116">
        <v>5025</v>
      </c>
      <c r="Y111" s="116">
        <v>5326</v>
      </c>
      <c r="Z111" s="116">
        <v>5284</v>
      </c>
      <c r="AB111" s="113" t="str">
        <f>TEXT(Z111,"###,###")</f>
        <v>5,284</v>
      </c>
      <c r="AD111" s="134">
        <f>Z111/($Z$4)*100</f>
        <v>43.407541279881706</v>
      </c>
      <c r="AF111" s="113"/>
    </row>
    <row r="112" spans="1:32" x14ac:dyDescent="0.25">
      <c r="S112" s="122" t="s">
        <v>54</v>
      </c>
      <c r="T112" s="122"/>
      <c r="U112" s="116"/>
      <c r="V112" s="116">
        <v>10467</v>
      </c>
      <c r="W112" s="116">
        <v>10960</v>
      </c>
      <c r="X112" s="116">
        <v>11608</v>
      </c>
      <c r="Y112" s="116">
        <v>12023</v>
      </c>
      <c r="Z112" s="116">
        <v>12172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38.94</v>
      </c>
      <c r="W118" s="135">
        <v>40.17</v>
      </c>
      <c r="X118" s="135">
        <v>40.1</v>
      </c>
      <c r="Y118" s="135">
        <v>39.94</v>
      </c>
      <c r="Z118" s="135">
        <v>40</v>
      </c>
      <c r="AB118" s="113" t="str">
        <f>TEXT(Z118,"##.0")</f>
        <v>40.0</v>
      </c>
    </row>
    <row r="120" spans="19:32" x14ac:dyDescent="0.25">
      <c r="S120" s="105" t="s">
        <v>102</v>
      </c>
      <c r="T120" s="116"/>
      <c r="U120" s="116"/>
      <c r="V120" s="116">
        <v>7035</v>
      </c>
      <c r="W120" s="116">
        <v>7365</v>
      </c>
      <c r="X120" s="116">
        <v>7668</v>
      </c>
      <c r="Y120" s="116">
        <v>8041</v>
      </c>
      <c r="Z120" s="116">
        <v>8368</v>
      </c>
      <c r="AB120" s="113" t="str">
        <f>TEXT(Z120,"###,###")</f>
        <v>8,368</v>
      </c>
    </row>
    <row r="121" spans="19:32" x14ac:dyDescent="0.25">
      <c r="S121" s="105" t="s">
        <v>103</v>
      </c>
      <c r="T121" s="116"/>
      <c r="U121" s="116"/>
      <c r="V121" s="116">
        <v>429</v>
      </c>
      <c r="W121" s="116">
        <v>457</v>
      </c>
      <c r="X121" s="116">
        <v>470</v>
      </c>
      <c r="Y121" s="116">
        <v>468</v>
      </c>
      <c r="Z121" s="116">
        <v>502</v>
      </c>
      <c r="AB121" s="113" t="str">
        <f>TEXT(Z121,"###,###")</f>
        <v>502</v>
      </c>
    </row>
    <row r="122" spans="19:32" x14ac:dyDescent="0.25">
      <c r="S122" s="105" t="s">
        <v>104</v>
      </c>
      <c r="T122" s="116"/>
      <c r="U122" s="116"/>
      <c r="V122" s="116">
        <v>423</v>
      </c>
      <c r="W122" s="116">
        <v>399</v>
      </c>
      <c r="X122" s="116">
        <v>451</v>
      </c>
      <c r="Y122" s="116">
        <v>405</v>
      </c>
      <c r="Z122" s="116">
        <v>383</v>
      </c>
      <c r="AB122" s="113" t="str">
        <f>TEXT(Z122,"###,###")</f>
        <v>383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7458</v>
      </c>
      <c r="W124" s="116">
        <v>7764</v>
      </c>
      <c r="X124" s="116">
        <v>8119</v>
      </c>
      <c r="Y124" s="116">
        <v>8446</v>
      </c>
      <c r="Z124" s="116">
        <v>8751</v>
      </c>
      <c r="AB124" s="113" t="str">
        <f>TEXT(Z124,"###,###")</f>
        <v>8,751</v>
      </c>
      <c r="AD124" s="131">
        <f>Z124/$Z$7*100</f>
        <v>94.584954604409859</v>
      </c>
    </row>
    <row r="125" spans="19:32" x14ac:dyDescent="0.25">
      <c r="S125" s="105" t="s">
        <v>106</v>
      </c>
      <c r="T125" s="116"/>
      <c r="U125" s="116"/>
      <c r="V125" s="116">
        <v>852</v>
      </c>
      <c r="W125" s="116">
        <v>856</v>
      </c>
      <c r="X125" s="116">
        <v>921</v>
      </c>
      <c r="Y125" s="116">
        <v>873</v>
      </c>
      <c r="Z125" s="116">
        <v>885</v>
      </c>
      <c r="AB125" s="113" t="str">
        <f>TEXT(Z125,"###,###")</f>
        <v>885</v>
      </c>
      <c r="AD125" s="131">
        <f>Z125/$Z$7*100</f>
        <v>9.5654993514915692</v>
      </c>
    </row>
    <row r="127" spans="19:32" x14ac:dyDescent="0.25">
      <c r="S127" s="105" t="s">
        <v>107</v>
      </c>
      <c r="T127" s="116"/>
      <c r="U127" s="116"/>
      <c r="V127" s="116">
        <v>4008</v>
      </c>
      <c r="W127" s="116">
        <v>4208</v>
      </c>
      <c r="X127" s="116">
        <v>4420</v>
      </c>
      <c r="Y127" s="116">
        <v>4588</v>
      </c>
      <c r="Z127" s="116">
        <v>4826</v>
      </c>
      <c r="AB127" s="113" t="str">
        <f>TEXT(Z127,"###,###")</f>
        <v>4,826</v>
      </c>
      <c r="AD127" s="131">
        <f>Z127/$Z$7*100</f>
        <v>52.161694768698666</v>
      </c>
    </row>
    <row r="128" spans="19:32" x14ac:dyDescent="0.25">
      <c r="S128" s="105" t="s">
        <v>108</v>
      </c>
      <c r="T128" s="116"/>
      <c r="U128" s="116"/>
      <c r="V128" s="116">
        <v>3876</v>
      </c>
      <c r="W128" s="116">
        <v>4013</v>
      </c>
      <c r="X128" s="116">
        <v>4171</v>
      </c>
      <c r="Y128" s="116">
        <v>4332</v>
      </c>
      <c r="Z128" s="116">
        <v>4432</v>
      </c>
      <c r="AB128" s="113" t="str">
        <f>TEXT(Z128,"###,###")</f>
        <v>4,432</v>
      </c>
      <c r="AD128" s="131">
        <f>Z128/$Z$7*100</f>
        <v>47.9031560743623</v>
      </c>
    </row>
    <row r="130" spans="19:20" x14ac:dyDescent="0.25">
      <c r="S130" s="105" t="s">
        <v>185</v>
      </c>
      <c r="T130" s="131">
        <v>90.445309122351929</v>
      </c>
    </row>
    <row r="131" spans="19:20" x14ac:dyDescent="0.25">
      <c r="S131" s="105" t="s">
        <v>186</v>
      </c>
      <c r="T131" s="131">
        <v>5.4258538694336362</v>
      </c>
    </row>
    <row r="132" spans="19:20" x14ac:dyDescent="0.25">
      <c r="S132" s="105" t="s">
        <v>187</v>
      </c>
      <c r="T132" s="131">
        <v>4.1396454820579329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C435D73-0BCA-4CCF-9035-7F39DD1A997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E497D417-0A28-4957-9144-EEFF62A5715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5BE061DB-EAE3-4B46-99A0-07389034EF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377F305F-D72E-4942-B543-9F1826A974B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44A6-AD05-4762-8219-E1EB75C7F0A2}">
  <sheetPr codeName="Sheet93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139</v>
      </c>
      <c r="T1" s="103"/>
      <c r="U1" s="103"/>
      <c r="V1" s="103"/>
      <c r="W1" s="103"/>
      <c r="X1" s="103"/>
      <c r="Y1" s="104" t="s">
        <v>178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139</v>
      </c>
      <c r="Y3" s="109" t="s">
        <v>178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12.29 West Tamar,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16481</v>
      </c>
      <c r="W4" s="112">
        <v>17038</v>
      </c>
      <c r="X4" s="112">
        <v>17826</v>
      </c>
      <c r="Y4" s="112">
        <v>18236</v>
      </c>
      <c r="Z4" s="112">
        <v>18255</v>
      </c>
      <c r="AB4" s="113" t="str">
        <f>TEXT(Z4,"###,###")</f>
        <v>18,255</v>
      </c>
      <c r="AD4" s="114">
        <f>Z4/Y4-1</f>
        <v>1.0418951524457931E-3</v>
      </c>
      <c r="AF4" s="114">
        <f>Z4/V4-1</f>
        <v>0.10763909956920092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8313</v>
      </c>
      <c r="W5" s="112">
        <v>8614</v>
      </c>
      <c r="X5" s="112">
        <v>8955</v>
      </c>
      <c r="Y5" s="112">
        <v>9094</v>
      </c>
      <c r="Z5" s="112">
        <v>9221</v>
      </c>
      <c r="AB5" s="113" t="str">
        <f>TEXT(Z5,"###,###")</f>
        <v>9,221</v>
      </c>
      <c r="AD5" s="114">
        <f t="shared" ref="AD5:AD9" si="0">Z5/Y5-1</f>
        <v>1.3965251814383128E-2</v>
      </c>
      <c r="AF5" s="114">
        <f t="shared" ref="AF5:AF9" si="1">Z5/V5-1</f>
        <v>0.10922651269096595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8168</v>
      </c>
      <c r="W6" s="112">
        <v>8424</v>
      </c>
      <c r="X6" s="112">
        <v>8872</v>
      </c>
      <c r="Y6" s="112">
        <v>9136</v>
      </c>
      <c r="Z6" s="112">
        <v>9028</v>
      </c>
      <c r="AB6" s="113" t="str">
        <f>TEXT(Z6,"###,###")</f>
        <v>9,028</v>
      </c>
      <c r="AD6" s="114">
        <f t="shared" si="0"/>
        <v>-1.1821366024518443E-2</v>
      </c>
      <c r="AF6" s="114">
        <f t="shared" si="1"/>
        <v>0.10528893241919679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11973</v>
      </c>
      <c r="W7" s="112">
        <v>12191</v>
      </c>
      <c r="X7" s="112">
        <v>12653</v>
      </c>
      <c r="Y7" s="112">
        <v>13129</v>
      </c>
      <c r="Z7" s="112">
        <v>13342</v>
      </c>
      <c r="AB7" s="113" t="str">
        <f>TEXT(Z7,"###,###")</f>
        <v>13,342</v>
      </c>
      <c r="AD7" s="114">
        <f t="shared" si="0"/>
        <v>1.6223627085078851E-2</v>
      </c>
      <c r="AF7" s="114">
        <f t="shared" si="1"/>
        <v>0.11434059968261923</v>
      </c>
    </row>
    <row r="8" spans="1:32" ht="17.25" customHeight="1" x14ac:dyDescent="0.25">
      <c r="A8" s="66" t="s">
        <v>13</v>
      </c>
      <c r="B8" s="67"/>
      <c r="C8" s="31"/>
      <c r="D8" s="68" t="str">
        <f>AB4</f>
        <v>18,255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13,342</v>
      </c>
      <c r="P8" s="69"/>
      <c r="S8" s="111" t="s">
        <v>86</v>
      </c>
      <c r="T8" s="112"/>
      <c r="U8" s="112"/>
      <c r="V8" s="112">
        <v>37551.15</v>
      </c>
      <c r="W8" s="112">
        <v>37438.57</v>
      </c>
      <c r="X8" s="112">
        <v>37997</v>
      </c>
      <c r="Y8" s="112">
        <v>41778</v>
      </c>
      <c r="Z8" s="112">
        <v>41377.64</v>
      </c>
      <c r="AB8" s="113" t="str">
        <f>TEXT(Z8,"$###,###")</f>
        <v>$41,378</v>
      </c>
      <c r="AD8" s="114">
        <f t="shared" si="0"/>
        <v>-9.5830341327971524E-3</v>
      </c>
      <c r="AF8" s="114">
        <f t="shared" si="1"/>
        <v>0.10190074072298705</v>
      </c>
    </row>
    <row r="9" spans="1:32" x14ac:dyDescent="0.25">
      <c r="A9" s="32" t="s">
        <v>15</v>
      </c>
      <c r="B9" s="73"/>
      <c r="C9" s="74"/>
      <c r="D9" s="75">
        <f>AD104</f>
        <v>71.678992056970685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50.974366661669912</v>
      </c>
      <c r="P9" s="76" t="s">
        <v>87</v>
      </c>
      <c r="S9" s="111" t="s">
        <v>7</v>
      </c>
      <c r="T9" s="112"/>
      <c r="U9" s="112"/>
      <c r="V9" s="112">
        <v>593359386</v>
      </c>
      <c r="W9" s="112">
        <v>612246740</v>
      </c>
      <c r="X9" s="112">
        <v>656959450</v>
      </c>
      <c r="Y9" s="112">
        <v>701574924</v>
      </c>
      <c r="Z9" s="112">
        <v>740338064</v>
      </c>
      <c r="AB9" s="113" t="str">
        <f>TEXT(Z9/1000000,"$#,###.0")&amp;" mil"</f>
        <v>$740.3 mil</v>
      </c>
      <c r="AD9" s="114">
        <f t="shared" si="0"/>
        <v>5.5251604175065916E-2</v>
      </c>
      <c r="AF9" s="114">
        <f t="shared" si="1"/>
        <v>0.24770599651389014</v>
      </c>
    </row>
    <row r="10" spans="1:32" x14ac:dyDescent="0.25">
      <c r="A10" s="32" t="s">
        <v>18</v>
      </c>
      <c r="B10" s="73"/>
      <c r="C10" s="74"/>
      <c r="D10" s="75">
        <f>AD105</f>
        <v>20.049301561216105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48.988157697496625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84.282716234447605</v>
      </c>
      <c r="P11" s="76" t="s">
        <v>87</v>
      </c>
      <c r="S11" s="111" t="s">
        <v>30</v>
      </c>
      <c r="T11" s="116"/>
      <c r="U11" s="116"/>
      <c r="V11" s="116">
        <v>14611</v>
      </c>
      <c r="W11" s="116">
        <v>15138</v>
      </c>
      <c r="X11" s="116">
        <v>15837</v>
      </c>
      <c r="Y11" s="116">
        <v>16263</v>
      </c>
      <c r="Z11" s="116">
        <v>16161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8.1397091890271316</v>
      </c>
      <c r="P12" s="76" t="s">
        <v>87</v>
      </c>
      <c r="S12" s="111" t="s">
        <v>31</v>
      </c>
      <c r="T12" s="116"/>
      <c r="U12" s="116"/>
      <c r="V12" s="116">
        <v>1869</v>
      </c>
      <c r="W12" s="116">
        <v>1900</v>
      </c>
      <c r="X12" s="116">
        <v>1987</v>
      </c>
      <c r="Y12" s="116">
        <v>1964</v>
      </c>
      <c r="Z12" s="116">
        <v>2092</v>
      </c>
    </row>
    <row r="13" spans="1:32" ht="15" customHeight="1" x14ac:dyDescent="0.25">
      <c r="A13" s="32" t="s">
        <v>20</v>
      </c>
      <c r="B13" s="74"/>
      <c r="C13" s="74"/>
      <c r="D13" s="75">
        <f>AD108</f>
        <v>15.124623390851822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7.5775745765252589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16.099698712681455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43.0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21.621473568885239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16.305570132693607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759</v>
      </c>
      <c r="Z15" s="116">
        <v>857</v>
      </c>
      <c r="AB15" s="121">
        <f t="shared" ref="AB15:AB34" si="2">IF(Z15="np",0,Z15/$Z$34)</f>
        <v>4.694347063978966E-2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38.60860038345659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83.694429867306397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249</v>
      </c>
      <c r="Z16" s="116">
        <v>267</v>
      </c>
      <c r="AB16" s="121">
        <f t="shared" si="2"/>
        <v>1.462532865907099E-2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1021</v>
      </c>
      <c r="Z17" s="116">
        <v>1078</v>
      </c>
      <c r="AB17" s="121">
        <f t="shared" si="2"/>
        <v>5.9049079754601226E-2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170</v>
      </c>
      <c r="Z18" s="116">
        <v>163</v>
      </c>
      <c r="AB18" s="121">
        <f t="shared" si="2"/>
        <v>8.9285714285714281E-3</v>
      </c>
    </row>
    <row r="19" spans="1:28" x14ac:dyDescent="0.25">
      <c r="A19" s="65" t="str">
        <f>$S$1&amp;" ("&amp;$V$2&amp;" to "&amp;$Z$2&amp;")"</f>
        <v>West Tamar (2015-16 to 2019-20)</v>
      </c>
      <c r="B19" s="65"/>
      <c r="C19" s="65"/>
      <c r="D19" s="65"/>
      <c r="E19" s="65"/>
      <c r="F19" s="65"/>
      <c r="G19" s="65" t="str">
        <f>$S$1&amp;" ("&amp;$V$2&amp;" to "&amp;$Z$2&amp;")"</f>
        <v>West Tamar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1289</v>
      </c>
      <c r="Z19" s="116">
        <v>1274</v>
      </c>
      <c r="AB19" s="121">
        <f t="shared" si="2"/>
        <v>6.9785276073619631E-2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521</v>
      </c>
      <c r="Z20" s="116">
        <v>506</v>
      </c>
      <c r="AB20" s="121">
        <f t="shared" si="2"/>
        <v>2.7716914986853636E-2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1572</v>
      </c>
      <c r="Z21" s="116">
        <v>1663</v>
      </c>
      <c r="AB21" s="121">
        <f t="shared" si="2"/>
        <v>9.1093339176161262E-2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1352</v>
      </c>
      <c r="Z22" s="116">
        <v>1367</v>
      </c>
      <c r="AB22" s="121">
        <f t="shared" si="2"/>
        <v>7.4879491673970205E-2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617</v>
      </c>
      <c r="Z23" s="116">
        <v>656</v>
      </c>
      <c r="AB23" s="121">
        <f t="shared" si="2"/>
        <v>3.5933391761612622E-2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145</v>
      </c>
      <c r="Z24" s="116">
        <v>146</v>
      </c>
      <c r="AB24" s="121">
        <f t="shared" si="2"/>
        <v>7.9973707274320766E-3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639</v>
      </c>
      <c r="Z25" s="116">
        <v>679</v>
      </c>
      <c r="AB25" s="121">
        <f t="shared" si="2"/>
        <v>3.7193251533742332E-2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289</v>
      </c>
      <c r="Z26" s="116">
        <v>299</v>
      </c>
      <c r="AB26" s="121">
        <f t="shared" si="2"/>
        <v>1.637817703768624E-2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1043</v>
      </c>
      <c r="Z27" s="116">
        <v>1017</v>
      </c>
      <c r="AB27" s="121">
        <f t="shared" si="2"/>
        <v>5.5707712532865904E-2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1355</v>
      </c>
      <c r="Z28" s="116">
        <v>1109</v>
      </c>
      <c r="AB28" s="121">
        <f t="shared" si="2"/>
        <v>6.0747151621384748E-2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968</v>
      </c>
      <c r="Z29" s="116">
        <v>757</v>
      </c>
      <c r="AB29" s="121">
        <f t="shared" si="2"/>
        <v>4.1465819456617002E-2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1692</v>
      </c>
      <c r="Z30" s="116">
        <v>1745</v>
      </c>
      <c r="AB30" s="121">
        <f t="shared" si="2"/>
        <v>9.5585013146362835E-2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2622</v>
      </c>
      <c r="Z31" s="116">
        <v>2714</v>
      </c>
      <c r="AB31" s="121">
        <f t="shared" si="2"/>
        <v>0.14866345311130588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373</v>
      </c>
      <c r="Z32" s="116">
        <v>365</v>
      </c>
      <c r="AB32" s="121">
        <f t="shared" si="2"/>
        <v>1.9993426818580191E-2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703</v>
      </c>
      <c r="Z33" s="116">
        <v>721</v>
      </c>
      <c r="AB33" s="121">
        <f t="shared" si="2"/>
        <v>3.9493865030674848E-2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18235</v>
      </c>
      <c r="Z34" s="124">
        <v>18256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11164</v>
      </c>
      <c r="AB37" s="136">
        <f>Z37/Z40*100</f>
        <v>83.694429867306397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2175</v>
      </c>
      <c r="AB38" s="136">
        <f>Z38/Z40*100</f>
        <v>16.305570132693607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13339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12</v>
      </c>
      <c r="W44" s="116">
        <v>10</v>
      </c>
      <c r="X44" s="116">
        <v>7</v>
      </c>
      <c r="Y44" s="116">
        <v>16</v>
      </c>
      <c r="Z44" s="116">
        <v>14</v>
      </c>
    </row>
    <row r="45" spans="19:32" x14ac:dyDescent="0.25">
      <c r="S45" s="119" t="s">
        <v>38</v>
      </c>
      <c r="T45" s="119"/>
      <c r="U45" s="116"/>
      <c r="V45" s="116">
        <v>218</v>
      </c>
      <c r="W45" s="116">
        <v>183</v>
      </c>
      <c r="X45" s="116">
        <v>210</v>
      </c>
      <c r="Y45" s="116">
        <v>205</v>
      </c>
      <c r="Z45" s="116">
        <v>216</v>
      </c>
    </row>
    <row r="46" spans="19:32" x14ac:dyDescent="0.25">
      <c r="S46" s="119" t="s">
        <v>39</v>
      </c>
      <c r="T46" s="119"/>
      <c r="U46" s="116"/>
      <c r="V46" s="116">
        <v>489</v>
      </c>
      <c r="W46" s="116">
        <v>514</v>
      </c>
      <c r="X46" s="116">
        <v>624</v>
      </c>
      <c r="Y46" s="116">
        <v>559</v>
      </c>
      <c r="Z46" s="116">
        <v>600</v>
      </c>
    </row>
    <row r="47" spans="19:32" x14ac:dyDescent="0.25">
      <c r="S47" s="119" t="s">
        <v>40</v>
      </c>
      <c r="T47" s="119"/>
      <c r="U47" s="116"/>
      <c r="V47" s="116">
        <v>764</v>
      </c>
      <c r="W47" s="116">
        <v>747</v>
      </c>
      <c r="X47" s="116">
        <v>793</v>
      </c>
      <c r="Y47" s="116">
        <v>773</v>
      </c>
      <c r="Z47" s="116">
        <v>759</v>
      </c>
    </row>
    <row r="48" spans="19:32" x14ac:dyDescent="0.25">
      <c r="S48" s="119" t="s">
        <v>41</v>
      </c>
      <c r="T48" s="119"/>
      <c r="U48" s="116"/>
      <c r="V48" s="116">
        <v>812</v>
      </c>
      <c r="W48" s="116">
        <v>897</v>
      </c>
      <c r="X48" s="116">
        <v>867</v>
      </c>
      <c r="Y48" s="116">
        <v>910</v>
      </c>
      <c r="Z48" s="116">
        <v>1027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705</v>
      </c>
      <c r="W49" s="116">
        <v>737</v>
      </c>
      <c r="X49" s="116">
        <v>805</v>
      </c>
      <c r="Y49" s="116">
        <v>832</v>
      </c>
      <c r="Z49" s="116">
        <v>900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West Tamar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718</v>
      </c>
      <c r="W50" s="116">
        <v>745</v>
      </c>
      <c r="X50" s="116">
        <v>792</v>
      </c>
      <c r="Y50" s="116">
        <v>870</v>
      </c>
      <c r="Z50" s="116">
        <v>853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710</v>
      </c>
      <c r="W51" s="116">
        <v>799</v>
      </c>
      <c r="X51" s="116">
        <v>762</v>
      </c>
      <c r="Y51" s="116">
        <v>767</v>
      </c>
      <c r="Z51" s="116">
        <v>788</v>
      </c>
    </row>
    <row r="52" spans="1:26" ht="15" customHeight="1" x14ac:dyDescent="0.25">
      <c r="S52" s="119" t="s">
        <v>45</v>
      </c>
      <c r="T52" s="119"/>
      <c r="U52" s="116"/>
      <c r="V52" s="116">
        <v>925</v>
      </c>
      <c r="W52" s="116">
        <v>925</v>
      </c>
      <c r="X52" s="116">
        <v>949</v>
      </c>
      <c r="Y52" s="116">
        <v>986</v>
      </c>
      <c r="Z52" s="116">
        <v>855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843</v>
      </c>
      <c r="W53" s="116">
        <v>895</v>
      </c>
      <c r="X53" s="116">
        <v>904</v>
      </c>
      <c r="Y53" s="116">
        <v>945</v>
      </c>
      <c r="Z53" s="116">
        <v>962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853</v>
      </c>
      <c r="W54" s="116">
        <v>849</v>
      </c>
      <c r="X54" s="116">
        <v>868</v>
      </c>
      <c r="Y54" s="116">
        <v>850</v>
      </c>
      <c r="Z54" s="116">
        <v>816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674</v>
      </c>
      <c r="W55" s="116">
        <v>704</v>
      </c>
      <c r="X55" s="116">
        <v>707</v>
      </c>
      <c r="Y55" s="116">
        <v>691</v>
      </c>
      <c r="Z55" s="116">
        <v>758</v>
      </c>
    </row>
    <row r="56" spans="1:26" ht="15" customHeight="1" x14ac:dyDescent="0.25">
      <c r="S56" s="119" t="s">
        <v>49</v>
      </c>
      <c r="T56" s="119"/>
      <c r="U56" s="116"/>
      <c r="V56" s="116">
        <v>342</v>
      </c>
      <c r="W56" s="116">
        <v>358</v>
      </c>
      <c r="X56" s="116">
        <v>394</v>
      </c>
      <c r="Y56" s="116">
        <v>391</v>
      </c>
      <c r="Z56" s="116">
        <v>395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147</v>
      </c>
      <c r="W57" s="116">
        <v>154</v>
      </c>
      <c r="X57" s="116">
        <v>173</v>
      </c>
      <c r="Y57" s="116">
        <v>190</v>
      </c>
      <c r="Z57" s="116">
        <v>175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64</v>
      </c>
      <c r="W58" s="116">
        <v>70</v>
      </c>
      <c r="X58" s="116">
        <v>64</v>
      </c>
      <c r="Y58" s="116">
        <v>81</v>
      </c>
      <c r="Z58" s="116">
        <v>80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18</v>
      </c>
      <c r="W59" s="116">
        <v>22</v>
      </c>
      <c r="X59" s="116">
        <v>18</v>
      </c>
      <c r="Y59" s="116">
        <v>17</v>
      </c>
      <c r="Z59" s="116">
        <v>19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14</v>
      </c>
      <c r="W60" s="116">
        <v>0</v>
      </c>
      <c r="X60" s="116">
        <v>11</v>
      </c>
      <c r="Y60" s="116">
        <v>5</v>
      </c>
      <c r="Z60" s="116">
        <v>6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8314</v>
      </c>
      <c r="W61" s="116">
        <v>8614</v>
      </c>
      <c r="X61" s="116">
        <v>8955</v>
      </c>
      <c r="Y61" s="116">
        <v>9096</v>
      </c>
      <c r="Z61" s="116">
        <v>9222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11</v>
      </c>
      <c r="W63" s="116">
        <v>11</v>
      </c>
      <c r="X63" s="116">
        <v>14</v>
      </c>
      <c r="Y63" s="116">
        <v>11</v>
      </c>
      <c r="Z63" s="116">
        <v>17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222</v>
      </c>
      <c r="W64" s="116">
        <v>222</v>
      </c>
      <c r="X64" s="116">
        <v>256</v>
      </c>
      <c r="Y64" s="116">
        <v>216</v>
      </c>
      <c r="Z64" s="116">
        <v>251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West Tamar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543</v>
      </c>
      <c r="W65" s="116">
        <v>574</v>
      </c>
      <c r="X65" s="116">
        <v>583</v>
      </c>
      <c r="Y65" s="116">
        <v>609</v>
      </c>
      <c r="Z65" s="116">
        <v>538</v>
      </c>
    </row>
    <row r="66" spans="1:26" x14ac:dyDescent="0.25">
      <c r="S66" s="119" t="s">
        <v>40</v>
      </c>
      <c r="T66" s="119"/>
      <c r="U66" s="116"/>
      <c r="V66" s="116">
        <v>699</v>
      </c>
      <c r="W66" s="116">
        <v>733</v>
      </c>
      <c r="X66" s="116">
        <v>763</v>
      </c>
      <c r="Y66" s="116">
        <v>783</v>
      </c>
      <c r="Z66" s="116">
        <v>792</v>
      </c>
    </row>
    <row r="67" spans="1:26" x14ac:dyDescent="0.25">
      <c r="S67" s="119" t="s">
        <v>41</v>
      </c>
      <c r="T67" s="119"/>
      <c r="U67" s="116"/>
      <c r="V67" s="116">
        <v>741</v>
      </c>
      <c r="W67" s="116">
        <v>791</v>
      </c>
      <c r="X67" s="116">
        <v>894</v>
      </c>
      <c r="Y67" s="116">
        <v>915</v>
      </c>
      <c r="Z67" s="116">
        <v>847</v>
      </c>
    </row>
    <row r="68" spans="1:26" x14ac:dyDescent="0.25">
      <c r="S68" s="119" t="s">
        <v>42</v>
      </c>
      <c r="T68" s="119"/>
      <c r="U68" s="116"/>
      <c r="V68" s="116">
        <v>666</v>
      </c>
      <c r="W68" s="116">
        <v>689</v>
      </c>
      <c r="X68" s="116">
        <v>713</v>
      </c>
      <c r="Y68" s="116">
        <v>826</v>
      </c>
      <c r="Z68" s="116">
        <v>802</v>
      </c>
    </row>
    <row r="69" spans="1:26" x14ac:dyDescent="0.25">
      <c r="S69" s="119" t="s">
        <v>43</v>
      </c>
      <c r="T69" s="119"/>
      <c r="U69" s="116"/>
      <c r="V69" s="116">
        <v>675</v>
      </c>
      <c r="W69" s="116">
        <v>697</v>
      </c>
      <c r="X69" s="116">
        <v>744</v>
      </c>
      <c r="Y69" s="116">
        <v>808</v>
      </c>
      <c r="Z69" s="116">
        <v>848</v>
      </c>
    </row>
    <row r="70" spans="1:26" x14ac:dyDescent="0.25">
      <c r="S70" s="119" t="s">
        <v>44</v>
      </c>
      <c r="T70" s="119"/>
      <c r="U70" s="116"/>
      <c r="V70" s="116">
        <v>864</v>
      </c>
      <c r="W70" s="116">
        <v>812</v>
      </c>
      <c r="X70" s="116">
        <v>818</v>
      </c>
      <c r="Y70" s="116">
        <v>834</v>
      </c>
      <c r="Z70" s="116">
        <v>819</v>
      </c>
    </row>
    <row r="71" spans="1:26" x14ac:dyDescent="0.25">
      <c r="S71" s="119" t="s">
        <v>45</v>
      </c>
      <c r="T71" s="119"/>
      <c r="U71" s="116"/>
      <c r="V71" s="116">
        <v>927</v>
      </c>
      <c r="W71" s="116">
        <v>983</v>
      </c>
      <c r="X71" s="116">
        <v>1020</v>
      </c>
      <c r="Y71" s="116">
        <v>1065</v>
      </c>
      <c r="Z71" s="116">
        <v>1017</v>
      </c>
    </row>
    <row r="72" spans="1:26" x14ac:dyDescent="0.25">
      <c r="S72" s="119" t="s">
        <v>46</v>
      </c>
      <c r="T72" s="119"/>
      <c r="U72" s="116"/>
      <c r="V72" s="116">
        <v>941</v>
      </c>
      <c r="W72" s="116">
        <v>913</v>
      </c>
      <c r="X72" s="116">
        <v>944</v>
      </c>
      <c r="Y72" s="116">
        <v>936</v>
      </c>
      <c r="Z72" s="116">
        <v>931</v>
      </c>
    </row>
    <row r="73" spans="1:26" x14ac:dyDescent="0.25">
      <c r="S73" s="119" t="s">
        <v>47</v>
      </c>
      <c r="T73" s="119"/>
      <c r="U73" s="116"/>
      <c r="V73" s="116">
        <v>883</v>
      </c>
      <c r="W73" s="116">
        <v>895</v>
      </c>
      <c r="X73" s="116">
        <v>943</v>
      </c>
      <c r="Y73" s="116">
        <v>915</v>
      </c>
      <c r="Z73" s="116">
        <v>928</v>
      </c>
    </row>
    <row r="74" spans="1:26" x14ac:dyDescent="0.25">
      <c r="S74" s="119" t="s">
        <v>48</v>
      </c>
      <c r="T74" s="119"/>
      <c r="U74" s="116"/>
      <c r="V74" s="116">
        <v>590</v>
      </c>
      <c r="W74" s="116">
        <v>645</v>
      </c>
      <c r="X74" s="116">
        <v>699</v>
      </c>
      <c r="Y74" s="116">
        <v>713</v>
      </c>
      <c r="Z74" s="116">
        <v>718</v>
      </c>
    </row>
    <row r="75" spans="1:26" x14ac:dyDescent="0.25">
      <c r="S75" s="119" t="s">
        <v>49</v>
      </c>
      <c r="T75" s="119"/>
      <c r="U75" s="116"/>
      <c r="V75" s="116">
        <v>236</v>
      </c>
      <c r="W75" s="116">
        <v>279</v>
      </c>
      <c r="X75" s="116">
        <v>286</v>
      </c>
      <c r="Y75" s="116">
        <v>320</v>
      </c>
      <c r="Z75" s="116">
        <v>328</v>
      </c>
    </row>
    <row r="76" spans="1:26" x14ac:dyDescent="0.25">
      <c r="S76" s="119" t="s">
        <v>50</v>
      </c>
      <c r="T76" s="119"/>
      <c r="U76" s="116"/>
      <c r="V76" s="116">
        <v>76</v>
      </c>
      <c r="W76" s="116">
        <v>91</v>
      </c>
      <c r="X76" s="116">
        <v>94</v>
      </c>
      <c r="Y76" s="116">
        <v>101</v>
      </c>
      <c r="Z76" s="116">
        <v>110</v>
      </c>
    </row>
    <row r="77" spans="1:26" x14ac:dyDescent="0.25">
      <c r="S77" s="119" t="s">
        <v>51</v>
      </c>
      <c r="T77" s="119"/>
      <c r="U77" s="116"/>
      <c r="V77" s="116">
        <v>39</v>
      </c>
      <c r="W77" s="116">
        <v>44</v>
      </c>
      <c r="X77" s="116">
        <v>51</v>
      </c>
      <c r="Y77" s="116">
        <v>44</v>
      </c>
      <c r="Z77" s="116">
        <v>48</v>
      </c>
    </row>
    <row r="78" spans="1:26" x14ac:dyDescent="0.25">
      <c r="S78" s="119" t="s">
        <v>52</v>
      </c>
      <c r="T78" s="119"/>
      <c r="U78" s="116"/>
      <c r="V78" s="116">
        <v>23</v>
      </c>
      <c r="W78" s="116">
        <v>28</v>
      </c>
      <c r="X78" s="116">
        <v>20</v>
      </c>
      <c r="Y78" s="116">
        <v>14</v>
      </c>
      <c r="Z78" s="116">
        <v>27</v>
      </c>
    </row>
    <row r="79" spans="1:26" x14ac:dyDescent="0.25">
      <c r="S79" s="119" t="s">
        <v>53</v>
      </c>
      <c r="T79" s="119"/>
      <c r="U79" s="116"/>
      <c r="V79" s="116">
        <v>20</v>
      </c>
      <c r="W79" s="116">
        <v>17</v>
      </c>
      <c r="X79" s="116">
        <v>20</v>
      </c>
      <c r="Y79" s="116">
        <v>16</v>
      </c>
      <c r="Z79" s="116">
        <v>19</v>
      </c>
    </row>
    <row r="80" spans="1:26" x14ac:dyDescent="0.25">
      <c r="S80" s="122" t="s">
        <v>54</v>
      </c>
      <c r="T80" s="122"/>
      <c r="U80" s="116"/>
      <c r="V80" s="116">
        <v>8171</v>
      </c>
      <c r="W80" s="116">
        <v>8424</v>
      </c>
      <c r="X80" s="116">
        <v>8870</v>
      </c>
      <c r="Y80" s="116">
        <v>9137</v>
      </c>
      <c r="Z80" s="116">
        <v>9030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West Tamar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632</v>
      </c>
      <c r="W83" s="116">
        <v>662</v>
      </c>
      <c r="X83" s="116">
        <v>704</v>
      </c>
      <c r="Y83" s="116">
        <v>735</v>
      </c>
      <c r="Z83" s="116">
        <v>728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892</v>
      </c>
      <c r="W84" s="116">
        <v>898</v>
      </c>
      <c r="X84" s="116">
        <v>937</v>
      </c>
      <c r="Y84" s="116">
        <v>971</v>
      </c>
      <c r="Z84" s="116">
        <v>988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1087</v>
      </c>
      <c r="W85" s="116">
        <v>1151</v>
      </c>
      <c r="X85" s="116">
        <v>1183</v>
      </c>
      <c r="Y85" s="116">
        <v>1256</v>
      </c>
      <c r="Z85" s="116">
        <v>1300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18,255</v>
      </c>
      <c r="D86" s="98">
        <f t="shared" ref="D86:D91" si="4">AD4</f>
        <v>1.0418951524457931E-3</v>
      </c>
      <c r="E86" s="99">
        <f t="shared" ref="E86:E91" si="5">AD4</f>
        <v>1.0418951524457931E-3</v>
      </c>
      <c r="F86" s="98">
        <f t="shared" ref="F86:F91" si="6">AF4</f>
        <v>0.10763909956920092</v>
      </c>
      <c r="G86" s="99">
        <f t="shared" ref="G86:G91" si="7">AF4</f>
        <v>0.10763909956920092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321</v>
      </c>
      <c r="W86" s="116">
        <v>341</v>
      </c>
      <c r="X86" s="116">
        <v>343</v>
      </c>
      <c r="Y86" s="116">
        <v>381</v>
      </c>
      <c r="Z86" s="116">
        <v>404</v>
      </c>
    </row>
    <row r="87" spans="1:30" ht="15" customHeight="1" x14ac:dyDescent="0.25">
      <c r="A87" s="100" t="s">
        <v>4</v>
      </c>
      <c r="B87" s="51"/>
      <c r="C87" s="101" t="str">
        <f t="shared" si="3"/>
        <v>9,221</v>
      </c>
      <c r="D87" s="98">
        <f t="shared" si="4"/>
        <v>1.3965251814383128E-2</v>
      </c>
      <c r="E87" s="99">
        <f t="shared" si="5"/>
        <v>1.3965251814383128E-2</v>
      </c>
      <c r="F87" s="98">
        <f t="shared" si="6"/>
        <v>0.10922651269096595</v>
      </c>
      <c r="G87" s="99">
        <f t="shared" si="7"/>
        <v>0.10922651269096595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263</v>
      </c>
      <c r="W87" s="116">
        <v>262</v>
      </c>
      <c r="X87" s="116">
        <v>263</v>
      </c>
      <c r="Y87" s="116">
        <v>259</v>
      </c>
      <c r="Z87" s="116">
        <v>272</v>
      </c>
    </row>
    <row r="88" spans="1:30" ht="15" customHeight="1" x14ac:dyDescent="0.25">
      <c r="A88" s="100" t="s">
        <v>5</v>
      </c>
      <c r="B88" s="51"/>
      <c r="C88" s="101" t="str">
        <f t="shared" si="3"/>
        <v>9,028</v>
      </c>
      <c r="D88" s="98">
        <f t="shared" si="4"/>
        <v>-1.1821366024518443E-2</v>
      </c>
      <c r="E88" s="99">
        <f t="shared" si="5"/>
        <v>-1.1821366024518443E-2</v>
      </c>
      <c r="F88" s="98">
        <f t="shared" si="6"/>
        <v>0.10528893241919679</v>
      </c>
      <c r="G88" s="99">
        <f t="shared" si="7"/>
        <v>0.10528893241919679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333</v>
      </c>
      <c r="W88" s="116">
        <v>297</v>
      </c>
      <c r="X88" s="116">
        <v>324</v>
      </c>
      <c r="Y88" s="116">
        <v>344</v>
      </c>
      <c r="Z88" s="116">
        <v>365</v>
      </c>
    </row>
    <row r="89" spans="1:30" ht="15" customHeight="1" x14ac:dyDescent="0.25">
      <c r="A89" s="51" t="s">
        <v>6</v>
      </c>
      <c r="B89" s="51"/>
      <c r="C89" s="101" t="str">
        <f t="shared" si="3"/>
        <v>13,342</v>
      </c>
      <c r="D89" s="98">
        <f t="shared" si="4"/>
        <v>1.6223627085078851E-2</v>
      </c>
      <c r="E89" s="99">
        <f t="shared" si="5"/>
        <v>1.6223627085078851E-2</v>
      </c>
      <c r="F89" s="98">
        <f t="shared" si="6"/>
        <v>0.11434059968261923</v>
      </c>
      <c r="G89" s="99">
        <f t="shared" si="7"/>
        <v>0.11434059968261923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537</v>
      </c>
      <c r="W89" s="116">
        <v>536</v>
      </c>
      <c r="X89" s="116">
        <v>575</v>
      </c>
      <c r="Y89" s="116">
        <v>582</v>
      </c>
      <c r="Z89" s="116">
        <v>622</v>
      </c>
    </row>
    <row r="90" spans="1:30" ht="15" customHeight="1" x14ac:dyDescent="0.25">
      <c r="A90" s="51" t="s">
        <v>100</v>
      </c>
      <c r="B90" s="51"/>
      <c r="C90" s="101" t="str">
        <f t="shared" si="3"/>
        <v>$41,378</v>
      </c>
      <c r="D90" s="98">
        <f t="shared" si="4"/>
        <v>-9.5830341327971524E-3</v>
      </c>
      <c r="E90" s="99">
        <f t="shared" si="5"/>
        <v>-9.5830341327971524E-3</v>
      </c>
      <c r="F90" s="98">
        <f t="shared" si="6"/>
        <v>0.10190074072298705</v>
      </c>
      <c r="G90" s="99">
        <f t="shared" si="7"/>
        <v>0.10190074072298705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726</v>
      </c>
      <c r="W90" s="116">
        <v>749</v>
      </c>
      <c r="X90" s="116">
        <v>795</v>
      </c>
      <c r="Y90" s="116">
        <v>788</v>
      </c>
      <c r="Z90" s="116">
        <v>823</v>
      </c>
    </row>
    <row r="91" spans="1:30" ht="15" customHeight="1" x14ac:dyDescent="0.25">
      <c r="A91" s="51" t="s">
        <v>7</v>
      </c>
      <c r="B91" s="51"/>
      <c r="C91" s="101" t="str">
        <f t="shared" si="3"/>
        <v>$740.3 mil</v>
      </c>
      <c r="D91" s="98">
        <f t="shared" si="4"/>
        <v>5.5251604175065916E-2</v>
      </c>
      <c r="E91" s="99">
        <f t="shared" si="5"/>
        <v>5.5251604175065916E-2</v>
      </c>
      <c r="F91" s="98">
        <f t="shared" si="6"/>
        <v>0.24770599651389014</v>
      </c>
      <c r="G91" s="99">
        <f t="shared" si="7"/>
        <v>0.24770599651389014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6102</v>
      </c>
      <c r="W91" s="116">
        <v>6213</v>
      </c>
      <c r="X91" s="116">
        <v>6413</v>
      </c>
      <c r="Y91" s="116">
        <v>6654</v>
      </c>
      <c r="Z91" s="116">
        <v>6806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351</v>
      </c>
      <c r="W93" s="116">
        <v>402</v>
      </c>
      <c r="X93" s="116">
        <v>435</v>
      </c>
      <c r="Y93" s="116">
        <v>473</v>
      </c>
      <c r="Z93" s="116">
        <v>500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1295</v>
      </c>
      <c r="W94" s="116">
        <v>1318</v>
      </c>
      <c r="X94" s="116">
        <v>1367</v>
      </c>
      <c r="Y94" s="116">
        <v>1421</v>
      </c>
      <c r="Z94" s="116">
        <v>1461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219</v>
      </c>
      <c r="W95" s="116">
        <v>223</v>
      </c>
      <c r="X95" s="116">
        <v>225</v>
      </c>
      <c r="Y95" s="116">
        <v>236</v>
      </c>
      <c r="Z95" s="116">
        <v>239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878</v>
      </c>
      <c r="W96" s="116">
        <v>918</v>
      </c>
      <c r="X96" s="116">
        <v>1013</v>
      </c>
      <c r="Y96" s="116">
        <v>1021</v>
      </c>
      <c r="Z96" s="116">
        <v>1098</v>
      </c>
    </row>
    <row r="97" spans="1:32" ht="15" customHeight="1" x14ac:dyDescent="0.25">
      <c r="S97" s="119" t="s">
        <v>145</v>
      </c>
      <c r="T97" s="119"/>
      <c r="U97" s="116"/>
      <c r="V97" s="116">
        <v>976</v>
      </c>
      <c r="W97" s="116">
        <v>1061</v>
      </c>
      <c r="X97" s="116">
        <v>1064</v>
      </c>
      <c r="Y97" s="116">
        <v>1085</v>
      </c>
      <c r="Z97" s="116">
        <v>1060</v>
      </c>
    </row>
    <row r="98" spans="1:32" ht="15" customHeight="1" x14ac:dyDescent="0.25">
      <c r="S98" s="119" t="s">
        <v>146</v>
      </c>
      <c r="T98" s="119"/>
      <c r="U98" s="116"/>
      <c r="V98" s="116">
        <v>622</v>
      </c>
      <c r="W98" s="116">
        <v>624</v>
      </c>
      <c r="X98" s="116">
        <v>653</v>
      </c>
      <c r="Y98" s="116">
        <v>652</v>
      </c>
      <c r="Z98" s="116">
        <v>691</v>
      </c>
    </row>
    <row r="99" spans="1:32" ht="15" customHeight="1" x14ac:dyDescent="0.25">
      <c r="S99" s="119" t="s">
        <v>147</v>
      </c>
      <c r="T99" s="119"/>
      <c r="U99" s="116"/>
      <c r="V99" s="116">
        <v>36</v>
      </c>
      <c r="W99" s="116">
        <v>36</v>
      </c>
      <c r="X99" s="116">
        <v>34</v>
      </c>
      <c r="Y99" s="116">
        <v>27</v>
      </c>
      <c r="Z99" s="116">
        <v>38</v>
      </c>
    </row>
    <row r="100" spans="1:32" ht="15" customHeight="1" x14ac:dyDescent="0.25">
      <c r="S100" s="119" t="s">
        <v>59</v>
      </c>
      <c r="T100" s="119"/>
      <c r="U100" s="116"/>
      <c r="V100" s="116">
        <v>358</v>
      </c>
      <c r="W100" s="116">
        <v>385</v>
      </c>
      <c r="X100" s="116">
        <v>413</v>
      </c>
      <c r="Y100" s="116">
        <v>387</v>
      </c>
      <c r="Z100" s="116">
        <v>441</v>
      </c>
    </row>
    <row r="101" spans="1:32" x14ac:dyDescent="0.25">
      <c r="A101" s="20"/>
      <c r="S101" s="122" t="s">
        <v>54</v>
      </c>
      <c r="T101" s="122"/>
      <c r="U101" s="116"/>
      <c r="V101" s="116">
        <v>5876</v>
      </c>
      <c r="W101" s="116">
        <v>5978</v>
      </c>
      <c r="X101" s="116">
        <v>6243</v>
      </c>
      <c r="Y101" s="116">
        <v>6477</v>
      </c>
      <c r="Z101" s="116">
        <v>6539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11404</v>
      </c>
      <c r="W104" s="116">
        <v>12064</v>
      </c>
      <c r="X104" s="116">
        <v>12705</v>
      </c>
      <c r="Y104" s="116">
        <v>13022</v>
      </c>
      <c r="Z104" s="116">
        <v>13085</v>
      </c>
      <c r="AB104" s="113" t="str">
        <f>TEXT(Z104,"###,###")</f>
        <v>13,085</v>
      </c>
      <c r="AD104" s="134">
        <f>Z104/($Z$4)*100</f>
        <v>71.678992056970685</v>
      </c>
      <c r="AF104" s="113"/>
    </row>
    <row r="105" spans="1:32" x14ac:dyDescent="0.25">
      <c r="S105" s="119" t="s">
        <v>18</v>
      </c>
      <c r="T105" s="119"/>
      <c r="U105" s="116"/>
      <c r="V105" s="116">
        <v>3409</v>
      </c>
      <c r="W105" s="116">
        <v>3564</v>
      </c>
      <c r="X105" s="116">
        <v>3623</v>
      </c>
      <c r="Y105" s="116">
        <v>3803</v>
      </c>
      <c r="Z105" s="116">
        <v>3660</v>
      </c>
      <c r="AB105" s="113" t="str">
        <f>TEXT(Z105,"###,###")</f>
        <v>3,660</v>
      </c>
      <c r="AD105" s="134">
        <f>Z105/($Z$4)*100</f>
        <v>20.049301561216105</v>
      </c>
      <c r="AF105" s="113"/>
    </row>
    <row r="106" spans="1:32" x14ac:dyDescent="0.25">
      <c r="S106" s="122" t="s">
        <v>54</v>
      </c>
      <c r="T106" s="122"/>
      <c r="U106" s="124"/>
      <c r="V106" s="124">
        <v>14813</v>
      </c>
      <c r="W106" s="124">
        <v>15628</v>
      </c>
      <c r="X106" s="124">
        <v>16328</v>
      </c>
      <c r="Y106" s="124">
        <v>16825</v>
      </c>
      <c r="Z106" s="124">
        <v>16745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2300</v>
      </c>
      <c r="W108" s="116">
        <v>2533</v>
      </c>
      <c r="X108" s="116">
        <v>2851</v>
      </c>
      <c r="Y108" s="116">
        <v>2675</v>
      </c>
      <c r="Z108" s="116">
        <v>2761</v>
      </c>
      <c r="AB108" s="113" t="str">
        <f>TEXT(Z108,"###,###")</f>
        <v>2,761</v>
      </c>
      <c r="AD108" s="134">
        <f>Z108/($Z$4)*100</f>
        <v>15.124623390851822</v>
      </c>
      <c r="AF108" s="113"/>
    </row>
    <row r="109" spans="1:32" x14ac:dyDescent="0.25">
      <c r="S109" s="119" t="s">
        <v>21</v>
      </c>
      <c r="T109" s="119"/>
      <c r="U109" s="116"/>
      <c r="V109" s="116">
        <v>2718</v>
      </c>
      <c r="W109" s="116">
        <v>2781</v>
      </c>
      <c r="X109" s="116">
        <v>2935</v>
      </c>
      <c r="Y109" s="116">
        <v>2810</v>
      </c>
      <c r="Z109" s="116">
        <v>2939</v>
      </c>
      <c r="AB109" s="113" t="str">
        <f>TEXT(Z109,"###,###")</f>
        <v>2,939</v>
      </c>
      <c r="AD109" s="134">
        <f>Z109/($Z$4)*100</f>
        <v>16.099698712681455</v>
      </c>
      <c r="AF109" s="113"/>
    </row>
    <row r="110" spans="1:32" x14ac:dyDescent="0.25">
      <c r="S110" s="119" t="s">
        <v>22</v>
      </c>
      <c r="T110" s="119"/>
      <c r="U110" s="116"/>
      <c r="V110" s="116">
        <v>3606</v>
      </c>
      <c r="W110" s="116">
        <v>3815</v>
      </c>
      <c r="X110" s="116">
        <v>3924</v>
      </c>
      <c r="Y110" s="116">
        <v>4058</v>
      </c>
      <c r="Z110" s="116">
        <v>3947</v>
      </c>
      <c r="AB110" s="113" t="str">
        <f>TEXT(Z110,"###,###")</f>
        <v>3,947</v>
      </c>
      <c r="AD110" s="134">
        <f>Z110/($Z$4)*100</f>
        <v>21.621473568885239</v>
      </c>
      <c r="AF110" s="113"/>
    </row>
    <row r="111" spans="1:32" x14ac:dyDescent="0.25">
      <c r="S111" s="119" t="s">
        <v>23</v>
      </c>
      <c r="T111" s="119"/>
      <c r="U111" s="116"/>
      <c r="V111" s="116">
        <v>6195</v>
      </c>
      <c r="W111" s="116">
        <v>6499</v>
      </c>
      <c r="X111" s="116">
        <v>6617</v>
      </c>
      <c r="Y111" s="116">
        <v>7281</v>
      </c>
      <c r="Z111" s="116">
        <v>7048</v>
      </c>
      <c r="AB111" s="113" t="str">
        <f>TEXT(Z111,"###,###")</f>
        <v>7,048</v>
      </c>
      <c r="AD111" s="134">
        <f>Z111/($Z$4)*100</f>
        <v>38.60860038345659</v>
      </c>
      <c r="AF111" s="113"/>
    </row>
    <row r="112" spans="1:32" x14ac:dyDescent="0.25">
      <c r="S112" s="122" t="s">
        <v>54</v>
      </c>
      <c r="T112" s="122"/>
      <c r="U112" s="116"/>
      <c r="V112" s="116">
        <v>16481</v>
      </c>
      <c r="W112" s="116">
        <v>17038</v>
      </c>
      <c r="X112" s="116">
        <v>17826</v>
      </c>
      <c r="Y112" s="116">
        <v>18235</v>
      </c>
      <c r="Z112" s="116">
        <v>18255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42.1</v>
      </c>
      <c r="W118" s="135">
        <v>43.23</v>
      </c>
      <c r="X118" s="135">
        <v>43.22</v>
      </c>
      <c r="Y118" s="135">
        <v>42.84</v>
      </c>
      <c r="Z118" s="135">
        <v>43.03</v>
      </c>
      <c r="AB118" s="113" t="str">
        <f>TEXT(Z118,"##.0")</f>
        <v>43.0</v>
      </c>
    </row>
    <row r="120" spans="19:32" x14ac:dyDescent="0.25">
      <c r="S120" s="105" t="s">
        <v>102</v>
      </c>
      <c r="T120" s="116"/>
      <c r="U120" s="116"/>
      <c r="V120" s="116">
        <v>10103</v>
      </c>
      <c r="W120" s="116">
        <v>10291</v>
      </c>
      <c r="X120" s="116">
        <v>10664</v>
      </c>
      <c r="Y120" s="116">
        <v>11166</v>
      </c>
      <c r="Z120" s="116">
        <v>11245</v>
      </c>
      <c r="AB120" s="113" t="str">
        <f>TEXT(Z120,"###,###")</f>
        <v>11,245</v>
      </c>
    </row>
    <row r="121" spans="19:32" x14ac:dyDescent="0.25">
      <c r="S121" s="105" t="s">
        <v>103</v>
      </c>
      <c r="T121" s="116"/>
      <c r="U121" s="116"/>
      <c r="V121" s="116">
        <v>956</v>
      </c>
      <c r="W121" s="116">
        <v>980</v>
      </c>
      <c r="X121" s="116">
        <v>1017</v>
      </c>
      <c r="Y121" s="116">
        <v>1003</v>
      </c>
      <c r="Z121" s="116">
        <v>1086</v>
      </c>
      <c r="AB121" s="113" t="str">
        <f>TEXT(Z121,"###,###")</f>
        <v>1,086</v>
      </c>
    </row>
    <row r="122" spans="19:32" x14ac:dyDescent="0.25">
      <c r="S122" s="105" t="s">
        <v>104</v>
      </c>
      <c r="T122" s="116"/>
      <c r="U122" s="116"/>
      <c r="V122" s="116">
        <v>914</v>
      </c>
      <c r="W122" s="116">
        <v>920</v>
      </c>
      <c r="X122" s="116">
        <v>970</v>
      </c>
      <c r="Y122" s="116">
        <v>962</v>
      </c>
      <c r="Z122" s="116">
        <v>1011</v>
      </c>
      <c r="AB122" s="113" t="str">
        <f>TEXT(Z122,"###,###")</f>
        <v>1,011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11017</v>
      </c>
      <c r="W124" s="116">
        <v>11211</v>
      </c>
      <c r="X124" s="116">
        <v>11634</v>
      </c>
      <c r="Y124" s="116">
        <v>12128</v>
      </c>
      <c r="Z124" s="116">
        <v>12256</v>
      </c>
      <c r="AB124" s="113" t="str">
        <f>TEXT(Z124,"###,###")</f>
        <v>12,256</v>
      </c>
      <c r="AD124" s="131">
        <f>Z124/$Z$7*100</f>
        <v>91.86029081097287</v>
      </c>
    </row>
    <row r="125" spans="19:32" x14ac:dyDescent="0.25">
      <c r="S125" s="105" t="s">
        <v>106</v>
      </c>
      <c r="T125" s="116"/>
      <c r="U125" s="116"/>
      <c r="V125" s="116">
        <v>1870</v>
      </c>
      <c r="W125" s="116">
        <v>1900</v>
      </c>
      <c r="X125" s="116">
        <v>1987</v>
      </c>
      <c r="Y125" s="116">
        <v>1965</v>
      </c>
      <c r="Z125" s="116">
        <v>2097</v>
      </c>
      <c r="AB125" s="113" t="str">
        <f>TEXT(Z125,"###,###")</f>
        <v>2,097</v>
      </c>
      <c r="AD125" s="131">
        <f>Z125/$Z$7*100</f>
        <v>15.717283765552391</v>
      </c>
    </row>
    <row r="127" spans="19:32" x14ac:dyDescent="0.25">
      <c r="S127" s="105" t="s">
        <v>107</v>
      </c>
      <c r="T127" s="116"/>
      <c r="U127" s="116"/>
      <c r="V127" s="116">
        <v>6102</v>
      </c>
      <c r="W127" s="116">
        <v>6213</v>
      </c>
      <c r="X127" s="116">
        <v>6410</v>
      </c>
      <c r="Y127" s="116">
        <v>6658</v>
      </c>
      <c r="Z127" s="116">
        <v>6801</v>
      </c>
      <c r="AB127" s="113" t="str">
        <f>TEXT(Z127,"###,###")</f>
        <v>6,801</v>
      </c>
      <c r="AD127" s="131">
        <f>Z127/$Z$7*100</f>
        <v>50.974366661669912</v>
      </c>
    </row>
    <row r="128" spans="19:32" x14ac:dyDescent="0.25">
      <c r="S128" s="105" t="s">
        <v>108</v>
      </c>
      <c r="T128" s="116"/>
      <c r="U128" s="116"/>
      <c r="V128" s="116">
        <v>5874</v>
      </c>
      <c r="W128" s="116">
        <v>5978</v>
      </c>
      <c r="X128" s="116">
        <v>6241</v>
      </c>
      <c r="Y128" s="116">
        <v>6479</v>
      </c>
      <c r="Z128" s="116">
        <v>6536</v>
      </c>
      <c r="AB128" s="113" t="str">
        <f>TEXT(Z128,"###,###")</f>
        <v>6,536</v>
      </c>
      <c r="AD128" s="131">
        <f>Z128/$Z$7*100</f>
        <v>48.988157697496625</v>
      </c>
    </row>
    <row r="130" spans="19:20" x14ac:dyDescent="0.25">
      <c r="S130" s="105" t="s">
        <v>185</v>
      </c>
      <c r="T130" s="131">
        <v>84.282716234447605</v>
      </c>
    </row>
    <row r="131" spans="19:20" x14ac:dyDescent="0.25">
      <c r="S131" s="105" t="s">
        <v>186</v>
      </c>
      <c r="T131" s="131">
        <v>8.1397091890271316</v>
      </c>
    </row>
    <row r="132" spans="19:20" x14ac:dyDescent="0.25">
      <c r="S132" s="105" t="s">
        <v>187</v>
      </c>
      <c r="T132" s="131">
        <v>7.5775745765252589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F3D4684-5B74-4138-AACC-9AD1DD422C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D82D1A0D-F515-43CC-8BB4-A302C329325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F6203318-6577-497A-91F8-0C954809B0E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C0ADAF38-ED31-4370-95AA-5C5CEB2FC60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666B-91BE-47F5-A7AF-E0EC98DA34EA}">
  <sheetPr codeName="Sheet17">
    <tabColor theme="4" tint="-0.249977111117893"/>
  </sheetPr>
  <dimension ref="A1:N58"/>
  <sheetViews>
    <sheetView workbookViewId="0"/>
  </sheetViews>
  <sheetFormatPr defaultRowHeight="15" x14ac:dyDescent="0.25"/>
  <cols>
    <col min="1" max="1" width="43.140625" style="58" bestFit="1" customWidth="1"/>
    <col min="2" max="2" width="14.85546875" style="58" bestFit="1" customWidth="1"/>
    <col min="3" max="3" width="16.7109375" style="58" bestFit="1" customWidth="1"/>
    <col min="4" max="8" width="14.85546875" style="58" bestFit="1" customWidth="1"/>
    <col min="9" max="9" width="7.85546875" style="58" customWidth="1"/>
    <col min="10" max="10" width="11.5703125" style="58" bestFit="1" customWidth="1"/>
    <col min="11" max="11" width="5.28515625" style="58" customWidth="1"/>
    <col min="12" max="12" width="9.140625" style="58"/>
    <col min="13" max="13" width="4.28515625" style="58" customWidth="1"/>
    <col min="14" max="16384" width="9.140625" style="58"/>
  </cols>
  <sheetData>
    <row r="1" spans="1:14" ht="18" thickBot="1" x14ac:dyDescent="0.35">
      <c r="A1" s="52" t="str">
        <f>C3</f>
        <v>Tasmania</v>
      </c>
      <c r="B1" s="52"/>
      <c r="C1" s="52"/>
      <c r="D1" s="52"/>
      <c r="E1" s="52"/>
      <c r="F1" s="52"/>
      <c r="G1" s="53">
        <f>G3</f>
        <v>6</v>
      </c>
      <c r="H1" s="53"/>
      <c r="J1" s="149" t="s">
        <v>24</v>
      </c>
      <c r="K1" s="149"/>
      <c r="L1" s="149"/>
      <c r="M1" s="149"/>
      <c r="N1" s="149"/>
    </row>
    <row r="2" spans="1:14" ht="18.75" thickTop="1" thickBot="1" x14ac:dyDescent="0.35">
      <c r="A2" s="52"/>
      <c r="B2" s="54" t="s">
        <v>61</v>
      </c>
      <c r="C2" s="54" t="s">
        <v>62</v>
      </c>
      <c r="D2" s="54" t="s">
        <v>60</v>
      </c>
      <c r="E2" s="54" t="s">
        <v>92</v>
      </c>
      <c r="F2" s="54" t="s">
        <v>142</v>
      </c>
      <c r="G2" s="54" t="s">
        <v>151</v>
      </c>
      <c r="H2" s="54" t="s">
        <v>184</v>
      </c>
      <c r="J2" s="149" t="str">
        <f>$H$2</f>
        <v>2019-20</v>
      </c>
      <c r="K2" s="149"/>
      <c r="L2" s="149"/>
      <c r="M2" s="149"/>
      <c r="N2" s="149"/>
    </row>
    <row r="3" spans="1:14" ht="16.5" thickTop="1" thickBot="1" x14ac:dyDescent="0.3">
      <c r="C3" s="58" t="s">
        <v>179</v>
      </c>
      <c r="G3" s="4">
        <v>6</v>
      </c>
      <c r="H3" s="4"/>
      <c r="J3" s="23" t="s">
        <v>25</v>
      </c>
      <c r="L3" s="24" t="s">
        <v>26</v>
      </c>
      <c r="N3" s="24" t="s">
        <v>27</v>
      </c>
    </row>
    <row r="4" spans="1:14" x14ac:dyDescent="0.25">
      <c r="A4" s="27" t="s">
        <v>28</v>
      </c>
      <c r="B4" s="34"/>
      <c r="C4" s="34"/>
      <c r="D4" s="34">
        <v>374748</v>
      </c>
      <c r="E4" s="34">
        <v>387015</v>
      </c>
      <c r="F4" s="34">
        <v>397798</v>
      </c>
      <c r="G4" s="34">
        <v>409785</v>
      </c>
      <c r="H4" s="34">
        <v>412487</v>
      </c>
      <c r="J4" s="28" t="str">
        <f>TEXT(H4,"#,###,###")</f>
        <v>412,487</v>
      </c>
      <c r="L4" s="29">
        <f>H4/G4-1</f>
        <v>6.5937015752162154E-3</v>
      </c>
      <c r="N4" s="29">
        <f>H4/D4-1</f>
        <v>0.10070500709810326</v>
      </c>
    </row>
    <row r="5" spans="1:14" x14ac:dyDescent="0.25">
      <c r="A5" s="30" t="s">
        <v>4</v>
      </c>
      <c r="B5" s="34"/>
      <c r="C5" s="34"/>
      <c r="D5" s="34">
        <v>190776</v>
      </c>
      <c r="E5" s="34">
        <v>195986</v>
      </c>
      <c r="F5" s="34">
        <v>203002</v>
      </c>
      <c r="G5" s="34">
        <v>208012</v>
      </c>
      <c r="H5" s="34">
        <v>210025</v>
      </c>
      <c r="J5" s="28" t="str">
        <f>TEXT(H5,"#,###,###")</f>
        <v>210,025</v>
      </c>
      <c r="L5" s="29">
        <f t="shared" ref="L5:L9" si="0">H5/G5-1</f>
        <v>9.6773263080975891E-3</v>
      </c>
      <c r="N5" s="29">
        <f t="shared" ref="N5:N8" si="1">H5/D5-1</f>
        <v>0.10089843586195335</v>
      </c>
    </row>
    <row r="6" spans="1:14" x14ac:dyDescent="0.25">
      <c r="A6" s="30" t="s">
        <v>5</v>
      </c>
      <c r="B6" s="34"/>
      <c r="C6" s="34"/>
      <c r="D6" s="34">
        <v>183970</v>
      </c>
      <c r="E6" s="34">
        <v>191029</v>
      </c>
      <c r="F6" s="34">
        <v>194791</v>
      </c>
      <c r="G6" s="34">
        <v>201777</v>
      </c>
      <c r="H6" s="34">
        <v>202457</v>
      </c>
      <c r="J6" s="28" t="str">
        <f>TEXT(H6,"#,###,###")</f>
        <v>202,457</v>
      </c>
      <c r="L6" s="29">
        <f t="shared" si="0"/>
        <v>3.3700570431713928E-3</v>
      </c>
      <c r="N6" s="29">
        <f t="shared" si="1"/>
        <v>0.10048921019731472</v>
      </c>
    </row>
    <row r="7" spans="1:14" x14ac:dyDescent="0.25">
      <c r="A7" s="27" t="s">
        <v>6</v>
      </c>
      <c r="B7" s="34"/>
      <c r="C7" s="34"/>
      <c r="D7" s="34">
        <v>269858</v>
      </c>
      <c r="E7" s="34">
        <v>275106</v>
      </c>
      <c r="F7" s="34">
        <v>281185</v>
      </c>
      <c r="G7" s="34">
        <v>289906</v>
      </c>
      <c r="H7" s="34">
        <v>295008</v>
      </c>
      <c r="J7" s="28" t="str">
        <f>TEXT(H7,"#,###,###")</f>
        <v>295,008</v>
      </c>
      <c r="L7" s="29">
        <f t="shared" si="0"/>
        <v>1.7598807889453782E-2</v>
      </c>
      <c r="N7" s="29">
        <f t="shared" si="1"/>
        <v>9.3197162952367574E-2</v>
      </c>
    </row>
    <row r="8" spans="1:14" x14ac:dyDescent="0.25">
      <c r="A8" s="27" t="s">
        <v>29</v>
      </c>
      <c r="B8" s="34"/>
      <c r="C8" s="34"/>
      <c r="D8" s="34">
        <v>37410.43</v>
      </c>
      <c r="E8" s="34">
        <v>37219</v>
      </c>
      <c r="F8" s="34">
        <v>37981.74</v>
      </c>
      <c r="G8" s="34">
        <v>39926</v>
      </c>
      <c r="H8" s="34">
        <v>40101.129999999997</v>
      </c>
      <c r="J8" s="28" t="str">
        <f>TEXT(H8,"$###,###")</f>
        <v>$40,101</v>
      </c>
      <c r="L8" s="29">
        <f t="shared" si="0"/>
        <v>4.3863647748334511E-3</v>
      </c>
      <c r="N8" s="29">
        <f t="shared" si="1"/>
        <v>7.192379237554869E-2</v>
      </c>
    </row>
    <row r="9" spans="1:14" x14ac:dyDescent="0.25">
      <c r="A9" s="27" t="s">
        <v>7</v>
      </c>
      <c r="B9" s="34"/>
      <c r="C9" s="34"/>
      <c r="D9" s="34">
        <v>13194024855</v>
      </c>
      <c r="E9" s="34">
        <v>13635748831</v>
      </c>
      <c r="F9" s="34">
        <v>14388060199</v>
      </c>
      <c r="G9" s="34">
        <v>15300509039</v>
      </c>
      <c r="H9" s="34">
        <v>16011630767</v>
      </c>
      <c r="J9" s="28" t="str">
        <f>TEXT(H9/1000000000,"$#,###.0")&amp;" bil"</f>
        <v>$16.0 bil</v>
      </c>
      <c r="L9" s="29">
        <f t="shared" si="0"/>
        <v>4.6476997999700398E-2</v>
      </c>
      <c r="N9" s="29">
        <f>H9/D9-1</f>
        <v>0.21355166016170135</v>
      </c>
    </row>
    <row r="10" spans="1:14" x14ac:dyDescent="0.25">
      <c r="A10" s="27"/>
    </row>
    <row r="11" spans="1:14" x14ac:dyDescent="0.25">
      <c r="A11" s="27" t="s">
        <v>30</v>
      </c>
      <c r="B11" s="34"/>
      <c r="C11" s="34"/>
      <c r="D11" s="34">
        <v>331630</v>
      </c>
      <c r="E11" s="34">
        <v>343389</v>
      </c>
      <c r="F11" s="34">
        <v>352901</v>
      </c>
      <c r="G11" s="34">
        <v>364720</v>
      </c>
      <c r="H11" s="34">
        <v>365781</v>
      </c>
    </row>
    <row r="12" spans="1:14" x14ac:dyDescent="0.25">
      <c r="A12" s="27" t="s">
        <v>31</v>
      </c>
      <c r="B12" s="34"/>
      <c r="C12" s="34"/>
      <c r="D12" s="34">
        <v>43118</v>
      </c>
      <c r="E12" s="34">
        <v>43626</v>
      </c>
      <c r="F12" s="34">
        <v>44897</v>
      </c>
      <c r="G12" s="34">
        <v>45068</v>
      </c>
      <c r="H12" s="34">
        <v>46706</v>
      </c>
    </row>
    <row r="13" spans="1:14" x14ac:dyDescent="0.25">
      <c r="A13" s="27"/>
      <c r="B13" s="27"/>
    </row>
    <row r="14" spans="1:14" ht="15.75" thickBot="1" x14ac:dyDescent="0.3">
      <c r="A14" s="36" t="s">
        <v>32</v>
      </c>
      <c r="B14" s="36"/>
      <c r="C14" s="23"/>
      <c r="D14" s="23"/>
      <c r="E14" s="23"/>
      <c r="F14" s="23"/>
      <c r="G14" s="23"/>
      <c r="H14" s="23"/>
      <c r="J14" s="36" t="s">
        <v>33</v>
      </c>
    </row>
    <row r="15" spans="1:14" x14ac:dyDescent="0.25">
      <c r="A15" s="40" t="s">
        <v>63</v>
      </c>
      <c r="B15" s="40"/>
      <c r="C15" s="41"/>
      <c r="D15" s="41"/>
      <c r="E15" s="41"/>
      <c r="F15" s="41"/>
      <c r="G15" s="34">
        <v>27161</v>
      </c>
      <c r="H15" s="34">
        <v>28279</v>
      </c>
      <c r="J15" s="55">
        <f t="shared" ref="J15:J34" si="2">IF(H15="np",0,H15/$H$34)</f>
        <v>6.8557976934807016E-2</v>
      </c>
    </row>
    <row r="16" spans="1:14" x14ac:dyDescent="0.25">
      <c r="A16" s="40" t="s">
        <v>64</v>
      </c>
      <c r="B16" s="40"/>
      <c r="C16" s="41"/>
      <c r="D16" s="41"/>
      <c r="E16" s="41"/>
      <c r="F16" s="41"/>
      <c r="G16" s="34">
        <v>3527</v>
      </c>
      <c r="H16" s="34">
        <v>3578</v>
      </c>
      <c r="J16" s="55">
        <f t="shared" si="2"/>
        <v>8.6742968801138479E-3</v>
      </c>
    </row>
    <row r="17" spans="1:10" x14ac:dyDescent="0.25">
      <c r="A17" s="40" t="s">
        <v>65</v>
      </c>
      <c r="B17" s="40"/>
      <c r="C17" s="41"/>
      <c r="D17" s="41"/>
      <c r="E17" s="41"/>
      <c r="F17" s="41"/>
      <c r="G17" s="34">
        <v>24233</v>
      </c>
      <c r="H17" s="34">
        <v>24949</v>
      </c>
      <c r="J17" s="55">
        <f t="shared" si="2"/>
        <v>6.0484916954153263E-2</v>
      </c>
    </row>
    <row r="18" spans="1:10" x14ac:dyDescent="0.25">
      <c r="A18" s="40" t="s">
        <v>66</v>
      </c>
      <c r="B18" s="40"/>
      <c r="C18" s="41"/>
      <c r="D18" s="41"/>
      <c r="E18" s="41"/>
      <c r="F18" s="41"/>
      <c r="G18" s="34">
        <v>4419</v>
      </c>
      <c r="H18" s="34">
        <v>3773</v>
      </c>
      <c r="J18" s="55">
        <f t="shared" si="2"/>
        <v>9.1470436357377147E-3</v>
      </c>
    </row>
    <row r="19" spans="1:10" x14ac:dyDescent="0.25">
      <c r="A19" s="40" t="s">
        <v>67</v>
      </c>
      <c r="B19" s="40"/>
      <c r="C19" s="41"/>
      <c r="D19" s="41"/>
      <c r="E19" s="41"/>
      <c r="F19" s="41"/>
      <c r="G19" s="34">
        <v>25810</v>
      </c>
      <c r="H19" s="34">
        <v>26598</v>
      </c>
      <c r="J19" s="55">
        <f t="shared" si="2"/>
        <v>6.4482657467095611E-2</v>
      </c>
    </row>
    <row r="20" spans="1:10" x14ac:dyDescent="0.25">
      <c r="A20" s="40" t="s">
        <v>68</v>
      </c>
      <c r="B20" s="40"/>
      <c r="C20" s="41"/>
      <c r="D20" s="41"/>
      <c r="E20" s="41"/>
      <c r="F20" s="41"/>
      <c r="G20" s="34">
        <v>10736</v>
      </c>
      <c r="H20" s="34">
        <v>10667</v>
      </c>
      <c r="J20" s="55">
        <f t="shared" si="2"/>
        <v>2.5860459703793852E-2</v>
      </c>
    </row>
    <row r="21" spans="1:10" x14ac:dyDescent="0.25">
      <c r="A21" s="40" t="s">
        <v>69</v>
      </c>
      <c r="B21" s="40"/>
      <c r="C21" s="41"/>
      <c r="D21" s="41"/>
      <c r="E21" s="41"/>
      <c r="F21" s="41"/>
      <c r="G21" s="34">
        <v>36261</v>
      </c>
      <c r="H21" s="34">
        <v>36978</v>
      </c>
      <c r="J21" s="55">
        <f t="shared" si="2"/>
        <v>8.9647330920304594E-2</v>
      </c>
    </row>
    <row r="22" spans="1:10" x14ac:dyDescent="0.25">
      <c r="A22" s="40" t="s">
        <v>70</v>
      </c>
      <c r="B22" s="40"/>
      <c r="C22" s="41"/>
      <c r="D22" s="41"/>
      <c r="E22" s="41"/>
      <c r="F22" s="41"/>
      <c r="G22" s="34">
        <v>33083</v>
      </c>
      <c r="H22" s="34">
        <v>33357</v>
      </c>
      <c r="J22" s="55">
        <f t="shared" si="2"/>
        <v>8.0868787319719845E-2</v>
      </c>
    </row>
    <row r="23" spans="1:10" x14ac:dyDescent="0.25">
      <c r="A23" s="40" t="s">
        <v>71</v>
      </c>
      <c r="B23" s="40"/>
      <c r="C23" s="41"/>
      <c r="D23" s="41"/>
      <c r="E23" s="41"/>
      <c r="F23" s="41"/>
      <c r="G23" s="34">
        <v>15121</v>
      </c>
      <c r="H23" s="34">
        <v>15512</v>
      </c>
      <c r="J23" s="55">
        <f t="shared" si="2"/>
        <v>3.7606398324294577E-2</v>
      </c>
    </row>
    <row r="24" spans="1:10" x14ac:dyDescent="0.25">
      <c r="A24" s="40" t="s">
        <v>72</v>
      </c>
      <c r="B24" s="40"/>
      <c r="C24" s="41"/>
      <c r="D24" s="41"/>
      <c r="E24" s="41"/>
      <c r="F24" s="41"/>
      <c r="G24" s="34">
        <v>3988</v>
      </c>
      <c r="H24" s="34">
        <v>3752</v>
      </c>
      <c r="J24" s="55">
        <f t="shared" si="2"/>
        <v>9.0961324466705303E-3</v>
      </c>
    </row>
    <row r="25" spans="1:10" x14ac:dyDescent="0.25">
      <c r="A25" s="40" t="s">
        <v>73</v>
      </c>
      <c r="B25" s="40"/>
      <c r="C25" s="41"/>
      <c r="D25" s="41"/>
      <c r="E25" s="41"/>
      <c r="F25" s="41"/>
      <c r="G25" s="34">
        <v>11375</v>
      </c>
      <c r="H25" s="34">
        <v>11915</v>
      </c>
      <c r="J25" s="55">
        <f t="shared" si="2"/>
        <v>2.8886038939786609E-2</v>
      </c>
    </row>
    <row r="26" spans="1:10" x14ac:dyDescent="0.25">
      <c r="A26" s="40" t="s">
        <v>74</v>
      </c>
      <c r="B26" s="40"/>
      <c r="C26" s="41"/>
      <c r="D26" s="41"/>
      <c r="E26" s="41"/>
      <c r="F26" s="41"/>
      <c r="G26" s="34">
        <v>6268</v>
      </c>
      <c r="H26" s="34">
        <v>5965</v>
      </c>
      <c r="J26" s="55">
        <f t="shared" si="2"/>
        <v>1.44612020374173E-2</v>
      </c>
    </row>
    <row r="27" spans="1:10" x14ac:dyDescent="0.25">
      <c r="A27" s="40" t="s">
        <v>75</v>
      </c>
      <c r="B27" s="40"/>
      <c r="C27" s="41"/>
      <c r="D27" s="41"/>
      <c r="E27" s="41"/>
      <c r="F27" s="41"/>
      <c r="G27" s="34">
        <v>20597</v>
      </c>
      <c r="H27" s="34">
        <v>20909</v>
      </c>
      <c r="J27" s="55">
        <f t="shared" si="2"/>
        <v>5.0690573914561325E-2</v>
      </c>
    </row>
    <row r="28" spans="1:10" x14ac:dyDescent="0.25">
      <c r="A28" s="40" t="s">
        <v>76</v>
      </c>
      <c r="B28" s="40"/>
      <c r="C28" s="41"/>
      <c r="D28" s="41"/>
      <c r="E28" s="41"/>
      <c r="F28" s="41"/>
      <c r="G28" s="34">
        <v>29559</v>
      </c>
      <c r="H28" s="34">
        <v>28602</v>
      </c>
      <c r="J28" s="55">
        <f t="shared" si="2"/>
        <v>6.9341039509507055E-2</v>
      </c>
    </row>
    <row r="29" spans="1:10" x14ac:dyDescent="0.25">
      <c r="A29" s="40" t="s">
        <v>77</v>
      </c>
      <c r="B29" s="40"/>
      <c r="C29" s="41"/>
      <c r="D29" s="41"/>
      <c r="E29" s="41"/>
      <c r="F29" s="41"/>
      <c r="G29" s="34">
        <v>26880</v>
      </c>
      <c r="H29" s="34">
        <v>23592</v>
      </c>
      <c r="J29" s="55">
        <f t="shared" si="2"/>
        <v>5.7195084403478445E-2</v>
      </c>
    </row>
    <row r="30" spans="1:10" x14ac:dyDescent="0.25">
      <c r="A30" s="40" t="s">
        <v>78</v>
      </c>
      <c r="B30" s="40"/>
      <c r="C30" s="41"/>
      <c r="D30" s="41"/>
      <c r="E30" s="41"/>
      <c r="F30" s="41"/>
      <c r="G30" s="34">
        <v>34708</v>
      </c>
      <c r="H30" s="34">
        <v>35910</v>
      </c>
      <c r="J30" s="55">
        <f t="shared" si="2"/>
        <v>8.7058133304887722E-2</v>
      </c>
    </row>
    <row r="31" spans="1:10" x14ac:dyDescent="0.25">
      <c r="A31" s="40" t="s">
        <v>79</v>
      </c>
      <c r="B31" s="40"/>
      <c r="C31" s="41"/>
      <c r="D31" s="41"/>
      <c r="E31" s="41"/>
      <c r="F31" s="41"/>
      <c r="G31" s="34">
        <v>53105</v>
      </c>
      <c r="H31" s="34">
        <v>55841</v>
      </c>
      <c r="J31" s="55">
        <f t="shared" si="2"/>
        <v>0.1353777004143201</v>
      </c>
    </row>
    <row r="32" spans="1:10" x14ac:dyDescent="0.25">
      <c r="A32" s="40" t="s">
        <v>80</v>
      </c>
      <c r="B32" s="40"/>
      <c r="C32" s="41"/>
      <c r="D32" s="41"/>
      <c r="E32" s="41"/>
      <c r="F32" s="41"/>
      <c r="G32" s="34">
        <v>8100</v>
      </c>
      <c r="H32" s="34">
        <v>8823</v>
      </c>
      <c r="J32" s="55">
        <f t="shared" si="2"/>
        <v>2.1389972435227635E-2</v>
      </c>
    </row>
    <row r="33" spans="1:14" x14ac:dyDescent="0.25">
      <c r="A33" s="40" t="s">
        <v>81</v>
      </c>
      <c r="B33" s="40"/>
      <c r="C33" s="41"/>
      <c r="D33" s="41"/>
      <c r="E33" s="41"/>
      <c r="F33" s="41"/>
      <c r="G33" s="34">
        <v>14641</v>
      </c>
      <c r="H33" s="34">
        <v>15091</v>
      </c>
      <c r="J33" s="55">
        <f t="shared" si="2"/>
        <v>3.6585750200614331E-2</v>
      </c>
    </row>
    <row r="34" spans="1:14" ht="15.75" thickBot="1" x14ac:dyDescent="0.3">
      <c r="A34" s="42" t="s">
        <v>82</v>
      </c>
      <c r="B34" s="42"/>
      <c r="C34" s="43"/>
      <c r="D34" s="43"/>
      <c r="E34" s="43"/>
      <c r="F34" s="43"/>
      <c r="G34" s="44">
        <v>409791</v>
      </c>
      <c r="H34" s="44">
        <v>412483</v>
      </c>
      <c r="J34" s="45">
        <f t="shared" si="2"/>
        <v>1</v>
      </c>
    </row>
    <row r="35" spans="1:14" ht="15.75" thickTop="1" x14ac:dyDescent="0.25">
      <c r="G35" s="46"/>
      <c r="H35" s="46"/>
    </row>
    <row r="36" spans="1:14" x14ac:dyDescent="0.25">
      <c r="J36" s="91"/>
      <c r="L36" s="92"/>
      <c r="N36" s="92"/>
    </row>
    <row r="37" spans="1:14" x14ac:dyDescent="0.25">
      <c r="A37" s="27" t="s">
        <v>10</v>
      </c>
      <c r="B37" s="34"/>
      <c r="C37" s="34"/>
      <c r="D37" s="34"/>
      <c r="E37" s="34"/>
      <c r="F37" s="34"/>
      <c r="G37" s="34"/>
      <c r="H37" s="34"/>
      <c r="J37" s="28"/>
      <c r="L37" s="93"/>
      <c r="N37" s="93"/>
    </row>
    <row r="38" spans="1:14" x14ac:dyDescent="0.25">
      <c r="A38" s="27" t="s">
        <v>11</v>
      </c>
      <c r="B38" s="34"/>
      <c r="C38" s="34"/>
      <c r="D38" s="34"/>
      <c r="E38" s="34"/>
      <c r="F38" s="34"/>
      <c r="G38" s="34"/>
      <c r="H38" s="34"/>
      <c r="J38" s="28"/>
      <c r="L38" s="93"/>
      <c r="N38" s="93"/>
    </row>
    <row r="39" spans="1:14" x14ac:dyDescent="0.25">
      <c r="A39" s="27" t="s">
        <v>12</v>
      </c>
      <c r="B39" s="27"/>
      <c r="G39" s="34"/>
      <c r="H39" s="34"/>
      <c r="J39" s="28"/>
      <c r="L39" s="94"/>
      <c r="N39" s="28"/>
    </row>
    <row r="40" spans="1:14" x14ac:dyDescent="0.25">
      <c r="A40" s="27" t="s">
        <v>34</v>
      </c>
      <c r="B40" s="34"/>
      <c r="C40" s="34"/>
      <c r="D40" s="34"/>
      <c r="E40" s="34"/>
      <c r="F40" s="34"/>
      <c r="G40" s="34"/>
      <c r="H40" s="34"/>
      <c r="J40" s="28"/>
    </row>
    <row r="42" spans="1:14" x14ac:dyDescent="0.25">
      <c r="A42" s="40"/>
      <c r="B42" s="40"/>
      <c r="G42" s="46"/>
      <c r="H42" s="46"/>
    </row>
    <row r="43" spans="1:14" ht="15.75" thickBot="1" x14ac:dyDescent="0.3">
      <c r="A43" s="47" t="s">
        <v>14</v>
      </c>
      <c r="B43" s="47"/>
      <c r="J43" s="90"/>
      <c r="K43" s="91"/>
      <c r="L43" s="91"/>
      <c r="M43" s="91"/>
      <c r="N43" s="91"/>
    </row>
    <row r="44" spans="1:14" x14ac:dyDescent="0.25">
      <c r="A44" s="40" t="s">
        <v>15</v>
      </c>
      <c r="B44" s="40"/>
      <c r="C44" s="34"/>
      <c r="D44" s="34"/>
      <c r="E44" s="34"/>
      <c r="F44" s="34"/>
      <c r="G44" s="34"/>
      <c r="H44" s="34"/>
      <c r="J44" s="28"/>
      <c r="L44" s="94"/>
      <c r="N44" s="28"/>
    </row>
    <row r="45" spans="1:14" x14ac:dyDescent="0.25">
      <c r="A45" s="56" t="s">
        <v>16</v>
      </c>
      <c r="B45" s="56"/>
      <c r="C45" s="34"/>
      <c r="D45" s="34"/>
      <c r="E45" s="34"/>
      <c r="F45" s="34"/>
      <c r="G45" s="34"/>
      <c r="H45" s="34"/>
      <c r="J45" s="28"/>
      <c r="L45" s="94"/>
      <c r="N45" s="28"/>
    </row>
    <row r="46" spans="1:14" x14ac:dyDescent="0.25">
      <c r="A46" s="56" t="s">
        <v>17</v>
      </c>
      <c r="B46" s="56"/>
      <c r="C46" s="34"/>
      <c r="D46" s="34"/>
      <c r="E46" s="34"/>
      <c r="F46" s="34"/>
      <c r="G46" s="34"/>
      <c r="H46" s="34"/>
      <c r="J46" s="28"/>
      <c r="L46" s="94"/>
      <c r="N46" s="28"/>
    </row>
    <row r="47" spans="1:14" x14ac:dyDescent="0.25">
      <c r="A47" s="40" t="s">
        <v>18</v>
      </c>
      <c r="B47" s="40"/>
      <c r="C47" s="34"/>
      <c r="D47" s="34"/>
      <c r="E47" s="34"/>
      <c r="F47" s="34"/>
      <c r="G47" s="34"/>
      <c r="H47" s="34"/>
      <c r="J47" s="28"/>
      <c r="L47" s="94"/>
      <c r="N47" s="28"/>
    </row>
    <row r="48" spans="1:14" ht="15.75" thickBot="1" x14ac:dyDescent="0.3">
      <c r="A48" s="47" t="s">
        <v>19</v>
      </c>
      <c r="B48" s="47"/>
      <c r="C48" s="34"/>
      <c r="D48" s="34"/>
      <c r="E48" s="34"/>
      <c r="F48" s="34"/>
      <c r="G48" s="34"/>
      <c r="H48" s="34"/>
    </row>
    <row r="49" spans="1:14" x14ac:dyDescent="0.25">
      <c r="A49" s="40" t="s">
        <v>20</v>
      </c>
      <c r="B49" s="40"/>
      <c r="C49" s="34"/>
      <c r="D49" s="34"/>
      <c r="E49" s="34"/>
      <c r="F49" s="34"/>
      <c r="G49" s="34"/>
      <c r="H49" s="34"/>
      <c r="J49" s="28"/>
      <c r="L49" s="94"/>
      <c r="N49" s="28"/>
    </row>
    <row r="50" spans="1:14" x14ac:dyDescent="0.25">
      <c r="A50" s="40" t="s">
        <v>21</v>
      </c>
      <c r="B50" s="40"/>
      <c r="C50" s="34"/>
      <c r="D50" s="34"/>
      <c r="E50" s="34"/>
      <c r="F50" s="34"/>
      <c r="G50" s="34"/>
      <c r="H50" s="34"/>
      <c r="J50" s="28"/>
      <c r="L50" s="94"/>
      <c r="N50" s="28"/>
    </row>
    <row r="51" spans="1:14" x14ac:dyDescent="0.25">
      <c r="A51" s="40" t="s">
        <v>22</v>
      </c>
      <c r="B51" s="40"/>
      <c r="C51" s="34"/>
      <c r="D51" s="34"/>
      <c r="E51" s="34"/>
      <c r="F51" s="34"/>
      <c r="G51" s="34"/>
      <c r="H51" s="34"/>
      <c r="J51" s="28"/>
      <c r="L51" s="94"/>
      <c r="N51" s="28"/>
    </row>
    <row r="52" spans="1:14" x14ac:dyDescent="0.25">
      <c r="A52" s="40" t="s">
        <v>23</v>
      </c>
      <c r="B52" s="40"/>
      <c r="C52" s="34"/>
      <c r="D52" s="34"/>
      <c r="E52" s="34"/>
      <c r="F52" s="34"/>
      <c r="G52" s="34"/>
      <c r="H52" s="34"/>
      <c r="J52" s="28"/>
      <c r="L52" s="94"/>
      <c r="N52" s="28"/>
    </row>
    <row r="54" spans="1:14" x14ac:dyDescent="0.25">
      <c r="J54" s="91"/>
      <c r="L54" s="92"/>
      <c r="N54" s="92"/>
    </row>
    <row r="55" spans="1:14" x14ac:dyDescent="0.25">
      <c r="A55" s="40" t="s">
        <v>90</v>
      </c>
      <c r="B55" s="34"/>
      <c r="C55" s="34"/>
      <c r="D55" s="34"/>
      <c r="E55" s="34"/>
      <c r="F55" s="34"/>
      <c r="G55" s="34"/>
      <c r="H55" s="34"/>
      <c r="J55" s="28"/>
      <c r="L55" s="29"/>
      <c r="N55" s="29"/>
    </row>
    <row r="56" spans="1:14" x14ac:dyDescent="0.25">
      <c r="A56" s="40" t="s">
        <v>91</v>
      </c>
      <c r="B56" s="34"/>
      <c r="C56" s="34"/>
      <c r="D56" s="34"/>
      <c r="E56" s="34"/>
      <c r="F56" s="34"/>
      <c r="G56" s="34"/>
      <c r="H56" s="34"/>
      <c r="J56" s="28"/>
      <c r="L56" s="29"/>
      <c r="N56" s="29"/>
    </row>
    <row r="57" spans="1:14" ht="15.75" thickBot="1" x14ac:dyDescent="0.3">
      <c r="A57" s="42" t="s">
        <v>54</v>
      </c>
      <c r="B57" s="44"/>
      <c r="C57" s="44"/>
      <c r="D57" s="44"/>
      <c r="E57" s="44"/>
      <c r="F57" s="44"/>
      <c r="G57" s="44"/>
      <c r="H57" s="44"/>
    </row>
    <row r="58" spans="1:14" ht="15.75" thickTop="1" x14ac:dyDescent="0.25"/>
  </sheetData>
  <mergeCells count="2">
    <mergeCell ref="J1:N1"/>
    <mergeCell ref="J2:N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4E969-2EB9-402C-87E3-5968DD277623}">
  <sheetPr codeName="Sheet67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115</v>
      </c>
      <c r="T1" s="103"/>
      <c r="U1" s="103"/>
      <c r="V1" s="103"/>
      <c r="W1" s="103"/>
      <c r="X1" s="103"/>
      <c r="Y1" s="104" t="s">
        <v>154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115</v>
      </c>
      <c r="Y3" s="109" t="s">
        <v>154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12.3 Burnie,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12626</v>
      </c>
      <c r="W4" s="112">
        <v>13002</v>
      </c>
      <c r="X4" s="112">
        <v>13528</v>
      </c>
      <c r="Y4" s="112">
        <v>13537</v>
      </c>
      <c r="Z4" s="112">
        <v>13582</v>
      </c>
      <c r="AB4" s="113" t="str">
        <f>TEXT(Z4,"###,###")</f>
        <v>13,582</v>
      </c>
      <c r="AD4" s="114">
        <f>Z4/Y4-1</f>
        <v>3.3242225012928284E-3</v>
      </c>
      <c r="AF4" s="114">
        <f>Z4/V4-1</f>
        <v>7.5716774908918039E-2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6684</v>
      </c>
      <c r="W5" s="112">
        <v>6764</v>
      </c>
      <c r="X5" s="112">
        <v>7092</v>
      </c>
      <c r="Y5" s="112">
        <v>6915</v>
      </c>
      <c r="Z5" s="112">
        <v>7046</v>
      </c>
      <c r="AB5" s="113" t="str">
        <f>TEXT(Z5,"###,###")</f>
        <v>7,046</v>
      </c>
      <c r="AD5" s="114">
        <f t="shared" ref="AD5:AD9" si="0">Z5/Y5-1</f>
        <v>1.8944323933477891E-2</v>
      </c>
      <c r="AF5" s="114">
        <f t="shared" ref="AF5:AF9" si="1">Z5/V5-1</f>
        <v>5.4159186116098157E-2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5946</v>
      </c>
      <c r="W6" s="112">
        <v>6238</v>
      </c>
      <c r="X6" s="112">
        <v>6435</v>
      </c>
      <c r="Y6" s="112">
        <v>6626</v>
      </c>
      <c r="Z6" s="112">
        <v>6537</v>
      </c>
      <c r="AB6" s="113" t="str">
        <f>TEXT(Z6,"###,###")</f>
        <v>6,537</v>
      </c>
      <c r="AD6" s="114">
        <f t="shared" si="0"/>
        <v>-1.3431934802293988E-2</v>
      </c>
      <c r="AF6" s="114">
        <f t="shared" si="1"/>
        <v>9.9394550958627592E-2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9406</v>
      </c>
      <c r="W7" s="112">
        <v>9560</v>
      </c>
      <c r="X7" s="112">
        <v>9867</v>
      </c>
      <c r="Y7" s="112">
        <v>9974</v>
      </c>
      <c r="Z7" s="112">
        <v>10080</v>
      </c>
      <c r="AB7" s="113" t="str">
        <f>TEXT(Z7,"###,###")</f>
        <v>10,080</v>
      </c>
      <c r="AD7" s="114">
        <f t="shared" si="0"/>
        <v>1.0627631842791363E-2</v>
      </c>
      <c r="AF7" s="114">
        <f t="shared" si="1"/>
        <v>7.1656389538592435E-2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13,582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10,080</v>
      </c>
      <c r="P8" s="69"/>
      <c r="S8" s="111" t="s">
        <v>86</v>
      </c>
      <c r="T8" s="112"/>
      <c r="U8" s="112"/>
      <c r="V8" s="112">
        <v>38803</v>
      </c>
      <c r="W8" s="112">
        <v>38561</v>
      </c>
      <c r="X8" s="112">
        <v>40226</v>
      </c>
      <c r="Y8" s="112">
        <v>42948.67</v>
      </c>
      <c r="Z8" s="112">
        <v>45280.94</v>
      </c>
      <c r="AB8" s="113" t="str">
        <f>TEXT(Z8,"$###,###")</f>
        <v>$45,281</v>
      </c>
      <c r="AD8" s="114">
        <f t="shared" si="0"/>
        <v>5.4303660625579342E-2</v>
      </c>
      <c r="AF8" s="114">
        <f t="shared" si="1"/>
        <v>0.1669443084297606</v>
      </c>
    </row>
    <row r="9" spans="1:32" x14ac:dyDescent="0.25">
      <c r="A9" s="32" t="s">
        <v>15</v>
      </c>
      <c r="B9" s="73"/>
      <c r="C9" s="74"/>
      <c r="D9" s="75">
        <f>AD104</f>
        <v>77.624797526137542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51.527777777777771</v>
      </c>
      <c r="P9" s="76" t="s">
        <v>87</v>
      </c>
      <c r="S9" s="111" t="s">
        <v>7</v>
      </c>
      <c r="T9" s="112"/>
      <c r="U9" s="112"/>
      <c r="V9" s="112">
        <v>457911336</v>
      </c>
      <c r="W9" s="112">
        <v>469146450</v>
      </c>
      <c r="X9" s="112">
        <v>507465003</v>
      </c>
      <c r="Y9" s="112">
        <v>539733529</v>
      </c>
      <c r="Z9" s="112">
        <v>564318985</v>
      </c>
      <c r="AB9" s="113" t="str">
        <f>TEXT(Z9/1000000,"$#,###.0")&amp;" mil"</f>
        <v>$564.3 mil</v>
      </c>
      <c r="AD9" s="114">
        <f t="shared" si="0"/>
        <v>4.5551100087391383E-2</v>
      </c>
      <c r="AF9" s="114">
        <f t="shared" si="1"/>
        <v>0.23237609693069494</v>
      </c>
    </row>
    <row r="10" spans="1:32" x14ac:dyDescent="0.25">
      <c r="A10" s="32" t="s">
        <v>18</v>
      </c>
      <c r="B10" s="73"/>
      <c r="C10" s="74"/>
      <c r="D10" s="75">
        <f>AD105</f>
        <v>16.890001472537179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48.412698412698411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89.573412698412696</v>
      </c>
      <c r="P11" s="76" t="s">
        <v>87</v>
      </c>
      <c r="S11" s="111" t="s">
        <v>30</v>
      </c>
      <c r="T11" s="116"/>
      <c r="U11" s="116"/>
      <c r="V11" s="116">
        <v>11561</v>
      </c>
      <c r="W11" s="116">
        <v>11931</v>
      </c>
      <c r="X11" s="116">
        <v>12468</v>
      </c>
      <c r="Y11" s="116">
        <v>12518</v>
      </c>
      <c r="Z11" s="116">
        <v>12536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5.0793650793650791</v>
      </c>
      <c r="P12" s="76" t="s">
        <v>87</v>
      </c>
      <c r="S12" s="111" t="s">
        <v>31</v>
      </c>
      <c r="T12" s="116"/>
      <c r="U12" s="116"/>
      <c r="V12" s="116">
        <v>1067</v>
      </c>
      <c r="W12" s="116">
        <v>1071</v>
      </c>
      <c r="X12" s="116">
        <v>1058</v>
      </c>
      <c r="Y12" s="116">
        <v>1023</v>
      </c>
      <c r="Z12" s="116">
        <v>1046</v>
      </c>
    </row>
    <row r="13" spans="1:32" ht="15" customHeight="1" x14ac:dyDescent="0.25">
      <c r="A13" s="32" t="s">
        <v>20</v>
      </c>
      <c r="B13" s="74"/>
      <c r="C13" s="74"/>
      <c r="D13" s="75">
        <f>AD108</f>
        <v>10.786334854955088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5.2678571428571432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16.661758209394787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41.2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22.058606979826241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15.593052109181141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710</v>
      </c>
      <c r="Z15" s="116">
        <v>678</v>
      </c>
      <c r="AB15" s="121">
        <f t="shared" ref="AB15:AB34" si="2">IF(Z15="np",0,Z15/$Z$34)</f>
        <v>4.991166077738516E-2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44.831394492710942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84.406947890818856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397</v>
      </c>
      <c r="Z16" s="116">
        <v>389</v>
      </c>
      <c r="AB16" s="121">
        <f t="shared" si="2"/>
        <v>2.863663133097762E-2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1116</v>
      </c>
      <c r="Z17" s="116">
        <v>1320</v>
      </c>
      <c r="AB17" s="121">
        <f t="shared" si="2"/>
        <v>9.7173144876325085E-2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71</v>
      </c>
      <c r="Z18" s="116">
        <v>73</v>
      </c>
      <c r="AB18" s="121">
        <f t="shared" si="2"/>
        <v>5.3739693757361602E-3</v>
      </c>
    </row>
    <row r="19" spans="1:28" x14ac:dyDescent="0.25">
      <c r="A19" s="65" t="str">
        <f>$S$1&amp;" ("&amp;$V$2&amp;" to "&amp;$Z$2&amp;")"</f>
        <v>Burnie (2015-16 to 2019-20)</v>
      </c>
      <c r="B19" s="65"/>
      <c r="C19" s="65"/>
      <c r="D19" s="65"/>
      <c r="E19" s="65"/>
      <c r="F19" s="65"/>
      <c r="G19" s="65" t="str">
        <f>$S$1&amp;" ("&amp;$V$2&amp;" to "&amp;$Z$2&amp;")"</f>
        <v>Burnie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799</v>
      </c>
      <c r="Z19" s="116">
        <v>806</v>
      </c>
      <c r="AB19" s="121">
        <f t="shared" si="2"/>
        <v>5.9334511189634863E-2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360</v>
      </c>
      <c r="Z20" s="116">
        <v>416</v>
      </c>
      <c r="AB20" s="121">
        <f t="shared" si="2"/>
        <v>3.0624263839811542E-2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1520</v>
      </c>
      <c r="Z21" s="116">
        <v>1534</v>
      </c>
      <c r="AB21" s="121">
        <f t="shared" si="2"/>
        <v>0.11292697290930506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1061</v>
      </c>
      <c r="Z22" s="116">
        <v>1016</v>
      </c>
      <c r="AB22" s="121">
        <f t="shared" si="2"/>
        <v>7.4793875147232042E-2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579</v>
      </c>
      <c r="Z23" s="116">
        <v>603</v>
      </c>
      <c r="AB23" s="121">
        <f t="shared" si="2"/>
        <v>4.43904593639576E-2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74</v>
      </c>
      <c r="Z24" s="116">
        <v>74</v>
      </c>
      <c r="AB24" s="121">
        <f t="shared" si="2"/>
        <v>5.4475853945818607E-3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279</v>
      </c>
      <c r="Z25" s="116">
        <v>335</v>
      </c>
      <c r="AB25" s="121">
        <f t="shared" si="2"/>
        <v>2.4661366313309774E-2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194</v>
      </c>
      <c r="Z26" s="116">
        <v>174</v>
      </c>
      <c r="AB26" s="121">
        <f t="shared" si="2"/>
        <v>1.2809187279151944E-2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377</v>
      </c>
      <c r="Z27" s="116">
        <v>373</v>
      </c>
      <c r="AB27" s="121">
        <f t="shared" si="2"/>
        <v>2.7458775029446408E-2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1093</v>
      </c>
      <c r="Z28" s="116">
        <v>1054</v>
      </c>
      <c r="AB28" s="121">
        <f t="shared" si="2"/>
        <v>7.7591283863368665E-2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878</v>
      </c>
      <c r="Z29" s="116">
        <v>668</v>
      </c>
      <c r="AB29" s="121">
        <f t="shared" si="2"/>
        <v>4.9175500588928153E-2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857</v>
      </c>
      <c r="Z30" s="116">
        <v>888</v>
      </c>
      <c r="AB30" s="121">
        <f t="shared" si="2"/>
        <v>6.5371024734982339E-2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1978</v>
      </c>
      <c r="Z31" s="116">
        <v>2097</v>
      </c>
      <c r="AB31" s="121">
        <f t="shared" si="2"/>
        <v>0.15437279151943462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138</v>
      </c>
      <c r="Z32" s="116">
        <v>149</v>
      </c>
      <c r="AB32" s="121">
        <f t="shared" si="2"/>
        <v>1.0968786808009423E-2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506</v>
      </c>
      <c r="Z33" s="116">
        <v>521</v>
      </c>
      <c r="AB33" s="121">
        <f t="shared" si="2"/>
        <v>3.8353945818610131E-2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13534</v>
      </c>
      <c r="Z34" s="124">
        <v>13584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8504</v>
      </c>
      <c r="AB37" s="136">
        <f>Z37/Z40*100</f>
        <v>84.406947890818856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1571</v>
      </c>
      <c r="AB38" s="136">
        <f>Z38/Z40*100</f>
        <v>15.593052109181141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10075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5</v>
      </c>
      <c r="W44" s="116">
        <v>5</v>
      </c>
      <c r="X44" s="116">
        <v>6</v>
      </c>
      <c r="Y44" s="116">
        <v>10</v>
      </c>
      <c r="Z44" s="116">
        <v>8</v>
      </c>
    </row>
    <row r="45" spans="19:32" x14ac:dyDescent="0.25">
      <c r="S45" s="119" t="s">
        <v>38</v>
      </c>
      <c r="T45" s="119"/>
      <c r="U45" s="116"/>
      <c r="V45" s="116">
        <v>184</v>
      </c>
      <c r="W45" s="116">
        <v>158</v>
      </c>
      <c r="X45" s="116">
        <v>178</v>
      </c>
      <c r="Y45" s="116">
        <v>150</v>
      </c>
      <c r="Z45" s="116">
        <v>161</v>
      </c>
    </row>
    <row r="46" spans="19:32" x14ac:dyDescent="0.25">
      <c r="S46" s="119" t="s">
        <v>39</v>
      </c>
      <c r="T46" s="119"/>
      <c r="U46" s="116"/>
      <c r="V46" s="116">
        <v>419</v>
      </c>
      <c r="W46" s="116">
        <v>429</v>
      </c>
      <c r="X46" s="116">
        <v>459</v>
      </c>
      <c r="Y46" s="116">
        <v>449</v>
      </c>
      <c r="Z46" s="116">
        <v>421</v>
      </c>
    </row>
    <row r="47" spans="19:32" x14ac:dyDescent="0.25">
      <c r="S47" s="119" t="s">
        <v>40</v>
      </c>
      <c r="T47" s="119"/>
      <c r="U47" s="116"/>
      <c r="V47" s="116">
        <v>638</v>
      </c>
      <c r="W47" s="116">
        <v>681</v>
      </c>
      <c r="X47" s="116">
        <v>715</v>
      </c>
      <c r="Y47" s="116">
        <v>689</v>
      </c>
      <c r="Z47" s="116">
        <v>689</v>
      </c>
    </row>
    <row r="48" spans="19:32" x14ac:dyDescent="0.25">
      <c r="S48" s="119" t="s">
        <v>41</v>
      </c>
      <c r="T48" s="119"/>
      <c r="U48" s="116"/>
      <c r="V48" s="116">
        <v>785</v>
      </c>
      <c r="W48" s="116">
        <v>778</v>
      </c>
      <c r="X48" s="116">
        <v>864</v>
      </c>
      <c r="Y48" s="116">
        <v>896</v>
      </c>
      <c r="Z48" s="116">
        <v>881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684</v>
      </c>
      <c r="W49" s="116">
        <v>685</v>
      </c>
      <c r="X49" s="116">
        <v>745</v>
      </c>
      <c r="Y49" s="116">
        <v>692</v>
      </c>
      <c r="Z49" s="116">
        <v>749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Burnie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568</v>
      </c>
      <c r="W50" s="116">
        <v>584</v>
      </c>
      <c r="X50" s="116">
        <v>629</v>
      </c>
      <c r="Y50" s="116">
        <v>599</v>
      </c>
      <c r="Z50" s="116">
        <v>624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625</v>
      </c>
      <c r="W51" s="116">
        <v>616</v>
      </c>
      <c r="X51" s="116">
        <v>579</v>
      </c>
      <c r="Y51" s="116">
        <v>573</v>
      </c>
      <c r="Z51" s="116">
        <v>631</v>
      </c>
    </row>
    <row r="52" spans="1:26" ht="15" customHeight="1" x14ac:dyDescent="0.25">
      <c r="S52" s="119" t="s">
        <v>45</v>
      </c>
      <c r="T52" s="119"/>
      <c r="U52" s="116"/>
      <c r="V52" s="116">
        <v>710</v>
      </c>
      <c r="W52" s="116">
        <v>695</v>
      </c>
      <c r="X52" s="116">
        <v>711</v>
      </c>
      <c r="Y52" s="116">
        <v>636</v>
      </c>
      <c r="Z52" s="116">
        <v>648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676</v>
      </c>
      <c r="W53" s="116">
        <v>703</v>
      </c>
      <c r="X53" s="116">
        <v>715</v>
      </c>
      <c r="Y53" s="116">
        <v>720</v>
      </c>
      <c r="Z53" s="116">
        <v>716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589</v>
      </c>
      <c r="W54" s="116">
        <v>620</v>
      </c>
      <c r="X54" s="116">
        <v>620</v>
      </c>
      <c r="Y54" s="116">
        <v>625</v>
      </c>
      <c r="Z54" s="116">
        <v>630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479</v>
      </c>
      <c r="W55" s="116">
        <v>458</v>
      </c>
      <c r="X55" s="116">
        <v>498</v>
      </c>
      <c r="Y55" s="116">
        <v>496</v>
      </c>
      <c r="Z55" s="116">
        <v>507</v>
      </c>
    </row>
    <row r="56" spans="1:26" ht="15" customHeight="1" x14ac:dyDescent="0.25">
      <c r="S56" s="119" t="s">
        <v>49</v>
      </c>
      <c r="T56" s="119"/>
      <c r="U56" s="116"/>
      <c r="V56" s="116">
        <v>196</v>
      </c>
      <c r="W56" s="116">
        <v>217</v>
      </c>
      <c r="X56" s="116">
        <v>229</v>
      </c>
      <c r="Y56" s="116">
        <v>224</v>
      </c>
      <c r="Z56" s="116">
        <v>237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73</v>
      </c>
      <c r="W57" s="116">
        <v>84</v>
      </c>
      <c r="X57" s="116">
        <v>88</v>
      </c>
      <c r="Y57" s="116">
        <v>92</v>
      </c>
      <c r="Z57" s="116">
        <v>93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37</v>
      </c>
      <c r="W58" s="116">
        <v>32</v>
      </c>
      <c r="X58" s="116">
        <v>34</v>
      </c>
      <c r="Y58" s="116">
        <v>37</v>
      </c>
      <c r="Z58" s="116">
        <v>43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14</v>
      </c>
      <c r="W59" s="116">
        <v>10</v>
      </c>
      <c r="X59" s="116">
        <v>10</v>
      </c>
      <c r="Y59" s="116">
        <v>15</v>
      </c>
      <c r="Z59" s="116">
        <v>13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14</v>
      </c>
      <c r="W60" s="116">
        <v>7</v>
      </c>
      <c r="X60" s="116">
        <v>9</v>
      </c>
      <c r="Y60" s="116">
        <v>5</v>
      </c>
      <c r="Z60" s="116">
        <v>13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6683</v>
      </c>
      <c r="W61" s="116">
        <v>6764</v>
      </c>
      <c r="X61" s="116">
        <v>7096</v>
      </c>
      <c r="Y61" s="116">
        <v>6913</v>
      </c>
      <c r="Z61" s="116">
        <v>7048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5</v>
      </c>
      <c r="W63" s="116">
        <v>12</v>
      </c>
      <c r="X63" s="116">
        <v>14</v>
      </c>
      <c r="Y63" s="116">
        <v>11</v>
      </c>
      <c r="Z63" s="116">
        <v>18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231</v>
      </c>
      <c r="W64" s="116">
        <v>216</v>
      </c>
      <c r="X64" s="116">
        <v>237</v>
      </c>
      <c r="Y64" s="116">
        <v>226</v>
      </c>
      <c r="Z64" s="116">
        <v>219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Burnie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444</v>
      </c>
      <c r="W65" s="116">
        <v>491</v>
      </c>
      <c r="X65" s="116">
        <v>512</v>
      </c>
      <c r="Y65" s="116">
        <v>523</v>
      </c>
      <c r="Z65" s="116">
        <v>456</v>
      </c>
    </row>
    <row r="66" spans="1:26" x14ac:dyDescent="0.25">
      <c r="S66" s="119" t="s">
        <v>40</v>
      </c>
      <c r="T66" s="119"/>
      <c r="U66" s="116"/>
      <c r="V66" s="116">
        <v>616</v>
      </c>
      <c r="W66" s="116">
        <v>618</v>
      </c>
      <c r="X66" s="116">
        <v>646</v>
      </c>
      <c r="Y66" s="116">
        <v>653</v>
      </c>
      <c r="Z66" s="116">
        <v>634</v>
      </c>
    </row>
    <row r="67" spans="1:26" x14ac:dyDescent="0.25">
      <c r="S67" s="119" t="s">
        <v>41</v>
      </c>
      <c r="T67" s="119"/>
      <c r="U67" s="116"/>
      <c r="V67" s="116">
        <v>599</v>
      </c>
      <c r="W67" s="116">
        <v>643</v>
      </c>
      <c r="X67" s="116">
        <v>660</v>
      </c>
      <c r="Y67" s="116">
        <v>686</v>
      </c>
      <c r="Z67" s="116">
        <v>764</v>
      </c>
    </row>
    <row r="68" spans="1:26" x14ac:dyDescent="0.25">
      <c r="S68" s="119" t="s">
        <v>42</v>
      </c>
      <c r="T68" s="119"/>
      <c r="U68" s="116"/>
      <c r="V68" s="116">
        <v>553</v>
      </c>
      <c r="W68" s="116">
        <v>571</v>
      </c>
      <c r="X68" s="116">
        <v>544</v>
      </c>
      <c r="Y68" s="116">
        <v>585</v>
      </c>
      <c r="Z68" s="116">
        <v>597</v>
      </c>
    </row>
    <row r="69" spans="1:26" x14ac:dyDescent="0.25">
      <c r="S69" s="119" t="s">
        <v>43</v>
      </c>
      <c r="T69" s="119"/>
      <c r="U69" s="116"/>
      <c r="V69" s="116">
        <v>499</v>
      </c>
      <c r="W69" s="116">
        <v>523</v>
      </c>
      <c r="X69" s="116">
        <v>553</v>
      </c>
      <c r="Y69" s="116">
        <v>557</v>
      </c>
      <c r="Z69" s="116">
        <v>572</v>
      </c>
    </row>
    <row r="70" spans="1:26" x14ac:dyDescent="0.25">
      <c r="S70" s="119" t="s">
        <v>44</v>
      </c>
      <c r="T70" s="119"/>
      <c r="U70" s="116"/>
      <c r="V70" s="116">
        <v>568</v>
      </c>
      <c r="W70" s="116">
        <v>561</v>
      </c>
      <c r="X70" s="116">
        <v>551</v>
      </c>
      <c r="Y70" s="116">
        <v>588</v>
      </c>
      <c r="Z70" s="116">
        <v>532</v>
      </c>
    </row>
    <row r="71" spans="1:26" x14ac:dyDescent="0.25">
      <c r="S71" s="119" t="s">
        <v>45</v>
      </c>
      <c r="T71" s="119"/>
      <c r="U71" s="116"/>
      <c r="V71" s="116">
        <v>631</v>
      </c>
      <c r="W71" s="116">
        <v>704</v>
      </c>
      <c r="X71" s="116">
        <v>750</v>
      </c>
      <c r="Y71" s="116">
        <v>731</v>
      </c>
      <c r="Z71" s="116">
        <v>720</v>
      </c>
    </row>
    <row r="72" spans="1:26" x14ac:dyDescent="0.25">
      <c r="S72" s="119" t="s">
        <v>46</v>
      </c>
      <c r="T72" s="119"/>
      <c r="U72" s="116"/>
      <c r="V72" s="116">
        <v>656</v>
      </c>
      <c r="W72" s="116">
        <v>664</v>
      </c>
      <c r="X72" s="116">
        <v>666</v>
      </c>
      <c r="Y72" s="116">
        <v>682</v>
      </c>
      <c r="Z72" s="116">
        <v>679</v>
      </c>
    </row>
    <row r="73" spans="1:26" x14ac:dyDescent="0.25">
      <c r="S73" s="119" t="s">
        <v>47</v>
      </c>
      <c r="T73" s="119"/>
      <c r="U73" s="116"/>
      <c r="V73" s="116">
        <v>586</v>
      </c>
      <c r="W73" s="116">
        <v>600</v>
      </c>
      <c r="X73" s="116">
        <v>607</v>
      </c>
      <c r="Y73" s="116">
        <v>659</v>
      </c>
      <c r="Z73" s="116">
        <v>616</v>
      </c>
    </row>
    <row r="74" spans="1:26" x14ac:dyDescent="0.25">
      <c r="S74" s="119" t="s">
        <v>48</v>
      </c>
      <c r="T74" s="119"/>
      <c r="U74" s="116"/>
      <c r="V74" s="116">
        <v>331</v>
      </c>
      <c r="W74" s="116">
        <v>390</v>
      </c>
      <c r="X74" s="116">
        <v>401</v>
      </c>
      <c r="Y74" s="116">
        <v>439</v>
      </c>
      <c r="Z74" s="116">
        <v>450</v>
      </c>
    </row>
    <row r="75" spans="1:26" x14ac:dyDescent="0.25">
      <c r="S75" s="119" t="s">
        <v>49</v>
      </c>
      <c r="T75" s="119"/>
      <c r="U75" s="116"/>
      <c r="V75" s="116">
        <v>129</v>
      </c>
      <c r="W75" s="116">
        <v>142</v>
      </c>
      <c r="X75" s="116">
        <v>174</v>
      </c>
      <c r="Y75" s="116">
        <v>181</v>
      </c>
      <c r="Z75" s="116">
        <v>169</v>
      </c>
    </row>
    <row r="76" spans="1:26" x14ac:dyDescent="0.25">
      <c r="S76" s="119" t="s">
        <v>50</v>
      </c>
      <c r="T76" s="119"/>
      <c r="U76" s="116"/>
      <c r="V76" s="116">
        <v>51</v>
      </c>
      <c r="W76" s="116">
        <v>46</v>
      </c>
      <c r="X76" s="116">
        <v>57</v>
      </c>
      <c r="Y76" s="116">
        <v>61</v>
      </c>
      <c r="Z76" s="116">
        <v>61</v>
      </c>
    </row>
    <row r="77" spans="1:26" x14ac:dyDescent="0.25">
      <c r="S77" s="119" t="s">
        <v>51</v>
      </c>
      <c r="T77" s="119"/>
      <c r="U77" s="116"/>
      <c r="V77" s="116">
        <v>23</v>
      </c>
      <c r="W77" s="116">
        <v>28</v>
      </c>
      <c r="X77" s="116">
        <v>27</v>
      </c>
      <c r="Y77" s="116">
        <v>27</v>
      </c>
      <c r="Z77" s="116">
        <v>27</v>
      </c>
    </row>
    <row r="78" spans="1:26" x14ac:dyDescent="0.25">
      <c r="S78" s="119" t="s">
        <v>52</v>
      </c>
      <c r="T78" s="119"/>
      <c r="U78" s="116"/>
      <c r="V78" s="116">
        <v>21</v>
      </c>
      <c r="W78" s="116">
        <v>17</v>
      </c>
      <c r="X78" s="116">
        <v>17</v>
      </c>
      <c r="Y78" s="116">
        <v>16</v>
      </c>
      <c r="Z78" s="116">
        <v>18</v>
      </c>
    </row>
    <row r="79" spans="1:26" x14ac:dyDescent="0.25">
      <c r="S79" s="119" t="s">
        <v>53</v>
      </c>
      <c r="T79" s="119"/>
      <c r="U79" s="116"/>
      <c r="V79" s="116">
        <v>16</v>
      </c>
      <c r="W79" s="116">
        <v>12</v>
      </c>
      <c r="X79" s="116">
        <v>16</v>
      </c>
      <c r="Y79" s="116">
        <v>12</v>
      </c>
      <c r="Z79" s="116">
        <v>9</v>
      </c>
    </row>
    <row r="80" spans="1:26" x14ac:dyDescent="0.25">
      <c r="S80" s="122" t="s">
        <v>54</v>
      </c>
      <c r="T80" s="122"/>
      <c r="U80" s="116"/>
      <c r="V80" s="116">
        <v>5943</v>
      </c>
      <c r="W80" s="116">
        <v>6238</v>
      </c>
      <c r="X80" s="116">
        <v>6438</v>
      </c>
      <c r="Y80" s="116">
        <v>6621</v>
      </c>
      <c r="Z80" s="116">
        <v>6537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Burnie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427</v>
      </c>
      <c r="W83" s="116">
        <v>434</v>
      </c>
      <c r="X83" s="116">
        <v>446</v>
      </c>
      <c r="Y83" s="116">
        <v>452</v>
      </c>
      <c r="Z83" s="116">
        <v>432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496</v>
      </c>
      <c r="W84" s="116">
        <v>519</v>
      </c>
      <c r="X84" s="116">
        <v>517</v>
      </c>
      <c r="Y84" s="116">
        <v>553</v>
      </c>
      <c r="Z84" s="116">
        <v>536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1086</v>
      </c>
      <c r="W85" s="116">
        <v>1048</v>
      </c>
      <c r="X85" s="116">
        <v>1114</v>
      </c>
      <c r="Y85" s="116">
        <v>1128</v>
      </c>
      <c r="Z85" s="116">
        <v>1137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13,582</v>
      </c>
      <c r="D86" s="98">
        <f t="shared" ref="D86:D91" si="4">AD4</f>
        <v>3.3242225012928284E-3</v>
      </c>
      <c r="E86" s="99">
        <f t="shared" ref="E86:E91" si="5">AD4</f>
        <v>3.3242225012928284E-3</v>
      </c>
      <c r="F86" s="98">
        <f t="shared" ref="F86:F91" si="6">AF4</f>
        <v>7.5716774908918039E-2</v>
      </c>
      <c r="G86" s="99">
        <f t="shared" ref="G86:G91" si="7">AF4</f>
        <v>7.5716774908918039E-2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281</v>
      </c>
      <c r="W86" s="116">
        <v>296</v>
      </c>
      <c r="X86" s="116">
        <v>325</v>
      </c>
      <c r="Y86" s="116">
        <v>318</v>
      </c>
      <c r="Z86" s="116">
        <v>320</v>
      </c>
    </row>
    <row r="87" spans="1:30" ht="15" customHeight="1" x14ac:dyDescent="0.25">
      <c r="A87" s="100" t="s">
        <v>4</v>
      </c>
      <c r="B87" s="51"/>
      <c r="C87" s="101" t="str">
        <f t="shared" si="3"/>
        <v>7,046</v>
      </c>
      <c r="D87" s="98">
        <f t="shared" si="4"/>
        <v>1.8944323933477891E-2</v>
      </c>
      <c r="E87" s="99">
        <f t="shared" si="5"/>
        <v>1.8944323933477891E-2</v>
      </c>
      <c r="F87" s="98">
        <f t="shared" si="6"/>
        <v>5.4159186116098157E-2</v>
      </c>
      <c r="G87" s="99">
        <f t="shared" si="7"/>
        <v>5.4159186116098157E-2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217</v>
      </c>
      <c r="W87" s="116">
        <v>230</v>
      </c>
      <c r="X87" s="116">
        <v>239</v>
      </c>
      <c r="Y87" s="116">
        <v>221</v>
      </c>
      <c r="Z87" s="116">
        <v>218</v>
      </c>
    </row>
    <row r="88" spans="1:30" ht="15" customHeight="1" x14ac:dyDescent="0.25">
      <c r="A88" s="100" t="s">
        <v>5</v>
      </c>
      <c r="B88" s="51"/>
      <c r="C88" s="101" t="str">
        <f t="shared" si="3"/>
        <v>6,537</v>
      </c>
      <c r="D88" s="98">
        <f t="shared" si="4"/>
        <v>-1.3431934802293988E-2</v>
      </c>
      <c r="E88" s="99">
        <f t="shared" si="5"/>
        <v>-1.3431934802293988E-2</v>
      </c>
      <c r="F88" s="98">
        <f t="shared" si="6"/>
        <v>9.9394550958627592E-2</v>
      </c>
      <c r="G88" s="99">
        <f t="shared" si="7"/>
        <v>9.9394550958627592E-2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273</v>
      </c>
      <c r="W88" s="116">
        <v>281</v>
      </c>
      <c r="X88" s="116">
        <v>293</v>
      </c>
      <c r="Y88" s="116">
        <v>275</v>
      </c>
      <c r="Z88" s="116">
        <v>281</v>
      </c>
    </row>
    <row r="89" spans="1:30" ht="15" customHeight="1" x14ac:dyDescent="0.25">
      <c r="A89" s="51" t="s">
        <v>6</v>
      </c>
      <c r="B89" s="51"/>
      <c r="C89" s="101" t="str">
        <f t="shared" si="3"/>
        <v>10,080</v>
      </c>
      <c r="D89" s="98">
        <f t="shared" si="4"/>
        <v>1.0627631842791363E-2</v>
      </c>
      <c r="E89" s="99">
        <f t="shared" si="5"/>
        <v>1.0627631842791363E-2</v>
      </c>
      <c r="F89" s="98">
        <f t="shared" si="6"/>
        <v>7.1656389538592435E-2</v>
      </c>
      <c r="G89" s="99">
        <f t="shared" si="7"/>
        <v>7.1656389538592435E-2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642</v>
      </c>
      <c r="W89" s="116">
        <v>646</v>
      </c>
      <c r="X89" s="116">
        <v>670</v>
      </c>
      <c r="Y89" s="116">
        <v>697</v>
      </c>
      <c r="Z89" s="116">
        <v>694</v>
      </c>
    </row>
    <row r="90" spans="1:30" ht="15" customHeight="1" x14ac:dyDescent="0.25">
      <c r="A90" s="51" t="s">
        <v>100</v>
      </c>
      <c r="B90" s="51"/>
      <c r="C90" s="101" t="str">
        <f t="shared" si="3"/>
        <v>$45,281</v>
      </c>
      <c r="D90" s="98">
        <f t="shared" si="4"/>
        <v>5.4303660625579342E-2</v>
      </c>
      <c r="E90" s="99">
        <f t="shared" si="5"/>
        <v>5.4303660625579342E-2</v>
      </c>
      <c r="F90" s="98">
        <f t="shared" si="6"/>
        <v>0.1669443084297606</v>
      </c>
      <c r="G90" s="99">
        <f t="shared" si="7"/>
        <v>0.1669443084297606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735</v>
      </c>
      <c r="W90" s="116">
        <v>795</v>
      </c>
      <c r="X90" s="116">
        <v>828</v>
      </c>
      <c r="Y90" s="116">
        <v>840</v>
      </c>
      <c r="Z90" s="116">
        <v>865</v>
      </c>
    </row>
    <row r="91" spans="1:30" ht="15" customHeight="1" x14ac:dyDescent="0.25">
      <c r="A91" s="51" t="s">
        <v>7</v>
      </c>
      <c r="B91" s="51"/>
      <c r="C91" s="101" t="str">
        <f t="shared" si="3"/>
        <v>$564.3 mil</v>
      </c>
      <c r="D91" s="98">
        <f t="shared" si="4"/>
        <v>4.5551100087391383E-2</v>
      </c>
      <c r="E91" s="99">
        <f t="shared" si="5"/>
        <v>4.5551100087391383E-2</v>
      </c>
      <c r="F91" s="98">
        <f t="shared" si="6"/>
        <v>0.23237609693069494</v>
      </c>
      <c r="G91" s="99">
        <f t="shared" si="7"/>
        <v>0.23237609693069494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4917</v>
      </c>
      <c r="W91" s="116">
        <v>4982</v>
      </c>
      <c r="X91" s="116">
        <v>5129</v>
      </c>
      <c r="Y91" s="116">
        <v>5136</v>
      </c>
      <c r="Z91" s="116">
        <v>5195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279</v>
      </c>
      <c r="W93" s="116">
        <v>285</v>
      </c>
      <c r="X93" s="116">
        <v>279</v>
      </c>
      <c r="Y93" s="116">
        <v>286</v>
      </c>
      <c r="Z93" s="116">
        <v>314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691</v>
      </c>
      <c r="W94" s="116">
        <v>731</v>
      </c>
      <c r="X94" s="116">
        <v>744</v>
      </c>
      <c r="Y94" s="116">
        <v>772</v>
      </c>
      <c r="Z94" s="116">
        <v>778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174</v>
      </c>
      <c r="W95" s="116">
        <v>205</v>
      </c>
      <c r="X95" s="116">
        <v>206</v>
      </c>
      <c r="Y95" s="116">
        <v>179</v>
      </c>
      <c r="Z95" s="116">
        <v>193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747</v>
      </c>
      <c r="W96" s="116">
        <v>789</v>
      </c>
      <c r="X96" s="116">
        <v>826</v>
      </c>
      <c r="Y96" s="116">
        <v>895</v>
      </c>
      <c r="Z96" s="116">
        <v>936</v>
      </c>
    </row>
    <row r="97" spans="1:32" ht="15" customHeight="1" x14ac:dyDescent="0.25">
      <c r="S97" s="119" t="s">
        <v>145</v>
      </c>
      <c r="T97" s="119"/>
      <c r="U97" s="116"/>
      <c r="V97" s="116">
        <v>757</v>
      </c>
      <c r="W97" s="116">
        <v>811</v>
      </c>
      <c r="X97" s="116">
        <v>819</v>
      </c>
      <c r="Y97" s="116">
        <v>825</v>
      </c>
      <c r="Z97" s="116">
        <v>805</v>
      </c>
    </row>
    <row r="98" spans="1:32" ht="15" customHeight="1" x14ac:dyDescent="0.25">
      <c r="S98" s="119" t="s">
        <v>146</v>
      </c>
      <c r="T98" s="119"/>
      <c r="U98" s="116"/>
      <c r="V98" s="116">
        <v>597</v>
      </c>
      <c r="W98" s="116">
        <v>613</v>
      </c>
      <c r="X98" s="116">
        <v>681</v>
      </c>
      <c r="Y98" s="116">
        <v>685</v>
      </c>
      <c r="Z98" s="116">
        <v>693</v>
      </c>
    </row>
    <row r="99" spans="1:32" ht="15" customHeight="1" x14ac:dyDescent="0.25">
      <c r="S99" s="119" t="s">
        <v>147</v>
      </c>
      <c r="T99" s="119"/>
      <c r="U99" s="116"/>
      <c r="V99" s="116">
        <v>28</v>
      </c>
      <c r="W99" s="116">
        <v>34</v>
      </c>
      <c r="X99" s="116">
        <v>51</v>
      </c>
      <c r="Y99" s="116">
        <v>61</v>
      </c>
      <c r="Z99" s="116">
        <v>56</v>
      </c>
    </row>
    <row r="100" spans="1:32" ht="15" customHeight="1" x14ac:dyDescent="0.25">
      <c r="S100" s="119" t="s">
        <v>59</v>
      </c>
      <c r="T100" s="119"/>
      <c r="U100" s="116"/>
      <c r="V100" s="116">
        <v>438</v>
      </c>
      <c r="W100" s="116">
        <v>450</v>
      </c>
      <c r="X100" s="116">
        <v>488</v>
      </c>
      <c r="Y100" s="116">
        <v>500</v>
      </c>
      <c r="Z100" s="116">
        <v>488</v>
      </c>
    </row>
    <row r="101" spans="1:32" x14ac:dyDescent="0.25">
      <c r="A101" s="20"/>
      <c r="S101" s="122" t="s">
        <v>54</v>
      </c>
      <c r="T101" s="122"/>
      <c r="U101" s="116"/>
      <c r="V101" s="116">
        <v>4490</v>
      </c>
      <c r="W101" s="116">
        <v>4578</v>
      </c>
      <c r="X101" s="116">
        <v>4736</v>
      </c>
      <c r="Y101" s="116">
        <v>4835</v>
      </c>
      <c r="Z101" s="116">
        <v>4880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9397</v>
      </c>
      <c r="W104" s="116">
        <v>9815</v>
      </c>
      <c r="X104" s="116">
        <v>10272</v>
      </c>
      <c r="Y104" s="116">
        <v>10282</v>
      </c>
      <c r="Z104" s="116">
        <v>10543</v>
      </c>
      <c r="AB104" s="113" t="str">
        <f>TEXT(Z104,"###,###")</f>
        <v>10,543</v>
      </c>
      <c r="AD104" s="134">
        <f>Z104/($Z$4)*100</f>
        <v>77.624797526137542</v>
      </c>
      <c r="AF104" s="113"/>
    </row>
    <row r="105" spans="1:32" x14ac:dyDescent="0.25">
      <c r="S105" s="119" t="s">
        <v>18</v>
      </c>
      <c r="T105" s="119"/>
      <c r="U105" s="116"/>
      <c r="V105" s="116">
        <v>2149</v>
      </c>
      <c r="W105" s="116">
        <v>2300</v>
      </c>
      <c r="X105" s="116">
        <v>2312</v>
      </c>
      <c r="Y105" s="116">
        <v>2431</v>
      </c>
      <c r="Z105" s="116">
        <v>2294</v>
      </c>
      <c r="AB105" s="113" t="str">
        <f>TEXT(Z105,"###,###")</f>
        <v>2,294</v>
      </c>
      <c r="AD105" s="134">
        <f>Z105/($Z$4)*100</f>
        <v>16.890001472537179</v>
      </c>
      <c r="AF105" s="113"/>
    </row>
    <row r="106" spans="1:32" x14ac:dyDescent="0.25">
      <c r="S106" s="122" t="s">
        <v>54</v>
      </c>
      <c r="T106" s="122"/>
      <c r="U106" s="124"/>
      <c r="V106" s="124">
        <v>11546</v>
      </c>
      <c r="W106" s="124">
        <v>12115</v>
      </c>
      <c r="X106" s="124">
        <v>12584</v>
      </c>
      <c r="Y106" s="124">
        <v>12713</v>
      </c>
      <c r="Z106" s="124">
        <v>12837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1470</v>
      </c>
      <c r="W108" s="116">
        <v>1461</v>
      </c>
      <c r="X108" s="116">
        <v>1648</v>
      </c>
      <c r="Y108" s="116">
        <v>1510</v>
      </c>
      <c r="Z108" s="116">
        <v>1465</v>
      </c>
      <c r="AB108" s="113" t="str">
        <f>TEXT(Z108,"###,###")</f>
        <v>1,465</v>
      </c>
      <c r="AD108" s="134">
        <f>Z108/($Z$4)*100</f>
        <v>10.786334854955088</v>
      </c>
      <c r="AF108" s="113"/>
    </row>
    <row r="109" spans="1:32" x14ac:dyDescent="0.25">
      <c r="S109" s="119" t="s">
        <v>21</v>
      </c>
      <c r="T109" s="119"/>
      <c r="U109" s="116"/>
      <c r="V109" s="116">
        <v>2310</v>
      </c>
      <c r="W109" s="116">
        <v>2378</v>
      </c>
      <c r="X109" s="116">
        <v>2383</v>
      </c>
      <c r="Y109" s="116">
        <v>2321</v>
      </c>
      <c r="Z109" s="116">
        <v>2263</v>
      </c>
      <c r="AB109" s="113" t="str">
        <f>TEXT(Z109,"###,###")</f>
        <v>2,263</v>
      </c>
      <c r="AD109" s="134">
        <f>Z109/($Z$4)*100</f>
        <v>16.661758209394787</v>
      </c>
      <c r="AF109" s="113"/>
    </row>
    <row r="110" spans="1:32" x14ac:dyDescent="0.25">
      <c r="S110" s="119" t="s">
        <v>22</v>
      </c>
      <c r="T110" s="119"/>
      <c r="U110" s="116"/>
      <c r="V110" s="116">
        <v>2515</v>
      </c>
      <c r="W110" s="116">
        <v>2809</v>
      </c>
      <c r="X110" s="116">
        <v>2802</v>
      </c>
      <c r="Y110" s="116">
        <v>3089</v>
      </c>
      <c r="Z110" s="116">
        <v>2996</v>
      </c>
      <c r="AB110" s="113" t="str">
        <f>TEXT(Z110,"###,###")</f>
        <v>2,996</v>
      </c>
      <c r="AD110" s="134">
        <f>Z110/($Z$4)*100</f>
        <v>22.058606979826241</v>
      </c>
      <c r="AF110" s="113"/>
    </row>
    <row r="111" spans="1:32" x14ac:dyDescent="0.25">
      <c r="S111" s="119" t="s">
        <v>23</v>
      </c>
      <c r="T111" s="119"/>
      <c r="U111" s="116"/>
      <c r="V111" s="116">
        <v>5251</v>
      </c>
      <c r="W111" s="116">
        <v>5467</v>
      </c>
      <c r="X111" s="116">
        <v>5750</v>
      </c>
      <c r="Y111" s="116">
        <v>5783</v>
      </c>
      <c r="Z111" s="116">
        <v>6089</v>
      </c>
      <c r="AB111" s="113" t="str">
        <f>TEXT(Z111,"###,###")</f>
        <v>6,089</v>
      </c>
      <c r="AD111" s="134">
        <f>Z111/($Z$4)*100</f>
        <v>44.831394492710942</v>
      </c>
      <c r="AF111" s="113"/>
    </row>
    <row r="112" spans="1:32" x14ac:dyDescent="0.25">
      <c r="S112" s="122" t="s">
        <v>54</v>
      </c>
      <c r="T112" s="122"/>
      <c r="U112" s="116"/>
      <c r="V112" s="116">
        <v>12626</v>
      </c>
      <c r="W112" s="116">
        <v>13002</v>
      </c>
      <c r="X112" s="116">
        <v>13528</v>
      </c>
      <c r="Y112" s="116">
        <v>13540</v>
      </c>
      <c r="Z112" s="116">
        <v>13584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41.93</v>
      </c>
      <c r="W118" s="135">
        <v>41.1</v>
      </c>
      <c r="X118" s="135">
        <v>41.17</v>
      </c>
      <c r="Y118" s="135">
        <v>41.2</v>
      </c>
      <c r="Z118" s="135">
        <v>41.15</v>
      </c>
      <c r="AB118" s="113" t="str">
        <f>TEXT(Z118,"##.0")</f>
        <v>41.2</v>
      </c>
    </row>
    <row r="120" spans="19:32" x14ac:dyDescent="0.25">
      <c r="S120" s="105" t="s">
        <v>102</v>
      </c>
      <c r="T120" s="116"/>
      <c r="U120" s="116"/>
      <c r="V120" s="116">
        <v>8344</v>
      </c>
      <c r="W120" s="116">
        <v>8489</v>
      </c>
      <c r="X120" s="116">
        <v>8812</v>
      </c>
      <c r="Y120" s="116">
        <v>8950</v>
      </c>
      <c r="Z120" s="116">
        <v>9029</v>
      </c>
      <c r="AB120" s="113" t="str">
        <f>TEXT(Z120,"###,###")</f>
        <v>9,029</v>
      </c>
    </row>
    <row r="121" spans="19:32" x14ac:dyDescent="0.25">
      <c r="S121" s="105" t="s">
        <v>103</v>
      </c>
      <c r="T121" s="116"/>
      <c r="U121" s="116"/>
      <c r="V121" s="116">
        <v>508</v>
      </c>
      <c r="W121" s="116">
        <v>513</v>
      </c>
      <c r="X121" s="116">
        <v>485</v>
      </c>
      <c r="Y121" s="116">
        <v>493</v>
      </c>
      <c r="Z121" s="116">
        <v>512</v>
      </c>
      <c r="AB121" s="113" t="str">
        <f>TEXT(Z121,"###,###")</f>
        <v>512</v>
      </c>
    </row>
    <row r="122" spans="19:32" x14ac:dyDescent="0.25">
      <c r="S122" s="105" t="s">
        <v>104</v>
      </c>
      <c r="T122" s="116"/>
      <c r="U122" s="116"/>
      <c r="V122" s="116">
        <v>557</v>
      </c>
      <c r="W122" s="116">
        <v>558</v>
      </c>
      <c r="X122" s="116">
        <v>574</v>
      </c>
      <c r="Y122" s="116">
        <v>524</v>
      </c>
      <c r="Z122" s="116">
        <v>531</v>
      </c>
      <c r="AB122" s="113" t="str">
        <f>TEXT(Z122,"###,###")</f>
        <v>531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8901</v>
      </c>
      <c r="W124" s="116">
        <v>9047</v>
      </c>
      <c r="X124" s="116">
        <v>9386</v>
      </c>
      <c r="Y124" s="116">
        <v>9474</v>
      </c>
      <c r="Z124" s="116">
        <v>9560</v>
      </c>
      <c r="AB124" s="113" t="str">
        <f>TEXT(Z124,"###,###")</f>
        <v>9,560</v>
      </c>
      <c r="AD124" s="131">
        <f>Z124/$Z$7*100</f>
        <v>94.841269841269835</v>
      </c>
    </row>
    <row r="125" spans="19:32" x14ac:dyDescent="0.25">
      <c r="S125" s="105" t="s">
        <v>106</v>
      </c>
      <c r="T125" s="116"/>
      <c r="U125" s="116"/>
      <c r="V125" s="116">
        <v>1065</v>
      </c>
      <c r="W125" s="116">
        <v>1071</v>
      </c>
      <c r="X125" s="116">
        <v>1059</v>
      </c>
      <c r="Y125" s="116">
        <v>1017</v>
      </c>
      <c r="Z125" s="116">
        <v>1043</v>
      </c>
      <c r="AB125" s="113" t="str">
        <f>TEXT(Z125,"###,###")</f>
        <v>1,043</v>
      </c>
      <c r="AD125" s="131">
        <f>Z125/$Z$7*100</f>
        <v>10.347222222222221</v>
      </c>
    </row>
    <row r="127" spans="19:32" x14ac:dyDescent="0.25">
      <c r="S127" s="105" t="s">
        <v>107</v>
      </c>
      <c r="T127" s="116"/>
      <c r="U127" s="116"/>
      <c r="V127" s="116">
        <v>4918</v>
      </c>
      <c r="W127" s="116">
        <v>4982</v>
      </c>
      <c r="X127" s="116">
        <v>5131</v>
      </c>
      <c r="Y127" s="116">
        <v>5136</v>
      </c>
      <c r="Z127" s="116">
        <v>5194</v>
      </c>
      <c r="AB127" s="113" t="str">
        <f>TEXT(Z127,"###,###")</f>
        <v>5,194</v>
      </c>
      <c r="AD127" s="131">
        <f>Z127/$Z$7*100</f>
        <v>51.527777777777771</v>
      </c>
    </row>
    <row r="128" spans="19:32" x14ac:dyDescent="0.25">
      <c r="S128" s="105" t="s">
        <v>108</v>
      </c>
      <c r="T128" s="116"/>
      <c r="U128" s="116"/>
      <c r="V128" s="116">
        <v>4494</v>
      </c>
      <c r="W128" s="116">
        <v>4578</v>
      </c>
      <c r="X128" s="116">
        <v>4735</v>
      </c>
      <c r="Y128" s="116">
        <v>4834</v>
      </c>
      <c r="Z128" s="116">
        <v>4880</v>
      </c>
      <c r="AB128" s="113" t="str">
        <f>TEXT(Z128,"###,###")</f>
        <v>4,880</v>
      </c>
      <c r="AD128" s="131">
        <f>Z128/$Z$7*100</f>
        <v>48.412698412698411</v>
      </c>
    </row>
    <row r="130" spans="19:20" x14ac:dyDescent="0.25">
      <c r="S130" s="105" t="s">
        <v>185</v>
      </c>
      <c r="T130" s="131">
        <v>89.573412698412696</v>
      </c>
    </row>
    <row r="131" spans="19:20" x14ac:dyDescent="0.25">
      <c r="S131" s="105" t="s">
        <v>186</v>
      </c>
      <c r="T131" s="131">
        <v>5.0793650793650791</v>
      </c>
    </row>
    <row r="132" spans="19:20" x14ac:dyDescent="0.25">
      <c r="S132" s="105" t="s">
        <v>187</v>
      </c>
      <c r="T132" s="131">
        <v>5.2678571428571432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50E5894-37F5-4AD1-BBA4-09477D2283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F499CFC-5D95-4C28-A93E-62023AC8B4C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B6AD858-CDB1-4A13-83DD-64532193A54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F609028-68FA-4210-95C9-30362B7231F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E638B-751F-4570-BB69-6DBEB54AB10E}">
  <sheetPr codeName="Sheet68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109</v>
      </c>
      <c r="T1" s="103"/>
      <c r="U1" s="103"/>
      <c r="V1" s="103"/>
      <c r="W1" s="103"/>
      <c r="X1" s="103"/>
      <c r="Y1" s="104" t="s">
        <v>155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109</v>
      </c>
      <c r="Y3" s="109" t="s">
        <v>155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12.4 Central Coast,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14984</v>
      </c>
      <c r="W4" s="112">
        <v>15583</v>
      </c>
      <c r="X4" s="112">
        <v>15824</v>
      </c>
      <c r="Y4" s="112">
        <v>16242</v>
      </c>
      <c r="Z4" s="112">
        <v>16388</v>
      </c>
      <c r="AB4" s="113" t="str">
        <f>TEXT(Z4,"###,###")</f>
        <v>16,388</v>
      </c>
      <c r="AD4" s="114">
        <f>Z4/Y4-1</f>
        <v>8.9890407585273557E-3</v>
      </c>
      <c r="AF4" s="114">
        <f>Z4/V4-1</f>
        <v>9.3699946609717033E-2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7795</v>
      </c>
      <c r="W5" s="112">
        <v>8075</v>
      </c>
      <c r="X5" s="112">
        <v>8229</v>
      </c>
      <c r="Y5" s="112">
        <v>8224</v>
      </c>
      <c r="Z5" s="112">
        <v>8337</v>
      </c>
      <c r="AB5" s="113" t="str">
        <f>TEXT(Z5,"###,###")</f>
        <v>8,337</v>
      </c>
      <c r="AD5" s="114">
        <f t="shared" ref="AD5:AD9" si="0">Z5/Y5-1</f>
        <v>1.3740272373540918E-2</v>
      </c>
      <c r="AF5" s="114">
        <f t="shared" ref="AF5:AF9" si="1">Z5/V5-1</f>
        <v>6.9531751122514418E-2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7189</v>
      </c>
      <c r="W6" s="112">
        <v>7508</v>
      </c>
      <c r="X6" s="112">
        <v>7596</v>
      </c>
      <c r="Y6" s="112">
        <v>8013</v>
      </c>
      <c r="Z6" s="112">
        <v>8050</v>
      </c>
      <c r="AB6" s="113" t="str">
        <f>TEXT(Z6,"###,###")</f>
        <v>8,050</v>
      </c>
      <c r="AD6" s="114">
        <f t="shared" si="0"/>
        <v>4.6174965680769731E-3</v>
      </c>
      <c r="AF6" s="114">
        <f t="shared" si="1"/>
        <v>0.11976630963972745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10920</v>
      </c>
      <c r="W7" s="112">
        <v>11167</v>
      </c>
      <c r="X7" s="112">
        <v>11389</v>
      </c>
      <c r="Y7" s="112">
        <v>11560</v>
      </c>
      <c r="Z7" s="112">
        <v>11813</v>
      </c>
      <c r="AB7" s="113" t="str">
        <f>TEXT(Z7,"###,###")</f>
        <v>11,813</v>
      </c>
      <c r="AD7" s="114">
        <f t="shared" si="0"/>
        <v>2.1885813148788902E-2</v>
      </c>
      <c r="AF7" s="114">
        <f t="shared" si="1"/>
        <v>8.1776556776556708E-2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16,388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11,813</v>
      </c>
      <c r="P8" s="69"/>
      <c r="S8" s="111" t="s">
        <v>86</v>
      </c>
      <c r="T8" s="112"/>
      <c r="U8" s="112"/>
      <c r="V8" s="112">
        <v>36649.5</v>
      </c>
      <c r="W8" s="112">
        <v>36912.35</v>
      </c>
      <c r="X8" s="112">
        <v>40110.94</v>
      </c>
      <c r="Y8" s="112">
        <v>40402.5</v>
      </c>
      <c r="Z8" s="112">
        <v>41853.33</v>
      </c>
      <c r="AB8" s="113" t="str">
        <f>TEXT(Z8,"$###,###")</f>
        <v>$41,853</v>
      </c>
      <c r="AD8" s="114">
        <f t="shared" si="0"/>
        <v>3.5909411546315217E-2</v>
      </c>
      <c r="AF8" s="114">
        <f t="shared" si="1"/>
        <v>0.14198911308476236</v>
      </c>
    </row>
    <row r="9" spans="1:32" x14ac:dyDescent="0.25">
      <c r="A9" s="32" t="s">
        <v>15</v>
      </c>
      <c r="B9" s="73"/>
      <c r="C9" s="74"/>
      <c r="D9" s="75">
        <f>AD104</f>
        <v>73.742982670246533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51.485651400998897</v>
      </c>
      <c r="P9" s="76" t="s">
        <v>87</v>
      </c>
      <c r="S9" s="111" t="s">
        <v>7</v>
      </c>
      <c r="T9" s="112"/>
      <c r="U9" s="112"/>
      <c r="V9" s="112">
        <v>522550417</v>
      </c>
      <c r="W9" s="112">
        <v>538965952</v>
      </c>
      <c r="X9" s="112">
        <v>578503341</v>
      </c>
      <c r="Y9" s="112">
        <v>598223568</v>
      </c>
      <c r="Z9" s="112">
        <v>630034926</v>
      </c>
      <c r="AB9" s="113" t="str">
        <f>TEXT(Z9/1000000,"$#,###.0")&amp;" mil"</f>
        <v>$630.0 mil</v>
      </c>
      <c r="AD9" s="114">
        <f t="shared" si="0"/>
        <v>5.3176370343202439E-2</v>
      </c>
      <c r="AF9" s="114">
        <f t="shared" si="1"/>
        <v>0.20569213132978903</v>
      </c>
    </row>
    <row r="10" spans="1:32" x14ac:dyDescent="0.25">
      <c r="A10" s="32" t="s">
        <v>18</v>
      </c>
      <c r="B10" s="73"/>
      <c r="C10" s="74"/>
      <c r="D10" s="75">
        <f>AD105</f>
        <v>17.610446668293875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48.497418098704813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83.602810463049181</v>
      </c>
      <c r="P11" s="76" t="s">
        <v>87</v>
      </c>
      <c r="S11" s="111" t="s">
        <v>30</v>
      </c>
      <c r="T11" s="116"/>
      <c r="U11" s="116"/>
      <c r="V11" s="116">
        <v>13133</v>
      </c>
      <c r="W11" s="116">
        <v>13732</v>
      </c>
      <c r="X11" s="116">
        <v>13897</v>
      </c>
      <c r="Y11" s="116">
        <v>14377</v>
      </c>
      <c r="Z11" s="116">
        <v>14457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8.6938119021417091</v>
      </c>
      <c r="P12" s="76" t="s">
        <v>87</v>
      </c>
      <c r="S12" s="111" t="s">
        <v>31</v>
      </c>
      <c r="T12" s="116"/>
      <c r="U12" s="116"/>
      <c r="V12" s="116">
        <v>1849</v>
      </c>
      <c r="W12" s="116">
        <v>1851</v>
      </c>
      <c r="X12" s="116">
        <v>1930</v>
      </c>
      <c r="Y12" s="116">
        <v>1865</v>
      </c>
      <c r="Z12" s="116">
        <v>1936</v>
      </c>
    </row>
    <row r="13" spans="1:32" ht="15" customHeight="1" x14ac:dyDescent="0.25">
      <c r="A13" s="32" t="s">
        <v>20</v>
      </c>
      <c r="B13" s="74"/>
      <c r="C13" s="74"/>
      <c r="D13" s="75">
        <f>AD108</f>
        <v>12.844764461801317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7.6864471345128251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16.145960458872345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43.5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21.991701244813278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16.869815473167428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1185</v>
      </c>
      <c r="Z15" s="116">
        <v>1314</v>
      </c>
      <c r="AB15" s="121">
        <f t="shared" ref="AB15:AB34" si="2">IF(Z15="np",0,Z15/$Z$34)</f>
        <v>8.0175727622185611E-2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40.059799853551382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83.130184526832579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281</v>
      </c>
      <c r="Z16" s="116">
        <v>298</v>
      </c>
      <c r="AB16" s="121">
        <f t="shared" si="2"/>
        <v>1.8182927573372382E-2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1333</v>
      </c>
      <c r="Z17" s="116">
        <v>1415</v>
      </c>
      <c r="AB17" s="121">
        <f t="shared" si="2"/>
        <v>8.6338397705778266E-2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120</v>
      </c>
      <c r="Z18" s="116">
        <v>120</v>
      </c>
      <c r="AB18" s="121">
        <f t="shared" si="2"/>
        <v>7.3219842577338457E-3</v>
      </c>
    </row>
    <row r="19" spans="1:28" x14ac:dyDescent="0.25">
      <c r="A19" s="65" t="str">
        <f>$S$1&amp;" ("&amp;$V$2&amp;" to "&amp;$Z$2&amp;")"</f>
        <v>Central Coast (2015-16 to 2019-20)</v>
      </c>
      <c r="B19" s="65"/>
      <c r="C19" s="65"/>
      <c r="D19" s="65"/>
      <c r="E19" s="65"/>
      <c r="F19" s="65"/>
      <c r="G19" s="65" t="str">
        <f>$S$1&amp;" ("&amp;$V$2&amp;" to "&amp;$Z$2&amp;")"</f>
        <v>Central Coast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1159</v>
      </c>
      <c r="Z19" s="116">
        <v>1232</v>
      </c>
      <c r="AB19" s="121">
        <f t="shared" si="2"/>
        <v>7.5172371712734151E-2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500</v>
      </c>
      <c r="Z20" s="116">
        <v>475</v>
      </c>
      <c r="AB20" s="121">
        <f t="shared" si="2"/>
        <v>2.8982854353529805E-2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1327</v>
      </c>
      <c r="Z21" s="116">
        <v>1347</v>
      </c>
      <c r="AB21" s="121">
        <f t="shared" si="2"/>
        <v>8.2189273293062415E-2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1012</v>
      </c>
      <c r="Z22" s="116">
        <v>969</v>
      </c>
      <c r="AB22" s="121">
        <f t="shared" si="2"/>
        <v>5.9125022881200806E-2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707</v>
      </c>
      <c r="Z23" s="116">
        <v>734</v>
      </c>
      <c r="AB23" s="121">
        <f t="shared" si="2"/>
        <v>4.4786137043138691E-2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62</v>
      </c>
      <c r="Z24" s="116">
        <v>63</v>
      </c>
      <c r="AB24" s="121">
        <f t="shared" si="2"/>
        <v>3.8440417353102691E-3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348</v>
      </c>
      <c r="Z25" s="116">
        <v>403</v>
      </c>
      <c r="AB25" s="121">
        <f t="shared" si="2"/>
        <v>2.4589663798889497E-2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189</v>
      </c>
      <c r="Z26" s="116">
        <v>181</v>
      </c>
      <c r="AB26" s="121">
        <f t="shared" si="2"/>
        <v>1.1043992922081884E-2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582</v>
      </c>
      <c r="Z27" s="116">
        <v>591</v>
      </c>
      <c r="AB27" s="121">
        <f t="shared" si="2"/>
        <v>3.606077246933919E-2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1311</v>
      </c>
      <c r="Z28" s="116">
        <v>1271</v>
      </c>
      <c r="AB28" s="121">
        <f t="shared" si="2"/>
        <v>7.7552016596497644E-2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999</v>
      </c>
      <c r="Z29" s="116">
        <v>701</v>
      </c>
      <c r="AB29" s="121">
        <f t="shared" si="2"/>
        <v>4.277259137226188E-2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1299</v>
      </c>
      <c r="Z30" s="116">
        <v>1327</v>
      </c>
      <c r="AB30" s="121">
        <f t="shared" si="2"/>
        <v>8.0968942583440118E-2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2117</v>
      </c>
      <c r="Z31" s="116">
        <v>2274</v>
      </c>
      <c r="AB31" s="121">
        <f t="shared" si="2"/>
        <v>0.13875160168405637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172</v>
      </c>
      <c r="Z32" s="116">
        <v>198</v>
      </c>
      <c r="AB32" s="121">
        <f t="shared" si="2"/>
        <v>1.2081274025260845E-2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578</v>
      </c>
      <c r="Z33" s="116">
        <v>599</v>
      </c>
      <c r="AB33" s="121">
        <f t="shared" si="2"/>
        <v>3.6548904753188116E-2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16239</v>
      </c>
      <c r="Z34" s="124">
        <v>16389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9821</v>
      </c>
      <c r="AB37" s="136">
        <f>Z37/Z40*100</f>
        <v>83.130184526832579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1993</v>
      </c>
      <c r="AB38" s="136">
        <f>Z38/Z40*100</f>
        <v>16.869815473167428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11814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9</v>
      </c>
      <c r="W44" s="116">
        <v>8</v>
      </c>
      <c r="X44" s="116">
        <v>13</v>
      </c>
      <c r="Y44" s="116">
        <v>10</v>
      </c>
      <c r="Z44" s="116">
        <v>13</v>
      </c>
    </row>
    <row r="45" spans="19:32" x14ac:dyDescent="0.25">
      <c r="S45" s="119" t="s">
        <v>38</v>
      </c>
      <c r="T45" s="119"/>
      <c r="U45" s="116"/>
      <c r="V45" s="116">
        <v>198</v>
      </c>
      <c r="W45" s="116">
        <v>186</v>
      </c>
      <c r="X45" s="116">
        <v>193</v>
      </c>
      <c r="Y45" s="116">
        <v>186</v>
      </c>
      <c r="Z45" s="116">
        <v>216</v>
      </c>
    </row>
    <row r="46" spans="19:32" x14ac:dyDescent="0.25">
      <c r="S46" s="119" t="s">
        <v>39</v>
      </c>
      <c r="T46" s="119"/>
      <c r="U46" s="116"/>
      <c r="V46" s="116">
        <v>472</v>
      </c>
      <c r="W46" s="116">
        <v>472</v>
      </c>
      <c r="X46" s="116">
        <v>506</v>
      </c>
      <c r="Y46" s="116">
        <v>486</v>
      </c>
      <c r="Z46" s="116">
        <v>424</v>
      </c>
    </row>
    <row r="47" spans="19:32" x14ac:dyDescent="0.25">
      <c r="S47" s="119" t="s">
        <v>40</v>
      </c>
      <c r="T47" s="119"/>
      <c r="U47" s="116"/>
      <c r="V47" s="116">
        <v>716</v>
      </c>
      <c r="W47" s="116">
        <v>746</v>
      </c>
      <c r="X47" s="116">
        <v>718</v>
      </c>
      <c r="Y47" s="116">
        <v>667</v>
      </c>
      <c r="Z47" s="116">
        <v>671</v>
      </c>
    </row>
    <row r="48" spans="19:32" x14ac:dyDescent="0.25">
      <c r="S48" s="119" t="s">
        <v>41</v>
      </c>
      <c r="T48" s="119"/>
      <c r="U48" s="116"/>
      <c r="V48" s="116">
        <v>744</v>
      </c>
      <c r="W48" s="116">
        <v>810</v>
      </c>
      <c r="X48" s="116">
        <v>838</v>
      </c>
      <c r="Y48" s="116">
        <v>945</v>
      </c>
      <c r="Z48" s="116">
        <v>984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663</v>
      </c>
      <c r="W49" s="116">
        <v>683</v>
      </c>
      <c r="X49" s="116">
        <v>736</v>
      </c>
      <c r="Y49" s="116">
        <v>738</v>
      </c>
      <c r="Z49" s="116">
        <v>793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Central Coast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627</v>
      </c>
      <c r="W50" s="116">
        <v>666</v>
      </c>
      <c r="X50" s="116">
        <v>690</v>
      </c>
      <c r="Y50" s="116">
        <v>672</v>
      </c>
      <c r="Z50" s="116">
        <v>700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737</v>
      </c>
      <c r="W51" s="116">
        <v>722</v>
      </c>
      <c r="X51" s="116">
        <v>675</v>
      </c>
      <c r="Y51" s="116">
        <v>680</v>
      </c>
      <c r="Z51" s="116">
        <v>657</v>
      </c>
    </row>
    <row r="52" spans="1:26" ht="15" customHeight="1" x14ac:dyDescent="0.25">
      <c r="S52" s="119" t="s">
        <v>45</v>
      </c>
      <c r="T52" s="119"/>
      <c r="U52" s="116"/>
      <c r="V52" s="116">
        <v>786</v>
      </c>
      <c r="W52" s="116">
        <v>814</v>
      </c>
      <c r="X52" s="116">
        <v>810</v>
      </c>
      <c r="Y52" s="116">
        <v>783</v>
      </c>
      <c r="Z52" s="116">
        <v>750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856</v>
      </c>
      <c r="W53" s="116">
        <v>889</v>
      </c>
      <c r="X53" s="116">
        <v>841</v>
      </c>
      <c r="Y53" s="116">
        <v>810</v>
      </c>
      <c r="Z53" s="116">
        <v>786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895</v>
      </c>
      <c r="W54" s="116">
        <v>890</v>
      </c>
      <c r="X54" s="116">
        <v>931</v>
      </c>
      <c r="Y54" s="116">
        <v>904</v>
      </c>
      <c r="Z54" s="116">
        <v>907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569</v>
      </c>
      <c r="W55" s="116">
        <v>626</v>
      </c>
      <c r="X55" s="116">
        <v>675</v>
      </c>
      <c r="Y55" s="116">
        <v>710</v>
      </c>
      <c r="Z55" s="116">
        <v>744</v>
      </c>
    </row>
    <row r="56" spans="1:26" ht="15" customHeight="1" x14ac:dyDescent="0.25">
      <c r="S56" s="119" t="s">
        <v>49</v>
      </c>
      <c r="T56" s="119"/>
      <c r="U56" s="116"/>
      <c r="V56" s="116">
        <v>334</v>
      </c>
      <c r="W56" s="116">
        <v>329</v>
      </c>
      <c r="X56" s="116">
        <v>366</v>
      </c>
      <c r="Y56" s="116">
        <v>382</v>
      </c>
      <c r="Z56" s="116">
        <v>409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109</v>
      </c>
      <c r="W57" s="116">
        <v>127</v>
      </c>
      <c r="X57" s="116">
        <v>148</v>
      </c>
      <c r="Y57" s="116">
        <v>156</v>
      </c>
      <c r="Z57" s="116">
        <v>171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52</v>
      </c>
      <c r="W58" s="116">
        <v>62</v>
      </c>
      <c r="X58" s="116">
        <v>49</v>
      </c>
      <c r="Y58" s="116">
        <v>52</v>
      </c>
      <c r="Z58" s="116">
        <v>63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21</v>
      </c>
      <c r="W59" s="116">
        <v>35</v>
      </c>
      <c r="X59" s="116">
        <v>33</v>
      </c>
      <c r="Y59" s="116">
        <v>29</v>
      </c>
      <c r="Z59" s="116">
        <v>27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14</v>
      </c>
      <c r="W60" s="116">
        <v>10</v>
      </c>
      <c r="X60" s="116">
        <v>17</v>
      </c>
      <c r="Y60" s="116">
        <v>16</v>
      </c>
      <c r="Z60" s="116">
        <v>16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7793</v>
      </c>
      <c r="W61" s="116">
        <v>8075</v>
      </c>
      <c r="X61" s="116">
        <v>8226</v>
      </c>
      <c r="Y61" s="116">
        <v>8226</v>
      </c>
      <c r="Z61" s="116">
        <v>8335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5</v>
      </c>
      <c r="W63" s="116">
        <v>10</v>
      </c>
      <c r="X63" s="116">
        <v>6</v>
      </c>
      <c r="Y63" s="116">
        <v>16</v>
      </c>
      <c r="Z63" s="116">
        <v>10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221</v>
      </c>
      <c r="W64" s="116">
        <v>211</v>
      </c>
      <c r="X64" s="116">
        <v>178</v>
      </c>
      <c r="Y64" s="116">
        <v>231</v>
      </c>
      <c r="Z64" s="116">
        <v>256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Central Coast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497</v>
      </c>
      <c r="W65" s="116">
        <v>512</v>
      </c>
      <c r="X65" s="116">
        <v>536</v>
      </c>
      <c r="Y65" s="116">
        <v>514</v>
      </c>
      <c r="Z65" s="116">
        <v>481</v>
      </c>
    </row>
    <row r="66" spans="1:26" x14ac:dyDescent="0.25">
      <c r="S66" s="119" t="s">
        <v>40</v>
      </c>
      <c r="T66" s="119"/>
      <c r="U66" s="116"/>
      <c r="V66" s="116">
        <v>614</v>
      </c>
      <c r="W66" s="116">
        <v>639</v>
      </c>
      <c r="X66" s="116">
        <v>626</v>
      </c>
      <c r="Y66" s="116">
        <v>672</v>
      </c>
      <c r="Z66" s="116">
        <v>701</v>
      </c>
    </row>
    <row r="67" spans="1:26" x14ac:dyDescent="0.25">
      <c r="S67" s="119" t="s">
        <v>41</v>
      </c>
      <c r="T67" s="119"/>
      <c r="U67" s="116"/>
      <c r="V67" s="116">
        <v>633</v>
      </c>
      <c r="W67" s="116">
        <v>697</v>
      </c>
      <c r="X67" s="116">
        <v>705</v>
      </c>
      <c r="Y67" s="116">
        <v>788</v>
      </c>
      <c r="Z67" s="116">
        <v>801</v>
      </c>
    </row>
    <row r="68" spans="1:26" x14ac:dyDescent="0.25">
      <c r="S68" s="119" t="s">
        <v>42</v>
      </c>
      <c r="T68" s="119"/>
      <c r="U68" s="116"/>
      <c r="V68" s="116">
        <v>600</v>
      </c>
      <c r="W68" s="116">
        <v>632</v>
      </c>
      <c r="X68" s="116">
        <v>649</v>
      </c>
      <c r="Y68" s="116">
        <v>692</v>
      </c>
      <c r="Z68" s="116">
        <v>710</v>
      </c>
    </row>
    <row r="69" spans="1:26" x14ac:dyDescent="0.25">
      <c r="S69" s="119" t="s">
        <v>43</v>
      </c>
      <c r="T69" s="119"/>
      <c r="U69" s="116"/>
      <c r="V69" s="116">
        <v>549</v>
      </c>
      <c r="W69" s="116">
        <v>606</v>
      </c>
      <c r="X69" s="116">
        <v>603</v>
      </c>
      <c r="Y69" s="116">
        <v>611</v>
      </c>
      <c r="Z69" s="116">
        <v>640</v>
      </c>
    </row>
    <row r="70" spans="1:26" x14ac:dyDescent="0.25">
      <c r="S70" s="119" t="s">
        <v>44</v>
      </c>
      <c r="T70" s="119"/>
      <c r="U70" s="116"/>
      <c r="V70" s="116">
        <v>740</v>
      </c>
      <c r="W70" s="116">
        <v>716</v>
      </c>
      <c r="X70" s="116">
        <v>727</v>
      </c>
      <c r="Y70" s="116">
        <v>753</v>
      </c>
      <c r="Z70" s="116">
        <v>713</v>
      </c>
    </row>
    <row r="71" spans="1:26" x14ac:dyDescent="0.25">
      <c r="S71" s="119" t="s">
        <v>45</v>
      </c>
      <c r="T71" s="119"/>
      <c r="U71" s="116"/>
      <c r="V71" s="116">
        <v>885</v>
      </c>
      <c r="W71" s="116">
        <v>885</v>
      </c>
      <c r="X71" s="116">
        <v>884</v>
      </c>
      <c r="Y71" s="116">
        <v>867</v>
      </c>
      <c r="Z71" s="116">
        <v>824</v>
      </c>
    </row>
    <row r="72" spans="1:26" x14ac:dyDescent="0.25">
      <c r="S72" s="119" t="s">
        <v>46</v>
      </c>
      <c r="T72" s="119"/>
      <c r="U72" s="116"/>
      <c r="V72" s="116">
        <v>872</v>
      </c>
      <c r="W72" s="116">
        <v>899</v>
      </c>
      <c r="X72" s="116">
        <v>920</v>
      </c>
      <c r="Y72" s="116">
        <v>955</v>
      </c>
      <c r="Z72" s="116">
        <v>942</v>
      </c>
    </row>
    <row r="73" spans="1:26" x14ac:dyDescent="0.25">
      <c r="S73" s="119" t="s">
        <v>47</v>
      </c>
      <c r="T73" s="119"/>
      <c r="U73" s="116"/>
      <c r="V73" s="116">
        <v>788</v>
      </c>
      <c r="W73" s="116">
        <v>849</v>
      </c>
      <c r="X73" s="116">
        <v>838</v>
      </c>
      <c r="Y73" s="116">
        <v>904</v>
      </c>
      <c r="Z73" s="116">
        <v>875</v>
      </c>
    </row>
    <row r="74" spans="1:26" x14ac:dyDescent="0.25">
      <c r="S74" s="119" t="s">
        <v>48</v>
      </c>
      <c r="T74" s="119"/>
      <c r="U74" s="116"/>
      <c r="V74" s="116">
        <v>452</v>
      </c>
      <c r="W74" s="116">
        <v>500</v>
      </c>
      <c r="X74" s="116">
        <v>527</v>
      </c>
      <c r="Y74" s="116">
        <v>595</v>
      </c>
      <c r="Z74" s="116">
        <v>633</v>
      </c>
    </row>
    <row r="75" spans="1:26" x14ac:dyDescent="0.25">
      <c r="S75" s="119" t="s">
        <v>49</v>
      </c>
      <c r="T75" s="119"/>
      <c r="U75" s="116"/>
      <c r="V75" s="116">
        <v>178</v>
      </c>
      <c r="W75" s="116">
        <v>188</v>
      </c>
      <c r="X75" s="116">
        <v>214</v>
      </c>
      <c r="Y75" s="116">
        <v>238</v>
      </c>
      <c r="Z75" s="116">
        <v>272</v>
      </c>
    </row>
    <row r="76" spans="1:26" x14ac:dyDescent="0.25">
      <c r="S76" s="119" t="s">
        <v>50</v>
      </c>
      <c r="T76" s="119"/>
      <c r="U76" s="116"/>
      <c r="V76" s="116">
        <v>71</v>
      </c>
      <c r="W76" s="116">
        <v>86</v>
      </c>
      <c r="X76" s="116">
        <v>102</v>
      </c>
      <c r="Y76" s="116">
        <v>94</v>
      </c>
      <c r="Z76" s="116">
        <v>109</v>
      </c>
    </row>
    <row r="77" spans="1:26" x14ac:dyDescent="0.25">
      <c r="S77" s="119" t="s">
        <v>51</v>
      </c>
      <c r="T77" s="119"/>
      <c r="U77" s="116"/>
      <c r="V77" s="116">
        <v>40</v>
      </c>
      <c r="W77" s="116">
        <v>40</v>
      </c>
      <c r="X77" s="116">
        <v>48</v>
      </c>
      <c r="Y77" s="116">
        <v>44</v>
      </c>
      <c r="Z77" s="116">
        <v>40</v>
      </c>
    </row>
    <row r="78" spans="1:26" x14ac:dyDescent="0.25">
      <c r="S78" s="119" t="s">
        <v>52</v>
      </c>
      <c r="T78" s="119"/>
      <c r="U78" s="116"/>
      <c r="V78" s="116">
        <v>18</v>
      </c>
      <c r="W78" s="116">
        <v>22</v>
      </c>
      <c r="X78" s="116">
        <v>20</v>
      </c>
      <c r="Y78" s="116">
        <v>16</v>
      </c>
      <c r="Z78" s="116">
        <v>24</v>
      </c>
    </row>
    <row r="79" spans="1:26" x14ac:dyDescent="0.25">
      <c r="S79" s="119" t="s">
        <v>53</v>
      </c>
      <c r="T79" s="119"/>
      <c r="U79" s="116"/>
      <c r="V79" s="116">
        <v>14</v>
      </c>
      <c r="W79" s="116">
        <v>16</v>
      </c>
      <c r="X79" s="116">
        <v>15</v>
      </c>
      <c r="Y79" s="116">
        <v>17</v>
      </c>
      <c r="Z79" s="116">
        <v>12</v>
      </c>
    </row>
    <row r="80" spans="1:26" x14ac:dyDescent="0.25">
      <c r="S80" s="122" t="s">
        <v>54</v>
      </c>
      <c r="T80" s="122"/>
      <c r="U80" s="116"/>
      <c r="V80" s="116">
        <v>7189</v>
      </c>
      <c r="W80" s="116">
        <v>7508</v>
      </c>
      <c r="X80" s="116">
        <v>7597</v>
      </c>
      <c r="Y80" s="116">
        <v>8011</v>
      </c>
      <c r="Z80" s="116">
        <v>8047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Central Coast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475</v>
      </c>
      <c r="W83" s="116">
        <v>499</v>
      </c>
      <c r="X83" s="116">
        <v>519</v>
      </c>
      <c r="Y83" s="116">
        <v>529</v>
      </c>
      <c r="Z83" s="116">
        <v>557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560</v>
      </c>
      <c r="W84" s="116">
        <v>577</v>
      </c>
      <c r="X84" s="116">
        <v>594</v>
      </c>
      <c r="Y84" s="116">
        <v>603</v>
      </c>
      <c r="Z84" s="116">
        <v>599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1262</v>
      </c>
      <c r="W85" s="116">
        <v>1309</v>
      </c>
      <c r="X85" s="116">
        <v>1340</v>
      </c>
      <c r="Y85" s="116">
        <v>1340</v>
      </c>
      <c r="Z85" s="116">
        <v>1345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16,388</v>
      </c>
      <c r="D86" s="98">
        <f t="shared" ref="D86:D91" si="4">AD4</f>
        <v>8.9890407585273557E-3</v>
      </c>
      <c r="E86" s="99">
        <f t="shared" ref="E86:E91" si="5">AD4</f>
        <v>8.9890407585273557E-3</v>
      </c>
      <c r="F86" s="98">
        <f t="shared" ref="F86:F91" si="6">AF4</f>
        <v>9.3699946609717033E-2</v>
      </c>
      <c r="G86" s="99">
        <f t="shared" ref="G86:G91" si="7">AF4</f>
        <v>9.3699946609717033E-2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264</v>
      </c>
      <c r="W86" s="116">
        <v>267</v>
      </c>
      <c r="X86" s="116">
        <v>273</v>
      </c>
      <c r="Y86" s="116">
        <v>288</v>
      </c>
      <c r="Z86" s="116">
        <v>305</v>
      </c>
    </row>
    <row r="87" spans="1:30" ht="15" customHeight="1" x14ac:dyDescent="0.25">
      <c r="A87" s="100" t="s">
        <v>4</v>
      </c>
      <c r="B87" s="51"/>
      <c r="C87" s="101" t="str">
        <f t="shared" si="3"/>
        <v>8,337</v>
      </c>
      <c r="D87" s="98">
        <f t="shared" si="4"/>
        <v>1.3740272373540918E-2</v>
      </c>
      <c r="E87" s="99">
        <f t="shared" si="5"/>
        <v>1.3740272373540918E-2</v>
      </c>
      <c r="F87" s="98">
        <f t="shared" si="6"/>
        <v>6.9531751122514418E-2</v>
      </c>
      <c r="G87" s="99">
        <f t="shared" si="7"/>
        <v>6.9531751122514418E-2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192</v>
      </c>
      <c r="W87" s="116">
        <v>199</v>
      </c>
      <c r="X87" s="116">
        <v>202</v>
      </c>
      <c r="Y87" s="116">
        <v>205</v>
      </c>
      <c r="Z87" s="116">
        <v>200</v>
      </c>
    </row>
    <row r="88" spans="1:30" ht="15" customHeight="1" x14ac:dyDescent="0.25">
      <c r="A88" s="100" t="s">
        <v>5</v>
      </c>
      <c r="B88" s="51"/>
      <c r="C88" s="101" t="str">
        <f t="shared" si="3"/>
        <v>8,050</v>
      </c>
      <c r="D88" s="98">
        <f t="shared" si="4"/>
        <v>4.6174965680769731E-3</v>
      </c>
      <c r="E88" s="99">
        <f t="shared" si="5"/>
        <v>4.6174965680769731E-3</v>
      </c>
      <c r="F88" s="98">
        <f t="shared" si="6"/>
        <v>0.11976630963972745</v>
      </c>
      <c r="G88" s="99">
        <f t="shared" si="7"/>
        <v>0.11976630963972745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234</v>
      </c>
      <c r="W88" s="116">
        <v>233</v>
      </c>
      <c r="X88" s="116">
        <v>249</v>
      </c>
      <c r="Y88" s="116">
        <v>249</v>
      </c>
      <c r="Z88" s="116">
        <v>259</v>
      </c>
    </row>
    <row r="89" spans="1:30" ht="15" customHeight="1" x14ac:dyDescent="0.25">
      <c r="A89" s="51" t="s">
        <v>6</v>
      </c>
      <c r="B89" s="51"/>
      <c r="C89" s="101" t="str">
        <f t="shared" si="3"/>
        <v>11,813</v>
      </c>
      <c r="D89" s="98">
        <f t="shared" si="4"/>
        <v>2.1885813148788902E-2</v>
      </c>
      <c r="E89" s="99">
        <f t="shared" si="5"/>
        <v>2.1885813148788902E-2</v>
      </c>
      <c r="F89" s="98">
        <f t="shared" si="6"/>
        <v>8.1776556776556708E-2</v>
      </c>
      <c r="G89" s="99">
        <f t="shared" si="7"/>
        <v>8.1776556776556708E-2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675</v>
      </c>
      <c r="W89" s="116">
        <v>703</v>
      </c>
      <c r="X89" s="116">
        <v>727</v>
      </c>
      <c r="Y89" s="116">
        <v>739</v>
      </c>
      <c r="Z89" s="116">
        <v>761</v>
      </c>
    </row>
    <row r="90" spans="1:30" ht="15" customHeight="1" x14ac:dyDescent="0.25">
      <c r="A90" s="51" t="s">
        <v>100</v>
      </c>
      <c r="B90" s="51"/>
      <c r="C90" s="101" t="str">
        <f t="shared" si="3"/>
        <v>$41,853</v>
      </c>
      <c r="D90" s="98">
        <f t="shared" si="4"/>
        <v>3.5909411546315217E-2</v>
      </c>
      <c r="E90" s="99">
        <f t="shared" si="5"/>
        <v>3.5909411546315217E-2</v>
      </c>
      <c r="F90" s="98">
        <f t="shared" si="6"/>
        <v>0.14198911308476236</v>
      </c>
      <c r="G90" s="99">
        <f t="shared" si="7"/>
        <v>0.14198911308476236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900</v>
      </c>
      <c r="W90" s="116">
        <v>915</v>
      </c>
      <c r="X90" s="116">
        <v>905</v>
      </c>
      <c r="Y90" s="116">
        <v>935</v>
      </c>
      <c r="Z90" s="116">
        <v>967</v>
      </c>
    </row>
    <row r="91" spans="1:30" ht="15" customHeight="1" x14ac:dyDescent="0.25">
      <c r="A91" s="51" t="s">
        <v>7</v>
      </c>
      <c r="B91" s="51"/>
      <c r="C91" s="101" t="str">
        <f t="shared" si="3"/>
        <v>$630.0 mil</v>
      </c>
      <c r="D91" s="98">
        <f t="shared" si="4"/>
        <v>5.3176370343202439E-2</v>
      </c>
      <c r="E91" s="99">
        <f t="shared" si="5"/>
        <v>5.3176370343202439E-2</v>
      </c>
      <c r="F91" s="98">
        <f t="shared" si="6"/>
        <v>0.20569213132978903</v>
      </c>
      <c r="G91" s="99">
        <f t="shared" si="7"/>
        <v>0.20569213132978903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5664</v>
      </c>
      <c r="W91" s="116">
        <v>5777</v>
      </c>
      <c r="X91" s="116">
        <v>5920</v>
      </c>
      <c r="Y91" s="116">
        <v>5933</v>
      </c>
      <c r="Z91" s="116">
        <v>6086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281</v>
      </c>
      <c r="W93" s="116">
        <v>323</v>
      </c>
      <c r="X93" s="116">
        <v>339</v>
      </c>
      <c r="Y93" s="116">
        <v>343</v>
      </c>
      <c r="Z93" s="116">
        <v>338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929</v>
      </c>
      <c r="W94" s="116">
        <v>984</v>
      </c>
      <c r="X94" s="116">
        <v>1010</v>
      </c>
      <c r="Y94" s="116">
        <v>1049</v>
      </c>
      <c r="Z94" s="116">
        <v>1063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192</v>
      </c>
      <c r="W95" s="116">
        <v>199</v>
      </c>
      <c r="X95" s="116">
        <v>218</v>
      </c>
      <c r="Y95" s="116">
        <v>211</v>
      </c>
      <c r="Z95" s="116">
        <v>221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866</v>
      </c>
      <c r="W96" s="116">
        <v>899</v>
      </c>
      <c r="X96" s="116">
        <v>937</v>
      </c>
      <c r="Y96" s="116">
        <v>985</v>
      </c>
      <c r="Z96" s="116">
        <v>1045</v>
      </c>
    </row>
    <row r="97" spans="1:32" ht="15" customHeight="1" x14ac:dyDescent="0.25">
      <c r="S97" s="119" t="s">
        <v>145</v>
      </c>
      <c r="T97" s="119"/>
      <c r="U97" s="116"/>
      <c r="V97" s="116">
        <v>757</v>
      </c>
      <c r="W97" s="116">
        <v>807</v>
      </c>
      <c r="X97" s="116">
        <v>797</v>
      </c>
      <c r="Y97" s="116">
        <v>835</v>
      </c>
      <c r="Z97" s="116">
        <v>820</v>
      </c>
    </row>
    <row r="98" spans="1:32" ht="15" customHeight="1" x14ac:dyDescent="0.25">
      <c r="S98" s="119" t="s">
        <v>146</v>
      </c>
      <c r="T98" s="119"/>
      <c r="U98" s="116"/>
      <c r="V98" s="116">
        <v>629</v>
      </c>
      <c r="W98" s="116">
        <v>633</v>
      </c>
      <c r="X98" s="116">
        <v>653</v>
      </c>
      <c r="Y98" s="116">
        <v>646</v>
      </c>
      <c r="Z98" s="116">
        <v>680</v>
      </c>
    </row>
    <row r="99" spans="1:32" ht="15" customHeight="1" x14ac:dyDescent="0.25">
      <c r="S99" s="119" t="s">
        <v>147</v>
      </c>
      <c r="T99" s="119"/>
      <c r="U99" s="116"/>
      <c r="V99" s="116">
        <v>48</v>
      </c>
      <c r="W99" s="116">
        <v>59</v>
      </c>
      <c r="X99" s="116">
        <v>64</v>
      </c>
      <c r="Y99" s="116">
        <v>63</v>
      </c>
      <c r="Z99" s="116">
        <v>65</v>
      </c>
    </row>
    <row r="100" spans="1:32" ht="15" customHeight="1" x14ac:dyDescent="0.25">
      <c r="S100" s="119" t="s">
        <v>59</v>
      </c>
      <c r="T100" s="119"/>
      <c r="U100" s="116"/>
      <c r="V100" s="116">
        <v>565</v>
      </c>
      <c r="W100" s="116">
        <v>594</v>
      </c>
      <c r="X100" s="116">
        <v>580</v>
      </c>
      <c r="Y100" s="116">
        <v>626</v>
      </c>
      <c r="Z100" s="116">
        <v>622</v>
      </c>
    </row>
    <row r="101" spans="1:32" x14ac:dyDescent="0.25">
      <c r="A101" s="20"/>
      <c r="S101" s="122" t="s">
        <v>54</v>
      </c>
      <c r="T101" s="122"/>
      <c r="U101" s="116"/>
      <c r="V101" s="116">
        <v>5251</v>
      </c>
      <c r="W101" s="116">
        <v>5390</v>
      </c>
      <c r="X101" s="116">
        <v>5469</v>
      </c>
      <c r="Y101" s="116">
        <v>5624</v>
      </c>
      <c r="Z101" s="116">
        <v>5724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10520</v>
      </c>
      <c r="W104" s="116">
        <v>11284</v>
      </c>
      <c r="X104" s="116">
        <v>11416</v>
      </c>
      <c r="Y104" s="116">
        <v>11640</v>
      </c>
      <c r="Z104" s="116">
        <v>12085</v>
      </c>
      <c r="AB104" s="113" t="str">
        <f>TEXT(Z104,"###,###")</f>
        <v>12,085</v>
      </c>
      <c r="AD104" s="134">
        <f>Z104/($Z$4)*100</f>
        <v>73.742982670246533</v>
      </c>
      <c r="AF104" s="113"/>
    </row>
    <row r="105" spans="1:32" x14ac:dyDescent="0.25">
      <c r="S105" s="119" t="s">
        <v>18</v>
      </c>
      <c r="T105" s="119"/>
      <c r="U105" s="116"/>
      <c r="V105" s="116">
        <v>2738</v>
      </c>
      <c r="W105" s="116">
        <v>2886</v>
      </c>
      <c r="X105" s="116">
        <v>2869</v>
      </c>
      <c r="Y105" s="116">
        <v>3110</v>
      </c>
      <c r="Z105" s="116">
        <v>2886</v>
      </c>
      <c r="AB105" s="113" t="str">
        <f>TEXT(Z105,"###,###")</f>
        <v>2,886</v>
      </c>
      <c r="AD105" s="134">
        <f>Z105/($Z$4)*100</f>
        <v>17.610446668293875</v>
      </c>
      <c r="AF105" s="113"/>
    </row>
    <row r="106" spans="1:32" x14ac:dyDescent="0.25">
      <c r="S106" s="122" t="s">
        <v>54</v>
      </c>
      <c r="T106" s="122"/>
      <c r="U106" s="124"/>
      <c r="V106" s="124">
        <v>13258</v>
      </c>
      <c r="W106" s="124">
        <v>14170</v>
      </c>
      <c r="X106" s="124">
        <v>14285</v>
      </c>
      <c r="Y106" s="124">
        <v>14750</v>
      </c>
      <c r="Z106" s="124">
        <v>14971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1900</v>
      </c>
      <c r="W108" s="116">
        <v>2116</v>
      </c>
      <c r="X108" s="116">
        <v>2193</v>
      </c>
      <c r="Y108" s="116">
        <v>2052</v>
      </c>
      <c r="Z108" s="116">
        <v>2105</v>
      </c>
      <c r="AB108" s="113" t="str">
        <f>TEXT(Z108,"###,###")</f>
        <v>2,105</v>
      </c>
      <c r="AD108" s="134">
        <f>Z108/($Z$4)*100</f>
        <v>12.844764461801317</v>
      </c>
      <c r="AF108" s="113"/>
    </row>
    <row r="109" spans="1:32" x14ac:dyDescent="0.25">
      <c r="S109" s="119" t="s">
        <v>21</v>
      </c>
      <c r="T109" s="119"/>
      <c r="U109" s="116"/>
      <c r="V109" s="116">
        <v>2521</v>
      </c>
      <c r="W109" s="116">
        <v>2672</v>
      </c>
      <c r="X109" s="116">
        <v>2697</v>
      </c>
      <c r="Y109" s="116">
        <v>2652</v>
      </c>
      <c r="Z109" s="116">
        <v>2646</v>
      </c>
      <c r="AB109" s="113" t="str">
        <f>TEXT(Z109,"###,###")</f>
        <v>2,646</v>
      </c>
      <c r="AD109" s="134">
        <f>Z109/($Z$4)*100</f>
        <v>16.145960458872345</v>
      </c>
      <c r="AF109" s="113"/>
    </row>
    <row r="110" spans="1:32" x14ac:dyDescent="0.25">
      <c r="S110" s="119" t="s">
        <v>22</v>
      </c>
      <c r="T110" s="119"/>
      <c r="U110" s="116"/>
      <c r="V110" s="116">
        <v>3092</v>
      </c>
      <c r="W110" s="116">
        <v>3290</v>
      </c>
      <c r="X110" s="116">
        <v>3233</v>
      </c>
      <c r="Y110" s="116">
        <v>3579</v>
      </c>
      <c r="Z110" s="116">
        <v>3604</v>
      </c>
      <c r="AB110" s="113" t="str">
        <f>TEXT(Z110,"###,###")</f>
        <v>3,604</v>
      </c>
      <c r="AD110" s="134">
        <f>Z110/($Z$4)*100</f>
        <v>21.991701244813278</v>
      </c>
      <c r="AF110" s="113"/>
    </row>
    <row r="111" spans="1:32" x14ac:dyDescent="0.25">
      <c r="S111" s="119" t="s">
        <v>23</v>
      </c>
      <c r="T111" s="119"/>
      <c r="U111" s="116"/>
      <c r="V111" s="116">
        <v>5752</v>
      </c>
      <c r="W111" s="116">
        <v>6092</v>
      </c>
      <c r="X111" s="116">
        <v>6163</v>
      </c>
      <c r="Y111" s="116">
        <v>6469</v>
      </c>
      <c r="Z111" s="116">
        <v>6565</v>
      </c>
      <c r="AB111" s="113" t="str">
        <f>TEXT(Z111,"###,###")</f>
        <v>6,565</v>
      </c>
      <c r="AD111" s="134">
        <f>Z111/($Z$4)*100</f>
        <v>40.059799853551382</v>
      </c>
      <c r="AF111" s="113"/>
    </row>
    <row r="112" spans="1:32" x14ac:dyDescent="0.25">
      <c r="S112" s="122" t="s">
        <v>54</v>
      </c>
      <c r="T112" s="122"/>
      <c r="U112" s="116"/>
      <c r="V112" s="116">
        <v>14984</v>
      </c>
      <c r="W112" s="116">
        <v>15583</v>
      </c>
      <c r="X112" s="116">
        <v>15824</v>
      </c>
      <c r="Y112" s="116">
        <v>16244</v>
      </c>
      <c r="Z112" s="116">
        <v>16386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42.16</v>
      </c>
      <c r="W118" s="135">
        <v>43.23</v>
      </c>
      <c r="X118" s="135">
        <v>43.59</v>
      </c>
      <c r="Y118" s="135">
        <v>43.37</v>
      </c>
      <c r="Z118" s="135">
        <v>43.51</v>
      </c>
      <c r="AB118" s="113" t="str">
        <f>TEXT(Z118,"##.0")</f>
        <v>43.5</v>
      </c>
    </row>
    <row r="120" spans="19:32" x14ac:dyDescent="0.25">
      <c r="S120" s="105" t="s">
        <v>102</v>
      </c>
      <c r="T120" s="116"/>
      <c r="U120" s="116"/>
      <c r="V120" s="116">
        <v>9066</v>
      </c>
      <c r="W120" s="116">
        <v>9316</v>
      </c>
      <c r="X120" s="116">
        <v>9463</v>
      </c>
      <c r="Y120" s="116">
        <v>9695</v>
      </c>
      <c r="Z120" s="116">
        <v>9876</v>
      </c>
      <c r="AB120" s="113" t="str">
        <f>TEXT(Z120,"###,###")</f>
        <v>9,876</v>
      </c>
    </row>
    <row r="121" spans="19:32" x14ac:dyDescent="0.25">
      <c r="S121" s="105" t="s">
        <v>103</v>
      </c>
      <c r="T121" s="116"/>
      <c r="U121" s="116"/>
      <c r="V121" s="116">
        <v>976</v>
      </c>
      <c r="W121" s="116">
        <v>979</v>
      </c>
      <c r="X121" s="116">
        <v>993</v>
      </c>
      <c r="Y121" s="116">
        <v>968</v>
      </c>
      <c r="Z121" s="116">
        <v>1027</v>
      </c>
      <c r="AB121" s="113" t="str">
        <f>TEXT(Z121,"###,###")</f>
        <v>1,027</v>
      </c>
    </row>
    <row r="122" spans="19:32" x14ac:dyDescent="0.25">
      <c r="S122" s="105" t="s">
        <v>104</v>
      </c>
      <c r="T122" s="116"/>
      <c r="U122" s="116"/>
      <c r="V122" s="116">
        <v>876</v>
      </c>
      <c r="W122" s="116">
        <v>872</v>
      </c>
      <c r="X122" s="116">
        <v>934</v>
      </c>
      <c r="Y122" s="116">
        <v>902</v>
      </c>
      <c r="Z122" s="116">
        <v>908</v>
      </c>
      <c r="AB122" s="113" t="str">
        <f>TEXT(Z122,"###,###")</f>
        <v>908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9942</v>
      </c>
      <c r="W124" s="116">
        <v>10188</v>
      </c>
      <c r="X124" s="116">
        <v>10397</v>
      </c>
      <c r="Y124" s="116">
        <v>10597</v>
      </c>
      <c r="Z124" s="116">
        <v>10784</v>
      </c>
      <c r="AB124" s="113" t="str">
        <f>TEXT(Z124,"###,###")</f>
        <v>10,784</v>
      </c>
      <c r="AD124" s="131">
        <f>Z124/$Z$7*100</f>
        <v>91.289257597562013</v>
      </c>
    </row>
    <row r="125" spans="19:32" x14ac:dyDescent="0.25">
      <c r="S125" s="105" t="s">
        <v>106</v>
      </c>
      <c r="T125" s="116"/>
      <c r="U125" s="116"/>
      <c r="V125" s="116">
        <v>1852</v>
      </c>
      <c r="W125" s="116">
        <v>1851</v>
      </c>
      <c r="X125" s="116">
        <v>1927</v>
      </c>
      <c r="Y125" s="116">
        <v>1870</v>
      </c>
      <c r="Z125" s="116">
        <v>1935</v>
      </c>
      <c r="AB125" s="113" t="str">
        <f>TEXT(Z125,"###,###")</f>
        <v>1,935</v>
      </c>
      <c r="AD125" s="131">
        <f>Z125/$Z$7*100</f>
        <v>16.380259036654532</v>
      </c>
    </row>
    <row r="127" spans="19:32" x14ac:dyDescent="0.25">
      <c r="S127" s="105" t="s">
        <v>107</v>
      </c>
      <c r="T127" s="116"/>
      <c r="U127" s="116"/>
      <c r="V127" s="116">
        <v>5667</v>
      </c>
      <c r="W127" s="116">
        <v>5777</v>
      </c>
      <c r="X127" s="116">
        <v>5923</v>
      </c>
      <c r="Y127" s="116">
        <v>5934</v>
      </c>
      <c r="Z127" s="116">
        <v>6082</v>
      </c>
      <c r="AB127" s="113" t="str">
        <f>TEXT(Z127,"###,###")</f>
        <v>6,082</v>
      </c>
      <c r="AD127" s="131">
        <f>Z127/$Z$7*100</f>
        <v>51.485651400998897</v>
      </c>
    </row>
    <row r="128" spans="19:32" x14ac:dyDescent="0.25">
      <c r="S128" s="105" t="s">
        <v>108</v>
      </c>
      <c r="T128" s="116"/>
      <c r="U128" s="116"/>
      <c r="V128" s="116">
        <v>5255</v>
      </c>
      <c r="W128" s="116">
        <v>5390</v>
      </c>
      <c r="X128" s="116">
        <v>5464</v>
      </c>
      <c r="Y128" s="116">
        <v>5622</v>
      </c>
      <c r="Z128" s="116">
        <v>5729</v>
      </c>
      <c r="AB128" s="113" t="str">
        <f>TEXT(Z128,"###,###")</f>
        <v>5,729</v>
      </c>
      <c r="AD128" s="131">
        <f>Z128/$Z$7*100</f>
        <v>48.497418098704813</v>
      </c>
    </row>
    <row r="130" spans="19:20" x14ac:dyDescent="0.25">
      <c r="S130" s="105" t="s">
        <v>185</v>
      </c>
      <c r="T130" s="131">
        <v>83.602810463049181</v>
      </c>
    </row>
    <row r="131" spans="19:20" x14ac:dyDescent="0.25">
      <c r="S131" s="105" t="s">
        <v>186</v>
      </c>
      <c r="T131" s="131">
        <v>8.6938119021417091</v>
      </c>
    </row>
    <row r="132" spans="19:20" x14ac:dyDescent="0.25">
      <c r="S132" s="105" t="s">
        <v>187</v>
      </c>
      <c r="T132" s="131">
        <v>7.6864471345128251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A71E5B7-59C7-4DA2-A5ED-5E11716AD8D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6787EF99-EE61-40E5-85DF-CACD0918369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6A687B32-8192-400A-89BF-91787CB9D5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E77E0BFD-773B-4256-B373-4A9DDC9D9A6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D8927-19F5-4575-BC10-4EC073FFC3AC}">
  <sheetPr codeName="Sheet6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111</v>
      </c>
      <c r="T1" s="103"/>
      <c r="U1" s="103"/>
      <c r="V1" s="103"/>
      <c r="W1" s="103"/>
      <c r="X1" s="103"/>
      <c r="Y1" s="104" t="s">
        <v>156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111</v>
      </c>
      <c r="Y3" s="109" t="s">
        <v>156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12.5 Central Highlands,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1541</v>
      </c>
      <c r="W4" s="112">
        <v>1615</v>
      </c>
      <c r="X4" s="112">
        <v>1851</v>
      </c>
      <c r="Y4" s="112">
        <v>1882</v>
      </c>
      <c r="Z4" s="112">
        <v>1834</v>
      </c>
      <c r="AB4" s="113" t="str">
        <f>TEXT(Z4,"###,###")</f>
        <v>1,834</v>
      </c>
      <c r="AD4" s="114">
        <f>Z4/Y4-1</f>
        <v>-2.5504782146652527E-2</v>
      </c>
      <c r="AF4" s="114">
        <f>Z4/V4-1</f>
        <v>0.19013627514600917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871</v>
      </c>
      <c r="W5" s="112">
        <v>864</v>
      </c>
      <c r="X5" s="112">
        <v>1056</v>
      </c>
      <c r="Y5" s="112">
        <v>1069</v>
      </c>
      <c r="Z5" s="112">
        <v>1074</v>
      </c>
      <c r="AB5" s="113" t="str">
        <f>TEXT(Z5,"###,###")</f>
        <v>1,074</v>
      </c>
      <c r="AD5" s="114">
        <f t="shared" ref="AD5:AD9" si="0">Z5/Y5-1</f>
        <v>4.6772684752105498E-3</v>
      </c>
      <c r="AF5" s="114">
        <f t="shared" ref="AF5:AF9" si="1">Z5/V5-1</f>
        <v>0.23306544202066592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672</v>
      </c>
      <c r="W6" s="112">
        <v>751</v>
      </c>
      <c r="X6" s="112">
        <v>790</v>
      </c>
      <c r="Y6" s="112">
        <v>810</v>
      </c>
      <c r="Z6" s="112">
        <v>761</v>
      </c>
      <c r="AB6" s="113" t="str">
        <f>TEXT(Z6,"###,###")</f>
        <v>761</v>
      </c>
      <c r="AD6" s="114">
        <f t="shared" si="0"/>
        <v>-6.0493827160493785E-2</v>
      </c>
      <c r="AF6" s="114">
        <f t="shared" si="1"/>
        <v>0.13244047619047628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989</v>
      </c>
      <c r="W7" s="112">
        <v>1044</v>
      </c>
      <c r="X7" s="112">
        <v>1161</v>
      </c>
      <c r="Y7" s="112">
        <v>1192</v>
      </c>
      <c r="Z7" s="112">
        <v>1233</v>
      </c>
      <c r="AB7" s="113" t="str">
        <f>TEXT(Z7,"###,###")</f>
        <v>1,233</v>
      </c>
      <c r="AD7" s="114">
        <f t="shared" si="0"/>
        <v>3.439597315436238E-2</v>
      </c>
      <c r="AF7" s="114">
        <f t="shared" si="1"/>
        <v>0.24671385237613741</v>
      </c>
    </row>
    <row r="8" spans="1:32" ht="17.25" customHeight="1" x14ac:dyDescent="0.25">
      <c r="A8" s="66" t="s">
        <v>13</v>
      </c>
      <c r="B8" s="67"/>
      <c r="C8" s="31"/>
      <c r="D8" s="68" t="str">
        <f>AB4</f>
        <v>1,834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1,233</v>
      </c>
      <c r="P8" s="69"/>
      <c r="S8" s="111" t="s">
        <v>86</v>
      </c>
      <c r="T8" s="112"/>
      <c r="U8" s="112"/>
      <c r="V8" s="112">
        <v>27166</v>
      </c>
      <c r="W8" s="112">
        <v>25726</v>
      </c>
      <c r="X8" s="112">
        <v>26731.27</v>
      </c>
      <c r="Y8" s="112">
        <v>28323</v>
      </c>
      <c r="Z8" s="112">
        <v>30954.19</v>
      </c>
      <c r="AB8" s="113" t="str">
        <f>TEXT(Z8,"$###,###")</f>
        <v>$30,954</v>
      </c>
      <c r="AD8" s="114">
        <f t="shared" si="0"/>
        <v>9.2899410373194824E-2</v>
      </c>
      <c r="AF8" s="114">
        <f t="shared" si="1"/>
        <v>0.139445998674814</v>
      </c>
    </row>
    <row r="9" spans="1:32" x14ac:dyDescent="0.25">
      <c r="A9" s="32" t="s">
        <v>15</v>
      </c>
      <c r="B9" s="73"/>
      <c r="C9" s="74"/>
      <c r="D9" s="75">
        <f>AD104</f>
        <v>66.248636859323881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57.988645579886452</v>
      </c>
      <c r="P9" s="76" t="s">
        <v>87</v>
      </c>
      <c r="S9" s="111" t="s">
        <v>7</v>
      </c>
      <c r="T9" s="112"/>
      <c r="U9" s="112"/>
      <c r="V9" s="112">
        <v>38183262</v>
      </c>
      <c r="W9" s="112">
        <v>42472157</v>
      </c>
      <c r="X9" s="112">
        <v>50342707</v>
      </c>
      <c r="Y9" s="112">
        <v>57345999</v>
      </c>
      <c r="Z9" s="112">
        <v>57091838</v>
      </c>
      <c r="AB9" s="113" t="str">
        <f>TEXT(Z9/1000000,"$#,###.0")&amp;" mil"</f>
        <v>$57.1 mil</v>
      </c>
      <c r="AD9" s="114">
        <f t="shared" si="0"/>
        <v>-4.4320615985781187E-3</v>
      </c>
      <c r="AF9" s="114">
        <f t="shared" si="1"/>
        <v>0.49520588366703722</v>
      </c>
    </row>
    <row r="10" spans="1:32" x14ac:dyDescent="0.25">
      <c r="A10" s="32" t="s">
        <v>18</v>
      </c>
      <c r="B10" s="73"/>
      <c r="C10" s="74"/>
      <c r="D10" s="75">
        <f>AD105</f>
        <v>11.83206106870229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42.254663422546635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74.695863746958636</v>
      </c>
      <c r="P11" s="76" t="s">
        <v>87</v>
      </c>
      <c r="S11" s="111" t="s">
        <v>30</v>
      </c>
      <c r="T11" s="116"/>
      <c r="U11" s="116"/>
      <c r="V11" s="116">
        <v>1316</v>
      </c>
      <c r="W11" s="116">
        <v>1379</v>
      </c>
      <c r="X11" s="116">
        <v>1556</v>
      </c>
      <c r="Y11" s="116">
        <v>1619</v>
      </c>
      <c r="Z11" s="116">
        <v>1522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16.220600162206001</v>
      </c>
      <c r="P12" s="76" t="s">
        <v>87</v>
      </c>
      <c r="S12" s="111" t="s">
        <v>31</v>
      </c>
      <c r="T12" s="116"/>
      <c r="U12" s="116"/>
      <c r="V12" s="116">
        <v>223</v>
      </c>
      <c r="W12" s="116">
        <v>236</v>
      </c>
      <c r="X12" s="116">
        <v>298</v>
      </c>
      <c r="Y12" s="116">
        <v>265</v>
      </c>
      <c r="Z12" s="116">
        <v>313</v>
      </c>
    </row>
    <row r="13" spans="1:32" ht="15" customHeight="1" x14ac:dyDescent="0.25">
      <c r="A13" s="32" t="s">
        <v>20</v>
      </c>
      <c r="B13" s="74"/>
      <c r="C13" s="74"/>
      <c r="D13" s="75">
        <f>AD108</f>
        <v>14.667393675027263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9.0835360908353611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20.828789531079607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44.9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23.391494002181027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15.622457282343369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583</v>
      </c>
      <c r="Z15" s="116">
        <v>565</v>
      </c>
      <c r="AB15" s="121">
        <f t="shared" ref="AB15:AB34" si="2">IF(Z15="np",0,Z15/$Z$34)</f>
        <v>0.30790190735694822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18.538713195201744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84.377542717656624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7</v>
      </c>
      <c r="Z16" s="116">
        <v>10</v>
      </c>
      <c r="AB16" s="121">
        <f t="shared" si="2"/>
        <v>5.4495912806539508E-3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75</v>
      </c>
      <c r="Z17" s="116">
        <v>65</v>
      </c>
      <c r="AB17" s="121">
        <f t="shared" si="2"/>
        <v>3.5422343324250684E-2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29</v>
      </c>
      <c r="Z18" s="116">
        <v>20</v>
      </c>
      <c r="AB18" s="121">
        <f t="shared" si="2"/>
        <v>1.0899182561307902E-2</v>
      </c>
    </row>
    <row r="19" spans="1:28" x14ac:dyDescent="0.25">
      <c r="A19" s="65" t="str">
        <f>$S$1&amp;" ("&amp;$V$2&amp;" to "&amp;$Z$2&amp;")"</f>
        <v>Central Highlands (2015-16 to 2019-20)</v>
      </c>
      <c r="B19" s="65"/>
      <c r="C19" s="65"/>
      <c r="D19" s="65"/>
      <c r="E19" s="65"/>
      <c r="F19" s="65"/>
      <c r="G19" s="65" t="str">
        <f>$S$1&amp;" ("&amp;$V$2&amp;" to "&amp;$Z$2&amp;")"</f>
        <v>Central Highlands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89</v>
      </c>
      <c r="Z19" s="116">
        <v>89</v>
      </c>
      <c r="AB19" s="121">
        <f t="shared" si="2"/>
        <v>4.8501362397820165E-2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28</v>
      </c>
      <c r="Z20" s="116">
        <v>24</v>
      </c>
      <c r="AB20" s="121">
        <f t="shared" si="2"/>
        <v>1.3079019073569483E-2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79</v>
      </c>
      <c r="Z21" s="116">
        <v>78</v>
      </c>
      <c r="AB21" s="121">
        <f t="shared" si="2"/>
        <v>4.2506811989100821E-2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174</v>
      </c>
      <c r="Z22" s="116">
        <v>153</v>
      </c>
      <c r="AB22" s="121">
        <f t="shared" si="2"/>
        <v>8.3378746594005446E-2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75</v>
      </c>
      <c r="Z23" s="116">
        <v>69</v>
      </c>
      <c r="AB23" s="121">
        <f t="shared" si="2"/>
        <v>3.7602179836512262E-2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9</v>
      </c>
      <c r="Z24" s="116">
        <v>6</v>
      </c>
      <c r="AB24" s="121">
        <f t="shared" si="2"/>
        <v>3.2697547683923707E-3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31</v>
      </c>
      <c r="Z25" s="116">
        <v>28</v>
      </c>
      <c r="AB25" s="121">
        <f t="shared" si="2"/>
        <v>1.5258855585831062E-2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24</v>
      </c>
      <c r="Z26" s="116">
        <v>19</v>
      </c>
      <c r="AB26" s="121">
        <f t="shared" si="2"/>
        <v>1.0354223433242507E-2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67</v>
      </c>
      <c r="Z27" s="116">
        <v>72</v>
      </c>
      <c r="AB27" s="121">
        <f t="shared" si="2"/>
        <v>3.923705722070845E-2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86</v>
      </c>
      <c r="Z28" s="116">
        <v>99</v>
      </c>
      <c r="AB28" s="121">
        <f t="shared" si="2"/>
        <v>5.3950953678474113E-2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93</v>
      </c>
      <c r="Z29" s="116">
        <v>92</v>
      </c>
      <c r="AB29" s="121">
        <f t="shared" si="2"/>
        <v>5.0136239782016347E-2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78</v>
      </c>
      <c r="Z30" s="116">
        <v>77</v>
      </c>
      <c r="AB30" s="121">
        <f t="shared" si="2"/>
        <v>4.1961852861035424E-2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121</v>
      </c>
      <c r="Z31" s="116">
        <v>120</v>
      </c>
      <c r="AB31" s="121">
        <f t="shared" si="2"/>
        <v>6.5395095367847406E-2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10</v>
      </c>
      <c r="Z32" s="116">
        <v>14</v>
      </c>
      <c r="AB32" s="121">
        <f t="shared" si="2"/>
        <v>7.6294277929155312E-3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38</v>
      </c>
      <c r="Z33" s="116">
        <v>35</v>
      </c>
      <c r="AB33" s="121">
        <f t="shared" si="2"/>
        <v>1.9073569482288829E-2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1880</v>
      </c>
      <c r="Z34" s="124">
        <v>1835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1037</v>
      </c>
      <c r="AB37" s="136">
        <f>Z37/Z40*100</f>
        <v>84.377542717656624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192</v>
      </c>
      <c r="AB38" s="136">
        <f>Z38/Z40*100</f>
        <v>15.622457282343369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1229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21</v>
      </c>
      <c r="W45" s="116">
        <v>9</v>
      </c>
      <c r="X45" s="116">
        <v>10</v>
      </c>
      <c r="Y45" s="116">
        <v>12</v>
      </c>
      <c r="Z45" s="116">
        <v>18</v>
      </c>
    </row>
    <row r="46" spans="19:32" x14ac:dyDescent="0.25">
      <c r="S46" s="119" t="s">
        <v>39</v>
      </c>
      <c r="T46" s="119"/>
      <c r="U46" s="116"/>
      <c r="V46" s="116">
        <v>51</v>
      </c>
      <c r="W46" s="116">
        <v>54</v>
      </c>
      <c r="X46" s="116">
        <v>67</v>
      </c>
      <c r="Y46" s="116">
        <v>60</v>
      </c>
      <c r="Z46" s="116">
        <v>39</v>
      </c>
    </row>
    <row r="47" spans="19:32" x14ac:dyDescent="0.25">
      <c r="S47" s="119" t="s">
        <v>40</v>
      </c>
      <c r="T47" s="119"/>
      <c r="U47" s="116"/>
      <c r="V47" s="116">
        <v>48</v>
      </c>
      <c r="W47" s="116">
        <v>44</v>
      </c>
      <c r="X47" s="116">
        <v>67</v>
      </c>
      <c r="Y47" s="116">
        <v>79</v>
      </c>
      <c r="Z47" s="116">
        <v>78</v>
      </c>
    </row>
    <row r="48" spans="19:32" x14ac:dyDescent="0.25">
      <c r="S48" s="119" t="s">
        <v>41</v>
      </c>
      <c r="T48" s="119"/>
      <c r="U48" s="116"/>
      <c r="V48" s="116">
        <v>117</v>
      </c>
      <c r="W48" s="116">
        <v>97</v>
      </c>
      <c r="X48" s="116">
        <v>73</v>
      </c>
      <c r="Y48" s="116">
        <v>108</v>
      </c>
      <c r="Z48" s="116">
        <v>122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93</v>
      </c>
      <c r="W49" s="116">
        <v>86</v>
      </c>
      <c r="X49" s="116">
        <v>103</v>
      </c>
      <c r="Y49" s="116">
        <v>109</v>
      </c>
      <c r="Z49" s="116">
        <v>82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Central Highlands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88</v>
      </c>
      <c r="W50" s="116">
        <v>93</v>
      </c>
      <c r="X50" s="116">
        <v>78</v>
      </c>
      <c r="Y50" s="116">
        <v>66</v>
      </c>
      <c r="Z50" s="116">
        <v>71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75</v>
      </c>
      <c r="W51" s="116">
        <v>55</v>
      </c>
      <c r="X51" s="116">
        <v>74</v>
      </c>
      <c r="Y51" s="116">
        <v>92</v>
      </c>
      <c r="Z51" s="116">
        <v>92</v>
      </c>
    </row>
    <row r="52" spans="1:26" ht="15" customHeight="1" x14ac:dyDescent="0.25">
      <c r="S52" s="119" t="s">
        <v>45</v>
      </c>
      <c r="T52" s="119"/>
      <c r="U52" s="116"/>
      <c r="V52" s="116">
        <v>88</v>
      </c>
      <c r="W52" s="116">
        <v>108</v>
      </c>
      <c r="X52" s="116">
        <v>98</v>
      </c>
      <c r="Y52" s="116">
        <v>121</v>
      </c>
      <c r="Z52" s="116">
        <v>110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95</v>
      </c>
      <c r="W53" s="116">
        <v>87</v>
      </c>
      <c r="X53" s="116">
        <v>96</v>
      </c>
      <c r="Y53" s="116">
        <v>112</v>
      </c>
      <c r="Z53" s="116">
        <v>112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55</v>
      </c>
      <c r="W54" s="116">
        <v>82</v>
      </c>
      <c r="X54" s="116">
        <v>93</v>
      </c>
      <c r="Y54" s="116">
        <v>145</v>
      </c>
      <c r="Z54" s="116">
        <v>141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77</v>
      </c>
      <c r="W55" s="116">
        <v>71</v>
      </c>
      <c r="X55" s="116">
        <v>83</v>
      </c>
      <c r="Y55" s="116">
        <v>70</v>
      </c>
      <c r="Z55" s="116">
        <v>85</v>
      </c>
    </row>
    <row r="56" spans="1:26" ht="15" customHeight="1" x14ac:dyDescent="0.25">
      <c r="S56" s="119" t="s">
        <v>49</v>
      </c>
      <c r="T56" s="119"/>
      <c r="U56" s="116"/>
      <c r="V56" s="116">
        <v>35</v>
      </c>
      <c r="W56" s="116">
        <v>54</v>
      </c>
      <c r="X56" s="116">
        <v>58</v>
      </c>
      <c r="Y56" s="116">
        <v>59</v>
      </c>
      <c r="Z56" s="116">
        <v>63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17</v>
      </c>
      <c r="W57" s="116">
        <v>14</v>
      </c>
      <c r="X57" s="116">
        <v>20</v>
      </c>
      <c r="Y57" s="116">
        <v>20</v>
      </c>
      <c r="Z57" s="116">
        <v>28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0</v>
      </c>
      <c r="W58" s="116">
        <v>6</v>
      </c>
      <c r="X58" s="116">
        <v>10</v>
      </c>
      <c r="Y58" s="116">
        <v>14</v>
      </c>
      <c r="Z58" s="116">
        <v>13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6</v>
      </c>
      <c r="W59" s="116">
        <v>5</v>
      </c>
      <c r="X59" s="116">
        <v>9</v>
      </c>
      <c r="Y59" s="116">
        <v>8</v>
      </c>
      <c r="Z59" s="116">
        <v>5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6</v>
      </c>
      <c r="Y60" s="116">
        <v>0</v>
      </c>
      <c r="Z60" s="116">
        <v>0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872</v>
      </c>
      <c r="W61" s="116">
        <v>864</v>
      </c>
      <c r="X61" s="116">
        <v>1059</v>
      </c>
      <c r="Y61" s="116">
        <v>1074</v>
      </c>
      <c r="Z61" s="116">
        <v>1073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24</v>
      </c>
      <c r="W64" s="116">
        <v>19</v>
      </c>
      <c r="X64" s="116">
        <v>12</v>
      </c>
      <c r="Y64" s="116">
        <v>14</v>
      </c>
      <c r="Z64" s="116">
        <v>16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Central Highlands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47</v>
      </c>
      <c r="W65" s="116">
        <v>50</v>
      </c>
      <c r="X65" s="116">
        <v>48</v>
      </c>
      <c r="Y65" s="116">
        <v>41</v>
      </c>
      <c r="Z65" s="116">
        <v>37</v>
      </c>
    </row>
    <row r="66" spans="1:26" x14ac:dyDescent="0.25">
      <c r="S66" s="119" t="s">
        <v>40</v>
      </c>
      <c r="T66" s="119"/>
      <c r="U66" s="116"/>
      <c r="V66" s="116">
        <v>51</v>
      </c>
      <c r="W66" s="116">
        <v>65</v>
      </c>
      <c r="X66" s="116">
        <v>59</v>
      </c>
      <c r="Y66" s="116">
        <v>76</v>
      </c>
      <c r="Z66" s="116">
        <v>62</v>
      </c>
    </row>
    <row r="67" spans="1:26" x14ac:dyDescent="0.25">
      <c r="S67" s="119" t="s">
        <v>41</v>
      </c>
      <c r="T67" s="119"/>
      <c r="U67" s="116"/>
      <c r="V67" s="116">
        <v>87</v>
      </c>
      <c r="W67" s="116">
        <v>80</v>
      </c>
      <c r="X67" s="116">
        <v>105</v>
      </c>
      <c r="Y67" s="116">
        <v>112</v>
      </c>
      <c r="Z67" s="116">
        <v>84</v>
      </c>
    </row>
    <row r="68" spans="1:26" x14ac:dyDescent="0.25">
      <c r="S68" s="119" t="s">
        <v>42</v>
      </c>
      <c r="T68" s="119"/>
      <c r="U68" s="116"/>
      <c r="V68" s="116">
        <v>62</v>
      </c>
      <c r="W68" s="116">
        <v>86</v>
      </c>
      <c r="X68" s="116">
        <v>78</v>
      </c>
      <c r="Y68" s="116">
        <v>86</v>
      </c>
      <c r="Z68" s="116">
        <v>80</v>
      </c>
    </row>
    <row r="69" spans="1:26" x14ac:dyDescent="0.25">
      <c r="S69" s="119" t="s">
        <v>43</v>
      </c>
      <c r="T69" s="119"/>
      <c r="U69" s="116"/>
      <c r="V69" s="116">
        <v>64</v>
      </c>
      <c r="W69" s="116">
        <v>77</v>
      </c>
      <c r="X69" s="116">
        <v>63</v>
      </c>
      <c r="Y69" s="116">
        <v>90</v>
      </c>
      <c r="Z69" s="116">
        <v>88</v>
      </c>
    </row>
    <row r="70" spans="1:26" x14ac:dyDescent="0.25">
      <c r="S70" s="119" t="s">
        <v>44</v>
      </c>
      <c r="T70" s="119"/>
      <c r="U70" s="116"/>
      <c r="V70" s="116">
        <v>44</v>
      </c>
      <c r="W70" s="116">
        <v>56</v>
      </c>
      <c r="X70" s="116">
        <v>54</v>
      </c>
      <c r="Y70" s="116">
        <v>51</v>
      </c>
      <c r="Z70" s="116">
        <v>53</v>
      </c>
    </row>
    <row r="71" spans="1:26" x14ac:dyDescent="0.25">
      <c r="S71" s="119" t="s">
        <v>45</v>
      </c>
      <c r="T71" s="119"/>
      <c r="U71" s="116"/>
      <c r="V71" s="116">
        <v>72</v>
      </c>
      <c r="W71" s="116">
        <v>57</v>
      </c>
      <c r="X71" s="116">
        <v>56</v>
      </c>
      <c r="Y71" s="116">
        <v>57</v>
      </c>
      <c r="Z71" s="116">
        <v>62</v>
      </c>
    </row>
    <row r="72" spans="1:26" x14ac:dyDescent="0.25">
      <c r="S72" s="119" t="s">
        <v>46</v>
      </c>
      <c r="T72" s="119"/>
      <c r="U72" s="116"/>
      <c r="V72" s="116">
        <v>70</v>
      </c>
      <c r="W72" s="116">
        <v>67</v>
      </c>
      <c r="X72" s="116">
        <v>72</v>
      </c>
      <c r="Y72" s="116">
        <v>88</v>
      </c>
      <c r="Z72" s="116">
        <v>73</v>
      </c>
    </row>
    <row r="73" spans="1:26" x14ac:dyDescent="0.25">
      <c r="S73" s="119" t="s">
        <v>47</v>
      </c>
      <c r="T73" s="119"/>
      <c r="U73" s="116"/>
      <c r="V73" s="116">
        <v>52</v>
      </c>
      <c r="W73" s="116">
        <v>78</v>
      </c>
      <c r="X73" s="116">
        <v>72</v>
      </c>
      <c r="Y73" s="116">
        <v>54</v>
      </c>
      <c r="Z73" s="116">
        <v>59</v>
      </c>
    </row>
    <row r="74" spans="1:26" x14ac:dyDescent="0.25">
      <c r="S74" s="119" t="s">
        <v>48</v>
      </c>
      <c r="T74" s="119"/>
      <c r="U74" s="116"/>
      <c r="V74" s="116">
        <v>47</v>
      </c>
      <c r="W74" s="116">
        <v>56</v>
      </c>
      <c r="X74" s="116">
        <v>53</v>
      </c>
      <c r="Y74" s="116">
        <v>70</v>
      </c>
      <c r="Z74" s="116">
        <v>69</v>
      </c>
    </row>
    <row r="75" spans="1:26" x14ac:dyDescent="0.25">
      <c r="S75" s="119" t="s">
        <v>49</v>
      </c>
      <c r="T75" s="119"/>
      <c r="U75" s="116"/>
      <c r="V75" s="116">
        <v>28</v>
      </c>
      <c r="W75" s="116">
        <v>33</v>
      </c>
      <c r="X75" s="116">
        <v>45</v>
      </c>
      <c r="Y75" s="116">
        <v>36</v>
      </c>
      <c r="Z75" s="116">
        <v>34</v>
      </c>
    </row>
    <row r="76" spans="1:26" x14ac:dyDescent="0.25">
      <c r="S76" s="119" t="s">
        <v>50</v>
      </c>
      <c r="T76" s="119"/>
      <c r="U76" s="116"/>
      <c r="V76" s="116">
        <v>13</v>
      </c>
      <c r="W76" s="116">
        <v>19</v>
      </c>
      <c r="X76" s="116">
        <v>15</v>
      </c>
      <c r="Y76" s="116">
        <v>22</v>
      </c>
      <c r="Z76" s="116">
        <v>18</v>
      </c>
    </row>
    <row r="77" spans="1:26" x14ac:dyDescent="0.25">
      <c r="S77" s="119" t="s">
        <v>51</v>
      </c>
      <c r="T77" s="119"/>
      <c r="U77" s="116"/>
      <c r="V77" s="116">
        <v>0</v>
      </c>
      <c r="W77" s="116">
        <v>4</v>
      </c>
      <c r="X77" s="116">
        <v>7</v>
      </c>
      <c r="Y77" s="116">
        <v>4</v>
      </c>
      <c r="Z77" s="116">
        <v>11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671</v>
      </c>
      <c r="W80" s="116">
        <v>751</v>
      </c>
      <c r="X80" s="116">
        <v>795</v>
      </c>
      <c r="Y80" s="116">
        <v>809</v>
      </c>
      <c r="Z80" s="116">
        <v>764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Central Highlands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67</v>
      </c>
      <c r="W83" s="116">
        <v>64</v>
      </c>
      <c r="X83" s="116">
        <v>74</v>
      </c>
      <c r="Y83" s="116">
        <v>77</v>
      </c>
      <c r="Z83" s="116">
        <v>79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20</v>
      </c>
      <c r="W84" s="116">
        <v>28</v>
      </c>
      <c r="X84" s="116">
        <v>29</v>
      </c>
      <c r="Y84" s="116">
        <v>25</v>
      </c>
      <c r="Z84" s="116">
        <v>29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90</v>
      </c>
      <c r="W85" s="116">
        <v>97</v>
      </c>
      <c r="X85" s="116">
        <v>105</v>
      </c>
      <c r="Y85" s="116">
        <v>110</v>
      </c>
      <c r="Z85" s="116">
        <v>118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1,834</v>
      </c>
      <c r="D86" s="98">
        <f t="shared" ref="D86:D91" si="4">AD4</f>
        <v>-2.5504782146652527E-2</v>
      </c>
      <c r="E86" s="99">
        <f t="shared" ref="E86:E91" si="5">AD4</f>
        <v>-2.5504782146652527E-2</v>
      </c>
      <c r="F86" s="98">
        <f t="shared" ref="F86:F91" si="6">AF4</f>
        <v>0.19013627514600917</v>
      </c>
      <c r="G86" s="99">
        <f t="shared" ref="G86:G91" si="7">AF4</f>
        <v>0.19013627514600917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20</v>
      </c>
      <c r="W86" s="116">
        <v>16</v>
      </c>
      <c r="X86" s="116">
        <v>21</v>
      </c>
      <c r="Y86" s="116">
        <v>22</v>
      </c>
      <c r="Z86" s="116">
        <v>22</v>
      </c>
    </row>
    <row r="87" spans="1:30" ht="15" customHeight="1" x14ac:dyDescent="0.25">
      <c r="A87" s="100" t="s">
        <v>4</v>
      </c>
      <c r="B87" s="51"/>
      <c r="C87" s="101" t="str">
        <f t="shared" si="3"/>
        <v>1,074</v>
      </c>
      <c r="D87" s="98">
        <f t="shared" si="4"/>
        <v>4.6772684752105498E-3</v>
      </c>
      <c r="E87" s="99">
        <f t="shared" si="5"/>
        <v>4.6772684752105498E-3</v>
      </c>
      <c r="F87" s="98">
        <f t="shared" si="6"/>
        <v>0.23306544202066592</v>
      </c>
      <c r="G87" s="99">
        <f t="shared" si="7"/>
        <v>0.23306544202066592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4</v>
      </c>
      <c r="W87" s="116">
        <v>6</v>
      </c>
      <c r="X87" s="116">
        <v>13</v>
      </c>
      <c r="Y87" s="116">
        <v>15</v>
      </c>
      <c r="Z87" s="116">
        <v>17</v>
      </c>
    </row>
    <row r="88" spans="1:30" ht="15" customHeight="1" x14ac:dyDescent="0.25">
      <c r="A88" s="100" t="s">
        <v>5</v>
      </c>
      <c r="B88" s="51"/>
      <c r="C88" s="101" t="str">
        <f t="shared" si="3"/>
        <v>761</v>
      </c>
      <c r="D88" s="98">
        <f t="shared" si="4"/>
        <v>-6.0493827160493785E-2</v>
      </c>
      <c r="E88" s="99">
        <f t="shared" si="5"/>
        <v>-6.0493827160493785E-2</v>
      </c>
      <c r="F88" s="98">
        <f t="shared" si="6"/>
        <v>0.13244047619047628</v>
      </c>
      <c r="G88" s="99">
        <f t="shared" si="7"/>
        <v>0.13244047619047628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5</v>
      </c>
      <c r="W88" s="116">
        <v>5</v>
      </c>
      <c r="X88" s="116">
        <v>7</v>
      </c>
      <c r="Y88" s="116">
        <v>11</v>
      </c>
      <c r="Z88" s="116">
        <v>10</v>
      </c>
    </row>
    <row r="89" spans="1:30" ht="15" customHeight="1" x14ac:dyDescent="0.25">
      <c r="A89" s="51" t="s">
        <v>6</v>
      </c>
      <c r="B89" s="51"/>
      <c r="C89" s="101" t="str">
        <f t="shared" si="3"/>
        <v>1,233</v>
      </c>
      <c r="D89" s="98">
        <f t="shared" si="4"/>
        <v>3.439597315436238E-2</v>
      </c>
      <c r="E89" s="99">
        <f t="shared" si="5"/>
        <v>3.439597315436238E-2</v>
      </c>
      <c r="F89" s="98">
        <f t="shared" si="6"/>
        <v>0.24671385237613741</v>
      </c>
      <c r="G89" s="99">
        <f t="shared" si="7"/>
        <v>0.24671385237613741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76</v>
      </c>
      <c r="W89" s="116">
        <v>69</v>
      </c>
      <c r="X89" s="116">
        <v>78</v>
      </c>
      <c r="Y89" s="116">
        <v>84</v>
      </c>
      <c r="Z89" s="116">
        <v>89</v>
      </c>
    </row>
    <row r="90" spans="1:30" ht="15" customHeight="1" x14ac:dyDescent="0.25">
      <c r="A90" s="51" t="s">
        <v>100</v>
      </c>
      <c r="B90" s="51"/>
      <c r="C90" s="101" t="str">
        <f t="shared" si="3"/>
        <v>$30,954</v>
      </c>
      <c r="D90" s="98">
        <f t="shared" si="4"/>
        <v>9.2899410373194824E-2</v>
      </c>
      <c r="E90" s="99">
        <f t="shared" si="5"/>
        <v>9.2899410373194824E-2</v>
      </c>
      <c r="F90" s="98">
        <f t="shared" si="6"/>
        <v>0.139445998674814</v>
      </c>
      <c r="G90" s="99">
        <f t="shared" si="7"/>
        <v>0.139445998674814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139</v>
      </c>
      <c r="W90" s="116">
        <v>148</v>
      </c>
      <c r="X90" s="116">
        <v>158</v>
      </c>
      <c r="Y90" s="116">
        <v>157</v>
      </c>
      <c r="Z90" s="116">
        <v>165</v>
      </c>
    </row>
    <row r="91" spans="1:30" ht="15" customHeight="1" x14ac:dyDescent="0.25">
      <c r="A91" s="51" t="s">
        <v>7</v>
      </c>
      <c r="B91" s="51"/>
      <c r="C91" s="101" t="str">
        <f t="shared" si="3"/>
        <v>$57.1 mil</v>
      </c>
      <c r="D91" s="98">
        <f t="shared" si="4"/>
        <v>-4.4320615985781187E-3</v>
      </c>
      <c r="E91" s="99">
        <f t="shared" si="5"/>
        <v>-4.4320615985781187E-3</v>
      </c>
      <c r="F91" s="98">
        <f t="shared" si="6"/>
        <v>0.49520588366703722</v>
      </c>
      <c r="G91" s="99">
        <f t="shared" si="7"/>
        <v>0.49520588366703722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563</v>
      </c>
      <c r="W91" s="116">
        <v>585</v>
      </c>
      <c r="X91" s="116">
        <v>654</v>
      </c>
      <c r="Y91" s="116">
        <v>664</v>
      </c>
      <c r="Z91" s="116">
        <v>712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31</v>
      </c>
      <c r="W93" s="116">
        <v>34</v>
      </c>
      <c r="X93" s="116">
        <v>39</v>
      </c>
      <c r="Y93" s="116">
        <v>40</v>
      </c>
      <c r="Z93" s="116">
        <v>40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38</v>
      </c>
      <c r="W94" s="116">
        <v>44</v>
      </c>
      <c r="X94" s="116">
        <v>40</v>
      </c>
      <c r="Y94" s="116">
        <v>49</v>
      </c>
      <c r="Z94" s="116">
        <v>46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27</v>
      </c>
      <c r="W95" s="116">
        <v>25</v>
      </c>
      <c r="X95" s="116">
        <v>30</v>
      </c>
      <c r="Y95" s="116">
        <v>27</v>
      </c>
      <c r="Z95" s="116">
        <v>23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64</v>
      </c>
      <c r="W96" s="116">
        <v>75</v>
      </c>
      <c r="X96" s="116">
        <v>76</v>
      </c>
      <c r="Y96" s="116">
        <v>73</v>
      </c>
      <c r="Z96" s="116">
        <v>64</v>
      </c>
    </row>
    <row r="97" spans="1:32" ht="15" customHeight="1" x14ac:dyDescent="0.25">
      <c r="S97" s="119" t="s">
        <v>145</v>
      </c>
      <c r="T97" s="119"/>
      <c r="U97" s="116"/>
      <c r="V97" s="116">
        <v>37</v>
      </c>
      <c r="W97" s="116">
        <v>55</v>
      </c>
      <c r="X97" s="116">
        <v>57</v>
      </c>
      <c r="Y97" s="116">
        <v>61</v>
      </c>
      <c r="Z97" s="116">
        <v>61</v>
      </c>
    </row>
    <row r="98" spans="1:32" ht="15" customHeight="1" x14ac:dyDescent="0.25">
      <c r="S98" s="119" t="s">
        <v>146</v>
      </c>
      <c r="T98" s="119"/>
      <c r="U98" s="116"/>
      <c r="V98" s="116">
        <v>26</v>
      </c>
      <c r="W98" s="116">
        <v>33</v>
      </c>
      <c r="X98" s="116">
        <v>36</v>
      </c>
      <c r="Y98" s="116">
        <v>32</v>
      </c>
      <c r="Z98" s="116">
        <v>35</v>
      </c>
    </row>
    <row r="99" spans="1:32" ht="15" customHeight="1" x14ac:dyDescent="0.25">
      <c r="S99" s="119" t="s">
        <v>147</v>
      </c>
      <c r="T99" s="119"/>
      <c r="U99" s="116"/>
      <c r="V99" s="116">
        <v>8</v>
      </c>
      <c r="W99" s="116">
        <v>9</v>
      </c>
      <c r="X99" s="116">
        <v>7</v>
      </c>
      <c r="Y99" s="116">
        <v>11</v>
      </c>
      <c r="Z99" s="116">
        <v>9</v>
      </c>
    </row>
    <row r="100" spans="1:32" ht="15" customHeight="1" x14ac:dyDescent="0.25">
      <c r="S100" s="119" t="s">
        <v>59</v>
      </c>
      <c r="T100" s="119"/>
      <c r="U100" s="116"/>
      <c r="V100" s="116">
        <v>75</v>
      </c>
      <c r="W100" s="116">
        <v>73</v>
      </c>
      <c r="X100" s="116">
        <v>86</v>
      </c>
      <c r="Y100" s="116">
        <v>93</v>
      </c>
      <c r="Z100" s="116">
        <v>113</v>
      </c>
    </row>
    <row r="101" spans="1:32" x14ac:dyDescent="0.25">
      <c r="A101" s="20"/>
      <c r="S101" s="122" t="s">
        <v>54</v>
      </c>
      <c r="T101" s="122"/>
      <c r="U101" s="116"/>
      <c r="V101" s="116">
        <v>423</v>
      </c>
      <c r="W101" s="116">
        <v>459</v>
      </c>
      <c r="X101" s="116">
        <v>506</v>
      </c>
      <c r="Y101" s="116">
        <v>526</v>
      </c>
      <c r="Z101" s="116">
        <v>518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1089</v>
      </c>
      <c r="W104" s="116">
        <v>1117</v>
      </c>
      <c r="X104" s="116">
        <v>1199</v>
      </c>
      <c r="Y104" s="116">
        <v>1281</v>
      </c>
      <c r="Z104" s="116">
        <v>1215</v>
      </c>
      <c r="AB104" s="113" t="str">
        <f>TEXT(Z104,"###,###")</f>
        <v>1,215</v>
      </c>
      <c r="AD104" s="134">
        <f>Z104/($Z$4)*100</f>
        <v>66.248636859323881</v>
      </c>
      <c r="AF104" s="113"/>
    </row>
    <row r="105" spans="1:32" x14ac:dyDescent="0.25">
      <c r="S105" s="119" t="s">
        <v>18</v>
      </c>
      <c r="T105" s="119"/>
      <c r="U105" s="116"/>
      <c r="V105" s="116">
        <v>195</v>
      </c>
      <c r="W105" s="116">
        <v>231</v>
      </c>
      <c r="X105" s="116">
        <v>216</v>
      </c>
      <c r="Y105" s="116">
        <v>238</v>
      </c>
      <c r="Z105" s="116">
        <v>217</v>
      </c>
      <c r="AB105" s="113" t="str">
        <f>TEXT(Z105,"###,###")</f>
        <v>217</v>
      </c>
      <c r="AD105" s="134">
        <f>Z105/($Z$4)*100</f>
        <v>11.83206106870229</v>
      </c>
      <c r="AF105" s="113"/>
    </row>
    <row r="106" spans="1:32" x14ac:dyDescent="0.25">
      <c r="S106" s="122" t="s">
        <v>54</v>
      </c>
      <c r="T106" s="122"/>
      <c r="U106" s="124"/>
      <c r="V106" s="124">
        <v>1284</v>
      </c>
      <c r="W106" s="124">
        <v>1348</v>
      </c>
      <c r="X106" s="124">
        <v>1415</v>
      </c>
      <c r="Y106" s="124">
        <v>1519</v>
      </c>
      <c r="Z106" s="124">
        <v>1432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249</v>
      </c>
      <c r="W108" s="116">
        <v>258</v>
      </c>
      <c r="X108" s="116">
        <v>281</v>
      </c>
      <c r="Y108" s="116">
        <v>286</v>
      </c>
      <c r="Z108" s="116">
        <v>269</v>
      </c>
      <c r="AB108" s="113" t="str">
        <f>TEXT(Z108,"###,###")</f>
        <v>269</v>
      </c>
      <c r="AD108" s="134">
        <f>Z108/($Z$4)*100</f>
        <v>14.667393675027263</v>
      </c>
      <c r="AF108" s="113"/>
    </row>
    <row r="109" spans="1:32" x14ac:dyDescent="0.25">
      <c r="S109" s="119" t="s">
        <v>21</v>
      </c>
      <c r="T109" s="119"/>
      <c r="U109" s="116"/>
      <c r="V109" s="116">
        <v>306</v>
      </c>
      <c r="W109" s="116">
        <v>298</v>
      </c>
      <c r="X109" s="116">
        <v>342</v>
      </c>
      <c r="Y109" s="116">
        <v>376</v>
      </c>
      <c r="Z109" s="116">
        <v>382</v>
      </c>
      <c r="AB109" s="113" t="str">
        <f>TEXT(Z109,"###,###")</f>
        <v>382</v>
      </c>
      <c r="AD109" s="134">
        <f>Z109/($Z$4)*100</f>
        <v>20.828789531079607</v>
      </c>
      <c r="AF109" s="113"/>
    </row>
    <row r="110" spans="1:32" x14ac:dyDescent="0.25">
      <c r="S110" s="119" t="s">
        <v>22</v>
      </c>
      <c r="T110" s="119"/>
      <c r="U110" s="116"/>
      <c r="V110" s="116">
        <v>438</v>
      </c>
      <c r="W110" s="116">
        <v>441</v>
      </c>
      <c r="X110" s="116">
        <v>457</v>
      </c>
      <c r="Y110" s="116">
        <v>501</v>
      </c>
      <c r="Z110" s="116">
        <v>429</v>
      </c>
      <c r="AB110" s="113" t="str">
        <f>TEXT(Z110,"###,###")</f>
        <v>429</v>
      </c>
      <c r="AD110" s="134">
        <f>Z110/($Z$4)*100</f>
        <v>23.391494002181027</v>
      </c>
      <c r="AF110" s="113"/>
    </row>
    <row r="111" spans="1:32" x14ac:dyDescent="0.25">
      <c r="S111" s="119" t="s">
        <v>23</v>
      </c>
      <c r="T111" s="119"/>
      <c r="U111" s="116"/>
      <c r="V111" s="116">
        <v>283</v>
      </c>
      <c r="W111" s="116">
        <v>351</v>
      </c>
      <c r="X111" s="116">
        <v>336</v>
      </c>
      <c r="Y111" s="116">
        <v>356</v>
      </c>
      <c r="Z111" s="116">
        <v>340</v>
      </c>
      <c r="AB111" s="113" t="str">
        <f>TEXT(Z111,"###,###")</f>
        <v>340</v>
      </c>
      <c r="AD111" s="134">
        <f>Z111/($Z$4)*100</f>
        <v>18.538713195201744</v>
      </c>
      <c r="AF111" s="113"/>
    </row>
    <row r="112" spans="1:32" x14ac:dyDescent="0.25">
      <c r="S112" s="122" t="s">
        <v>54</v>
      </c>
      <c r="T112" s="122"/>
      <c r="U112" s="116"/>
      <c r="V112" s="116">
        <v>1541</v>
      </c>
      <c r="W112" s="116">
        <v>1615</v>
      </c>
      <c r="X112" s="116">
        <v>1854</v>
      </c>
      <c r="Y112" s="116">
        <v>1879</v>
      </c>
      <c r="Z112" s="116">
        <v>1833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42.23</v>
      </c>
      <c r="W118" s="135">
        <v>43.94</v>
      </c>
      <c r="X118" s="135">
        <v>44.5</v>
      </c>
      <c r="Y118" s="135">
        <v>43.83</v>
      </c>
      <c r="Z118" s="135">
        <v>44.87</v>
      </c>
      <c r="AB118" s="113" t="str">
        <f>TEXT(Z118,"##.0")</f>
        <v>44.9</v>
      </c>
    </row>
    <row r="120" spans="19:32" x14ac:dyDescent="0.25">
      <c r="S120" s="105" t="s">
        <v>102</v>
      </c>
      <c r="T120" s="116"/>
      <c r="U120" s="116"/>
      <c r="V120" s="116">
        <v>768</v>
      </c>
      <c r="W120" s="116">
        <v>808</v>
      </c>
      <c r="X120" s="116">
        <v>862</v>
      </c>
      <c r="Y120" s="116">
        <v>928</v>
      </c>
      <c r="Z120" s="116">
        <v>921</v>
      </c>
      <c r="AB120" s="113" t="str">
        <f>TEXT(Z120,"###,###")</f>
        <v>921</v>
      </c>
    </row>
    <row r="121" spans="19:32" x14ac:dyDescent="0.25">
      <c r="S121" s="105" t="s">
        <v>103</v>
      </c>
      <c r="T121" s="116"/>
      <c r="U121" s="116"/>
      <c r="V121" s="116">
        <v>124</v>
      </c>
      <c r="W121" s="116">
        <v>136</v>
      </c>
      <c r="X121" s="116">
        <v>174</v>
      </c>
      <c r="Y121" s="116">
        <v>173</v>
      </c>
      <c r="Z121" s="116">
        <v>200</v>
      </c>
      <c r="AB121" s="113" t="str">
        <f>TEXT(Z121,"###,###")</f>
        <v>200</v>
      </c>
    </row>
    <row r="122" spans="19:32" x14ac:dyDescent="0.25">
      <c r="S122" s="105" t="s">
        <v>104</v>
      </c>
      <c r="T122" s="116"/>
      <c r="U122" s="116"/>
      <c r="V122" s="116">
        <v>102</v>
      </c>
      <c r="W122" s="116">
        <v>100</v>
      </c>
      <c r="X122" s="116">
        <v>122</v>
      </c>
      <c r="Y122" s="116">
        <v>90</v>
      </c>
      <c r="Z122" s="116">
        <v>112</v>
      </c>
      <c r="AB122" s="113" t="str">
        <f>TEXT(Z122,"###,###")</f>
        <v>112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870</v>
      </c>
      <c r="W124" s="116">
        <v>908</v>
      </c>
      <c r="X124" s="116">
        <v>984</v>
      </c>
      <c r="Y124" s="116">
        <v>1018</v>
      </c>
      <c r="Z124" s="116">
        <v>1033</v>
      </c>
      <c r="AB124" s="113" t="str">
        <f>TEXT(Z124,"###,###")</f>
        <v>1,033</v>
      </c>
      <c r="AD124" s="131">
        <f>Z124/$Z$7*100</f>
        <v>83.779399837794003</v>
      </c>
    </row>
    <row r="125" spans="19:32" x14ac:dyDescent="0.25">
      <c r="S125" s="105" t="s">
        <v>106</v>
      </c>
      <c r="T125" s="116"/>
      <c r="U125" s="116"/>
      <c r="V125" s="116">
        <v>226</v>
      </c>
      <c r="W125" s="116">
        <v>236</v>
      </c>
      <c r="X125" s="116">
        <v>296</v>
      </c>
      <c r="Y125" s="116">
        <v>263</v>
      </c>
      <c r="Z125" s="116">
        <v>312</v>
      </c>
      <c r="AB125" s="113" t="str">
        <f>TEXT(Z125,"###,###")</f>
        <v>312</v>
      </c>
      <c r="AD125" s="131">
        <f>Z125/$Z$7*100</f>
        <v>25.304136253041364</v>
      </c>
    </row>
    <row r="127" spans="19:32" x14ac:dyDescent="0.25">
      <c r="S127" s="105" t="s">
        <v>107</v>
      </c>
      <c r="T127" s="116"/>
      <c r="U127" s="116"/>
      <c r="V127" s="116">
        <v>569</v>
      </c>
      <c r="W127" s="116">
        <v>585</v>
      </c>
      <c r="X127" s="116">
        <v>652</v>
      </c>
      <c r="Y127" s="116">
        <v>668</v>
      </c>
      <c r="Z127" s="116">
        <v>715</v>
      </c>
      <c r="AB127" s="113" t="str">
        <f>TEXT(Z127,"###,###")</f>
        <v>715</v>
      </c>
      <c r="AD127" s="131">
        <f>Z127/$Z$7*100</f>
        <v>57.988645579886452</v>
      </c>
    </row>
    <row r="128" spans="19:32" x14ac:dyDescent="0.25">
      <c r="S128" s="105" t="s">
        <v>108</v>
      </c>
      <c r="T128" s="116"/>
      <c r="U128" s="116"/>
      <c r="V128" s="116">
        <v>420</v>
      </c>
      <c r="W128" s="116">
        <v>459</v>
      </c>
      <c r="X128" s="116">
        <v>503</v>
      </c>
      <c r="Y128" s="116">
        <v>523</v>
      </c>
      <c r="Z128" s="116">
        <v>521</v>
      </c>
      <c r="AB128" s="113" t="str">
        <f>TEXT(Z128,"###,###")</f>
        <v>521</v>
      </c>
      <c r="AD128" s="131">
        <f>Z128/$Z$7*100</f>
        <v>42.254663422546635</v>
      </c>
    </row>
    <row r="130" spans="19:20" x14ac:dyDescent="0.25">
      <c r="S130" s="105" t="s">
        <v>185</v>
      </c>
      <c r="T130" s="131">
        <v>74.695863746958636</v>
      </c>
    </row>
    <row r="131" spans="19:20" x14ac:dyDescent="0.25">
      <c r="S131" s="105" t="s">
        <v>186</v>
      </c>
      <c r="T131" s="131">
        <v>16.220600162206001</v>
      </c>
    </row>
    <row r="132" spans="19:20" x14ac:dyDescent="0.25">
      <c r="S132" s="105" t="s">
        <v>187</v>
      </c>
      <c r="T132" s="131">
        <v>9.0835360908353611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982901C-EE5F-4083-9450-014DFBC448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CE29784-B2EE-44E2-AEC8-16C6CD4D4A7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A8C11A1-034A-4BB7-B746-CAF841E419E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7187AC06-093D-4AC3-81D6-398E70E9143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99CA-309F-42E5-9610-88A997464D66}">
  <sheetPr codeName="Sheet7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116</v>
      </c>
      <c r="T1" s="103"/>
      <c r="U1" s="103"/>
      <c r="V1" s="103"/>
      <c r="W1" s="103"/>
      <c r="X1" s="103"/>
      <c r="Y1" s="104" t="s">
        <v>157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116</v>
      </c>
      <c r="Y3" s="109" t="s">
        <v>157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12.6 Circular Head,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6265</v>
      </c>
      <c r="W4" s="112">
        <v>6288</v>
      </c>
      <c r="X4" s="112">
        <v>6546</v>
      </c>
      <c r="Y4" s="112">
        <v>6681</v>
      </c>
      <c r="Z4" s="112">
        <v>6758</v>
      </c>
      <c r="AB4" s="113" t="str">
        <f>TEXT(Z4,"###,###")</f>
        <v>6,758</v>
      </c>
      <c r="AD4" s="114">
        <f>Z4/Y4-1</f>
        <v>1.1525220775333134E-2</v>
      </c>
      <c r="AF4" s="114">
        <f>Z4/V4-1</f>
        <v>7.8691141260973652E-2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3320</v>
      </c>
      <c r="W5" s="112">
        <v>3253</v>
      </c>
      <c r="X5" s="112">
        <v>3504</v>
      </c>
      <c r="Y5" s="112">
        <v>3565</v>
      </c>
      <c r="Z5" s="112">
        <v>3654</v>
      </c>
      <c r="AB5" s="113" t="str">
        <f>TEXT(Z5,"###,###")</f>
        <v>3,654</v>
      </c>
      <c r="AD5" s="114">
        <f t="shared" ref="AD5:AD9" si="0">Z5/Y5-1</f>
        <v>2.4964936886395561E-2</v>
      </c>
      <c r="AF5" s="114">
        <f t="shared" ref="AF5:AF9" si="1">Z5/V5-1</f>
        <v>0.10060240963855427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2943</v>
      </c>
      <c r="W6" s="112">
        <v>3035</v>
      </c>
      <c r="X6" s="112">
        <v>3037</v>
      </c>
      <c r="Y6" s="112">
        <v>3120</v>
      </c>
      <c r="Z6" s="112">
        <v>3102</v>
      </c>
      <c r="AB6" s="113" t="str">
        <f>TEXT(Z6,"###,###")</f>
        <v>3,102</v>
      </c>
      <c r="AD6" s="114">
        <f t="shared" si="0"/>
        <v>-5.7692307692307487E-3</v>
      </c>
      <c r="AF6" s="114">
        <f t="shared" si="1"/>
        <v>5.4026503567788042E-2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4393</v>
      </c>
      <c r="W7" s="112">
        <v>4416</v>
      </c>
      <c r="X7" s="112">
        <v>4514</v>
      </c>
      <c r="Y7" s="112">
        <v>4563</v>
      </c>
      <c r="Z7" s="112">
        <v>4705</v>
      </c>
      <c r="AB7" s="113" t="str">
        <f>TEXT(Z7,"###,###")</f>
        <v>4,705</v>
      </c>
      <c r="AD7" s="114">
        <f t="shared" si="0"/>
        <v>3.111987727372334E-2</v>
      </c>
      <c r="AF7" s="114">
        <f t="shared" si="1"/>
        <v>7.1022080582745284E-2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6,758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4,705</v>
      </c>
      <c r="P8" s="69"/>
      <c r="S8" s="111" t="s">
        <v>86</v>
      </c>
      <c r="T8" s="112"/>
      <c r="U8" s="112"/>
      <c r="V8" s="112">
        <v>35121.21</v>
      </c>
      <c r="W8" s="112">
        <v>33656.11</v>
      </c>
      <c r="X8" s="112">
        <v>35592</v>
      </c>
      <c r="Y8" s="112">
        <v>36690.5</v>
      </c>
      <c r="Z8" s="112">
        <v>38363.89</v>
      </c>
      <c r="AB8" s="113" t="str">
        <f>TEXT(Z8,"$###,###")</f>
        <v>$38,364</v>
      </c>
      <c r="AD8" s="114">
        <f t="shared" si="0"/>
        <v>4.5608263719491449E-2</v>
      </c>
      <c r="AF8" s="114">
        <f t="shared" si="1"/>
        <v>9.2328254066417426E-2</v>
      </c>
    </row>
    <row r="9" spans="1:32" x14ac:dyDescent="0.25">
      <c r="A9" s="32" t="s">
        <v>15</v>
      </c>
      <c r="B9" s="73"/>
      <c r="C9" s="74"/>
      <c r="D9" s="75">
        <f>AD104</f>
        <v>78.425569695176094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55.154091392136031</v>
      </c>
      <c r="P9" s="76" t="s">
        <v>87</v>
      </c>
      <c r="S9" s="111" t="s">
        <v>7</v>
      </c>
      <c r="T9" s="112"/>
      <c r="U9" s="112"/>
      <c r="V9" s="112">
        <v>195832244</v>
      </c>
      <c r="W9" s="112">
        <v>192039223</v>
      </c>
      <c r="X9" s="112">
        <v>206970055</v>
      </c>
      <c r="Y9" s="112">
        <v>211768962</v>
      </c>
      <c r="Z9" s="112">
        <v>231749726</v>
      </c>
      <c r="AB9" s="113" t="str">
        <f>TEXT(Z9/1000000,"$#,###.0")&amp;" mil"</f>
        <v>$231.7 mil</v>
      </c>
      <c r="AD9" s="114">
        <f t="shared" si="0"/>
        <v>9.4351711465630261E-2</v>
      </c>
      <c r="AF9" s="114">
        <f t="shared" si="1"/>
        <v>0.18340943894816419</v>
      </c>
    </row>
    <row r="10" spans="1:32" x14ac:dyDescent="0.25">
      <c r="A10" s="32" t="s">
        <v>18</v>
      </c>
      <c r="B10" s="73"/>
      <c r="C10" s="74"/>
      <c r="D10" s="75">
        <f>AD105</f>
        <v>9.396271086120155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44.973432518597242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75.919234856535596</v>
      </c>
      <c r="P11" s="76" t="s">
        <v>87</v>
      </c>
      <c r="S11" s="111" t="s">
        <v>30</v>
      </c>
      <c r="T11" s="116"/>
      <c r="U11" s="116"/>
      <c r="V11" s="116">
        <v>5172</v>
      </c>
      <c r="W11" s="116">
        <v>5169</v>
      </c>
      <c r="X11" s="116">
        <v>5430</v>
      </c>
      <c r="Y11" s="116">
        <v>5618</v>
      </c>
      <c r="Z11" s="116">
        <v>5624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13.347502656748139</v>
      </c>
      <c r="P12" s="76" t="s">
        <v>87</v>
      </c>
      <c r="S12" s="111" t="s">
        <v>31</v>
      </c>
      <c r="T12" s="116"/>
      <c r="U12" s="116"/>
      <c r="V12" s="116">
        <v>1096</v>
      </c>
      <c r="W12" s="116">
        <v>1119</v>
      </c>
      <c r="X12" s="116">
        <v>1115</v>
      </c>
      <c r="Y12" s="116">
        <v>1061</v>
      </c>
      <c r="Z12" s="116">
        <v>1132</v>
      </c>
    </row>
    <row r="13" spans="1:32" ht="15" customHeight="1" x14ac:dyDescent="0.25">
      <c r="A13" s="32" t="s">
        <v>20</v>
      </c>
      <c r="B13" s="74"/>
      <c r="C13" s="74"/>
      <c r="D13" s="75">
        <f>AD108</f>
        <v>19.783959751405742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10.712008501594049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19.177271382065701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42.2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25.984018940514947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17.184176945980433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1570</v>
      </c>
      <c r="Z15" s="116">
        <v>1670</v>
      </c>
      <c r="AB15" s="121">
        <f t="shared" ref="AB15:AB34" si="2">IF(Z15="np",0,Z15/$Z$34)</f>
        <v>0.24711453092630956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22.713820656999111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82.81582305401956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106</v>
      </c>
      <c r="Z16" s="116">
        <v>99</v>
      </c>
      <c r="AB16" s="121">
        <f t="shared" si="2"/>
        <v>1.4649304527966854E-2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829</v>
      </c>
      <c r="Z17" s="116">
        <v>764</v>
      </c>
      <c r="AB17" s="121">
        <f t="shared" si="2"/>
        <v>0.11305119857946137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28</v>
      </c>
      <c r="Z18" s="116">
        <v>31</v>
      </c>
      <c r="AB18" s="121">
        <f t="shared" si="2"/>
        <v>4.5871559633027525E-3</v>
      </c>
    </row>
    <row r="19" spans="1:28" x14ac:dyDescent="0.25">
      <c r="A19" s="65" t="str">
        <f>$S$1&amp;" ("&amp;$V$2&amp;" to "&amp;$Z$2&amp;")"</f>
        <v>Circular Head (2015-16 to 2019-20)</v>
      </c>
      <c r="B19" s="65"/>
      <c r="C19" s="65"/>
      <c r="D19" s="65"/>
      <c r="E19" s="65"/>
      <c r="F19" s="65"/>
      <c r="G19" s="65" t="str">
        <f>$S$1&amp;" ("&amp;$V$2&amp;" to "&amp;$Z$2&amp;")"</f>
        <v>Circular Head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320</v>
      </c>
      <c r="Z19" s="116">
        <v>275</v>
      </c>
      <c r="AB19" s="121">
        <f t="shared" si="2"/>
        <v>4.0692512577685705E-2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169</v>
      </c>
      <c r="Z20" s="116">
        <v>147</v>
      </c>
      <c r="AB20" s="121">
        <f t="shared" si="2"/>
        <v>2.175199763243563E-2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377</v>
      </c>
      <c r="Z21" s="116">
        <v>435</v>
      </c>
      <c r="AB21" s="121">
        <f t="shared" si="2"/>
        <v>6.4368156259248299E-2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393</v>
      </c>
      <c r="Z22" s="116">
        <v>385</v>
      </c>
      <c r="AB22" s="121">
        <f t="shared" si="2"/>
        <v>5.6969517608759991E-2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238</v>
      </c>
      <c r="Z23" s="116">
        <v>264</v>
      </c>
      <c r="AB23" s="121">
        <f t="shared" si="2"/>
        <v>3.9064812074578278E-2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25</v>
      </c>
      <c r="Z24" s="116">
        <v>3</v>
      </c>
      <c r="AB24" s="121">
        <f t="shared" si="2"/>
        <v>4.439183190292986E-4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63</v>
      </c>
      <c r="Z25" s="116">
        <v>93</v>
      </c>
      <c r="AB25" s="121">
        <f t="shared" si="2"/>
        <v>1.3761467889908258E-2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83</v>
      </c>
      <c r="Z26" s="116">
        <v>89</v>
      </c>
      <c r="AB26" s="121">
        <f t="shared" si="2"/>
        <v>1.3169576797869191E-2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137</v>
      </c>
      <c r="Z27" s="116">
        <v>156</v>
      </c>
      <c r="AB27" s="121">
        <f t="shared" si="2"/>
        <v>2.3083752589523526E-2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427</v>
      </c>
      <c r="Z28" s="116">
        <v>474</v>
      </c>
      <c r="AB28" s="121">
        <f t="shared" si="2"/>
        <v>7.0139094406629174E-2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222</v>
      </c>
      <c r="Z29" s="116">
        <v>199</v>
      </c>
      <c r="AB29" s="121">
        <f t="shared" si="2"/>
        <v>2.9446581828943476E-2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347</v>
      </c>
      <c r="Z30" s="116">
        <v>357</v>
      </c>
      <c r="AB30" s="121">
        <f t="shared" si="2"/>
        <v>5.2826279964486536E-2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421</v>
      </c>
      <c r="Z31" s="116">
        <v>439</v>
      </c>
      <c r="AB31" s="121">
        <f t="shared" si="2"/>
        <v>6.4960047351287367E-2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58</v>
      </c>
      <c r="Z32" s="116">
        <v>55</v>
      </c>
      <c r="AB32" s="121">
        <f t="shared" si="2"/>
        <v>8.1385025155371413E-3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259</v>
      </c>
      <c r="Z33" s="116">
        <v>263</v>
      </c>
      <c r="AB33" s="121">
        <f t="shared" si="2"/>
        <v>3.8916839301568508E-2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6685</v>
      </c>
      <c r="Z34" s="124">
        <v>6758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3894</v>
      </c>
      <c r="AB37" s="136">
        <f>Z37/Z40*100</f>
        <v>82.81582305401956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808</v>
      </c>
      <c r="AB38" s="136">
        <f>Z38/Z40*100</f>
        <v>17.184176945980433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4702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2</v>
      </c>
      <c r="W44" s="116">
        <v>7</v>
      </c>
      <c r="X44" s="116">
        <v>3</v>
      </c>
      <c r="Y44" s="116">
        <v>14</v>
      </c>
      <c r="Z44" s="116">
        <v>19</v>
      </c>
    </row>
    <row r="45" spans="19:32" x14ac:dyDescent="0.25">
      <c r="S45" s="119" t="s">
        <v>38</v>
      </c>
      <c r="T45" s="119"/>
      <c r="U45" s="116"/>
      <c r="V45" s="116">
        <v>82</v>
      </c>
      <c r="W45" s="116">
        <v>75</v>
      </c>
      <c r="X45" s="116">
        <v>106</v>
      </c>
      <c r="Y45" s="116">
        <v>89</v>
      </c>
      <c r="Z45" s="116">
        <v>102</v>
      </c>
    </row>
    <row r="46" spans="19:32" x14ac:dyDescent="0.25">
      <c r="S46" s="119" t="s">
        <v>39</v>
      </c>
      <c r="T46" s="119"/>
      <c r="U46" s="116"/>
      <c r="V46" s="116">
        <v>229</v>
      </c>
      <c r="W46" s="116">
        <v>230</v>
      </c>
      <c r="X46" s="116">
        <v>227</v>
      </c>
      <c r="Y46" s="116">
        <v>256</v>
      </c>
      <c r="Z46" s="116">
        <v>235</v>
      </c>
    </row>
    <row r="47" spans="19:32" x14ac:dyDescent="0.25">
      <c r="S47" s="119" t="s">
        <v>40</v>
      </c>
      <c r="T47" s="119"/>
      <c r="U47" s="116"/>
      <c r="V47" s="116">
        <v>331</v>
      </c>
      <c r="W47" s="116">
        <v>320</v>
      </c>
      <c r="X47" s="116">
        <v>340</v>
      </c>
      <c r="Y47" s="116">
        <v>373</v>
      </c>
      <c r="Z47" s="116">
        <v>362</v>
      </c>
    </row>
    <row r="48" spans="19:32" x14ac:dyDescent="0.25">
      <c r="S48" s="119" t="s">
        <v>41</v>
      </c>
      <c r="T48" s="119"/>
      <c r="U48" s="116"/>
      <c r="V48" s="116">
        <v>315</v>
      </c>
      <c r="W48" s="116">
        <v>320</v>
      </c>
      <c r="X48" s="116">
        <v>405</v>
      </c>
      <c r="Y48" s="116">
        <v>460</v>
      </c>
      <c r="Z48" s="116">
        <v>512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335</v>
      </c>
      <c r="W49" s="116">
        <v>302</v>
      </c>
      <c r="X49" s="116">
        <v>333</v>
      </c>
      <c r="Y49" s="116">
        <v>326</v>
      </c>
      <c r="Z49" s="116">
        <v>382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Circular Head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288</v>
      </c>
      <c r="W50" s="116">
        <v>270</v>
      </c>
      <c r="X50" s="116">
        <v>322</v>
      </c>
      <c r="Y50" s="116">
        <v>332</v>
      </c>
      <c r="Z50" s="116">
        <v>323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308</v>
      </c>
      <c r="W51" s="116">
        <v>284</v>
      </c>
      <c r="X51" s="116">
        <v>261</v>
      </c>
      <c r="Y51" s="116">
        <v>268</v>
      </c>
      <c r="Z51" s="116">
        <v>283</v>
      </c>
    </row>
    <row r="52" spans="1:26" ht="15" customHeight="1" x14ac:dyDescent="0.25">
      <c r="S52" s="119" t="s">
        <v>45</v>
      </c>
      <c r="T52" s="119"/>
      <c r="U52" s="116"/>
      <c r="V52" s="116">
        <v>293</v>
      </c>
      <c r="W52" s="116">
        <v>294</v>
      </c>
      <c r="X52" s="116">
        <v>304</v>
      </c>
      <c r="Y52" s="116">
        <v>300</v>
      </c>
      <c r="Z52" s="116">
        <v>296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328</v>
      </c>
      <c r="W53" s="116">
        <v>309</v>
      </c>
      <c r="X53" s="116">
        <v>318</v>
      </c>
      <c r="Y53" s="116">
        <v>275</v>
      </c>
      <c r="Z53" s="116">
        <v>276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317</v>
      </c>
      <c r="W54" s="116">
        <v>343</v>
      </c>
      <c r="X54" s="116">
        <v>333</v>
      </c>
      <c r="Y54" s="116">
        <v>345</v>
      </c>
      <c r="Z54" s="116">
        <v>327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242</v>
      </c>
      <c r="W55" s="116">
        <v>233</v>
      </c>
      <c r="X55" s="116">
        <v>263</v>
      </c>
      <c r="Y55" s="116">
        <v>250</v>
      </c>
      <c r="Z55" s="116">
        <v>265</v>
      </c>
    </row>
    <row r="56" spans="1:26" ht="15" customHeight="1" x14ac:dyDescent="0.25">
      <c r="S56" s="119" t="s">
        <v>49</v>
      </c>
      <c r="T56" s="119"/>
      <c r="U56" s="116"/>
      <c r="V56" s="116">
        <v>139</v>
      </c>
      <c r="W56" s="116">
        <v>154</v>
      </c>
      <c r="X56" s="116">
        <v>167</v>
      </c>
      <c r="Y56" s="116">
        <v>162</v>
      </c>
      <c r="Z56" s="116">
        <v>150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66</v>
      </c>
      <c r="W57" s="116">
        <v>68</v>
      </c>
      <c r="X57" s="116">
        <v>66</v>
      </c>
      <c r="Y57" s="116">
        <v>61</v>
      </c>
      <c r="Z57" s="116">
        <v>64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26</v>
      </c>
      <c r="W58" s="116">
        <v>22</v>
      </c>
      <c r="X58" s="116">
        <v>32</v>
      </c>
      <c r="Y58" s="116">
        <v>27</v>
      </c>
      <c r="Z58" s="116">
        <v>35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17</v>
      </c>
      <c r="W59" s="116">
        <v>17</v>
      </c>
      <c r="X59" s="116">
        <v>15</v>
      </c>
      <c r="Y59" s="116">
        <v>16</v>
      </c>
      <c r="Z59" s="116">
        <v>13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2</v>
      </c>
      <c r="W60" s="116">
        <v>3</v>
      </c>
      <c r="X60" s="116">
        <v>11</v>
      </c>
      <c r="Y60" s="116">
        <v>7</v>
      </c>
      <c r="Z60" s="116">
        <v>13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3321</v>
      </c>
      <c r="W61" s="116">
        <v>3253</v>
      </c>
      <c r="X61" s="116">
        <v>3507</v>
      </c>
      <c r="Y61" s="116">
        <v>3563</v>
      </c>
      <c r="Z61" s="116">
        <v>3657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9</v>
      </c>
      <c r="X63" s="116">
        <v>12</v>
      </c>
      <c r="Y63" s="116">
        <v>7</v>
      </c>
      <c r="Z63" s="116">
        <v>17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76</v>
      </c>
      <c r="W64" s="116">
        <v>83</v>
      </c>
      <c r="X64" s="116">
        <v>65</v>
      </c>
      <c r="Y64" s="116">
        <v>85</v>
      </c>
      <c r="Z64" s="116">
        <v>87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Circular Head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216</v>
      </c>
      <c r="W65" s="116">
        <v>219</v>
      </c>
      <c r="X65" s="116">
        <v>211</v>
      </c>
      <c r="Y65" s="116">
        <v>234</v>
      </c>
      <c r="Z65" s="116">
        <v>200</v>
      </c>
    </row>
    <row r="66" spans="1:26" x14ac:dyDescent="0.25">
      <c r="S66" s="119" t="s">
        <v>40</v>
      </c>
      <c r="T66" s="119"/>
      <c r="U66" s="116"/>
      <c r="V66" s="116">
        <v>291</v>
      </c>
      <c r="W66" s="116">
        <v>298</v>
      </c>
      <c r="X66" s="116">
        <v>281</v>
      </c>
      <c r="Y66" s="116">
        <v>302</v>
      </c>
      <c r="Z66" s="116">
        <v>276</v>
      </c>
    </row>
    <row r="67" spans="1:26" x14ac:dyDescent="0.25">
      <c r="S67" s="119" t="s">
        <v>41</v>
      </c>
      <c r="T67" s="119"/>
      <c r="U67" s="116"/>
      <c r="V67" s="116">
        <v>246</v>
      </c>
      <c r="W67" s="116">
        <v>267</v>
      </c>
      <c r="X67" s="116">
        <v>273</v>
      </c>
      <c r="Y67" s="116">
        <v>318</v>
      </c>
      <c r="Z67" s="116">
        <v>362</v>
      </c>
    </row>
    <row r="68" spans="1:26" x14ac:dyDescent="0.25">
      <c r="S68" s="119" t="s">
        <v>42</v>
      </c>
      <c r="T68" s="119"/>
      <c r="U68" s="116"/>
      <c r="V68" s="116">
        <v>268</v>
      </c>
      <c r="W68" s="116">
        <v>280</v>
      </c>
      <c r="X68" s="116">
        <v>315</v>
      </c>
      <c r="Y68" s="116">
        <v>297</v>
      </c>
      <c r="Z68" s="116">
        <v>278</v>
      </c>
    </row>
    <row r="69" spans="1:26" x14ac:dyDescent="0.25">
      <c r="S69" s="119" t="s">
        <v>43</v>
      </c>
      <c r="T69" s="119"/>
      <c r="U69" s="116"/>
      <c r="V69" s="116">
        <v>260</v>
      </c>
      <c r="W69" s="116">
        <v>281</v>
      </c>
      <c r="X69" s="116">
        <v>271</v>
      </c>
      <c r="Y69" s="116">
        <v>275</v>
      </c>
      <c r="Z69" s="116">
        <v>282</v>
      </c>
    </row>
    <row r="70" spans="1:26" x14ac:dyDescent="0.25">
      <c r="S70" s="119" t="s">
        <v>44</v>
      </c>
      <c r="T70" s="119"/>
      <c r="U70" s="116"/>
      <c r="V70" s="116">
        <v>288</v>
      </c>
      <c r="W70" s="116">
        <v>278</v>
      </c>
      <c r="X70" s="116">
        <v>253</v>
      </c>
      <c r="Y70" s="116">
        <v>260</v>
      </c>
      <c r="Z70" s="116">
        <v>277</v>
      </c>
    </row>
    <row r="71" spans="1:26" x14ac:dyDescent="0.25">
      <c r="S71" s="119" t="s">
        <v>45</v>
      </c>
      <c r="T71" s="119"/>
      <c r="U71" s="116"/>
      <c r="V71" s="116">
        <v>350</v>
      </c>
      <c r="W71" s="116">
        <v>338</v>
      </c>
      <c r="X71" s="116">
        <v>334</v>
      </c>
      <c r="Y71" s="116">
        <v>309</v>
      </c>
      <c r="Z71" s="116">
        <v>285</v>
      </c>
    </row>
    <row r="72" spans="1:26" x14ac:dyDescent="0.25">
      <c r="S72" s="119" t="s">
        <v>46</v>
      </c>
      <c r="T72" s="119"/>
      <c r="U72" s="116"/>
      <c r="V72" s="116">
        <v>316</v>
      </c>
      <c r="W72" s="116">
        <v>295</v>
      </c>
      <c r="X72" s="116">
        <v>309</v>
      </c>
      <c r="Y72" s="116">
        <v>311</v>
      </c>
      <c r="Z72" s="116">
        <v>318</v>
      </c>
    </row>
    <row r="73" spans="1:26" x14ac:dyDescent="0.25">
      <c r="S73" s="119" t="s">
        <v>47</v>
      </c>
      <c r="T73" s="119"/>
      <c r="U73" s="116"/>
      <c r="V73" s="116">
        <v>290</v>
      </c>
      <c r="W73" s="116">
        <v>321</v>
      </c>
      <c r="X73" s="116">
        <v>342</v>
      </c>
      <c r="Y73" s="116">
        <v>352</v>
      </c>
      <c r="Z73" s="116">
        <v>336</v>
      </c>
    </row>
    <row r="74" spans="1:26" x14ac:dyDescent="0.25">
      <c r="S74" s="119" t="s">
        <v>48</v>
      </c>
      <c r="T74" s="119"/>
      <c r="U74" s="116"/>
      <c r="V74" s="116">
        <v>182</v>
      </c>
      <c r="W74" s="116">
        <v>180</v>
      </c>
      <c r="X74" s="116">
        <v>198</v>
      </c>
      <c r="Y74" s="116">
        <v>201</v>
      </c>
      <c r="Z74" s="116">
        <v>215</v>
      </c>
    </row>
    <row r="75" spans="1:26" x14ac:dyDescent="0.25">
      <c r="S75" s="119" t="s">
        <v>49</v>
      </c>
      <c r="T75" s="119"/>
      <c r="U75" s="116"/>
      <c r="V75" s="116">
        <v>86</v>
      </c>
      <c r="W75" s="116">
        <v>90</v>
      </c>
      <c r="X75" s="116">
        <v>92</v>
      </c>
      <c r="Y75" s="116">
        <v>92</v>
      </c>
      <c r="Z75" s="116">
        <v>102</v>
      </c>
    </row>
    <row r="76" spans="1:26" x14ac:dyDescent="0.25">
      <c r="S76" s="119" t="s">
        <v>50</v>
      </c>
      <c r="T76" s="119"/>
      <c r="U76" s="116"/>
      <c r="V76" s="116">
        <v>39</v>
      </c>
      <c r="W76" s="116">
        <v>58</v>
      </c>
      <c r="X76" s="116">
        <v>40</v>
      </c>
      <c r="Y76" s="116">
        <v>38</v>
      </c>
      <c r="Z76" s="116">
        <v>32</v>
      </c>
    </row>
    <row r="77" spans="1:26" x14ac:dyDescent="0.25">
      <c r="S77" s="119" t="s">
        <v>51</v>
      </c>
      <c r="T77" s="119"/>
      <c r="U77" s="116"/>
      <c r="V77" s="116">
        <v>18</v>
      </c>
      <c r="W77" s="116">
        <v>23</v>
      </c>
      <c r="X77" s="116">
        <v>25</v>
      </c>
      <c r="Y77" s="116">
        <v>22</v>
      </c>
      <c r="Z77" s="116">
        <v>27</v>
      </c>
    </row>
    <row r="78" spans="1:26" x14ac:dyDescent="0.25">
      <c r="S78" s="119" t="s">
        <v>52</v>
      </c>
      <c r="T78" s="119"/>
      <c r="U78" s="116"/>
      <c r="V78" s="116">
        <v>6</v>
      </c>
      <c r="W78" s="116">
        <v>10</v>
      </c>
      <c r="X78" s="116">
        <v>12</v>
      </c>
      <c r="Y78" s="116">
        <v>17</v>
      </c>
      <c r="Z78" s="116">
        <v>16</v>
      </c>
    </row>
    <row r="79" spans="1:26" x14ac:dyDescent="0.25">
      <c r="S79" s="119" t="s">
        <v>53</v>
      </c>
      <c r="T79" s="119"/>
      <c r="U79" s="116"/>
      <c r="V79" s="116">
        <v>7</v>
      </c>
      <c r="W79" s="116">
        <v>9</v>
      </c>
      <c r="X79" s="116">
        <v>4</v>
      </c>
      <c r="Y79" s="116">
        <v>8</v>
      </c>
      <c r="Z79" s="116">
        <v>5</v>
      </c>
    </row>
    <row r="80" spans="1:26" x14ac:dyDescent="0.25">
      <c r="S80" s="122" t="s">
        <v>54</v>
      </c>
      <c r="T80" s="122"/>
      <c r="U80" s="116"/>
      <c r="V80" s="116">
        <v>2946</v>
      </c>
      <c r="W80" s="116">
        <v>3035</v>
      </c>
      <c r="X80" s="116">
        <v>3040</v>
      </c>
      <c r="Y80" s="116">
        <v>3115</v>
      </c>
      <c r="Z80" s="116">
        <v>3106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Circular Head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226</v>
      </c>
      <c r="W83" s="116">
        <v>231</v>
      </c>
      <c r="X83" s="116">
        <v>262</v>
      </c>
      <c r="Y83" s="116">
        <v>266</v>
      </c>
      <c r="Z83" s="116">
        <v>280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103</v>
      </c>
      <c r="W84" s="116">
        <v>101</v>
      </c>
      <c r="X84" s="116">
        <v>104</v>
      </c>
      <c r="Y84" s="116">
        <v>115</v>
      </c>
      <c r="Z84" s="116">
        <v>107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314</v>
      </c>
      <c r="W85" s="116">
        <v>303</v>
      </c>
      <c r="X85" s="116">
        <v>322</v>
      </c>
      <c r="Y85" s="116">
        <v>333</v>
      </c>
      <c r="Z85" s="116">
        <v>344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6,758</v>
      </c>
      <c r="D86" s="98">
        <f t="shared" ref="D86:D91" si="4">AD4</f>
        <v>1.1525220775333134E-2</v>
      </c>
      <c r="E86" s="99">
        <f t="shared" ref="E86:E91" si="5">AD4</f>
        <v>1.1525220775333134E-2</v>
      </c>
      <c r="F86" s="98">
        <f t="shared" ref="F86:F91" si="6">AF4</f>
        <v>7.8691141260973652E-2</v>
      </c>
      <c r="G86" s="99">
        <f t="shared" ref="G86:G91" si="7">AF4</f>
        <v>7.8691141260973652E-2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36</v>
      </c>
      <c r="W86" s="116">
        <v>62</v>
      </c>
      <c r="X86" s="116">
        <v>53</v>
      </c>
      <c r="Y86" s="116">
        <v>62</v>
      </c>
      <c r="Z86" s="116">
        <v>75</v>
      </c>
    </row>
    <row r="87" spans="1:30" ht="15" customHeight="1" x14ac:dyDescent="0.25">
      <c r="A87" s="100" t="s">
        <v>4</v>
      </c>
      <c r="B87" s="51"/>
      <c r="C87" s="101" t="str">
        <f t="shared" si="3"/>
        <v>3,654</v>
      </c>
      <c r="D87" s="98">
        <f t="shared" si="4"/>
        <v>2.4964936886395561E-2</v>
      </c>
      <c r="E87" s="99">
        <f t="shared" si="5"/>
        <v>2.4964936886395561E-2</v>
      </c>
      <c r="F87" s="98">
        <f t="shared" si="6"/>
        <v>0.10060240963855427</v>
      </c>
      <c r="G87" s="99">
        <f t="shared" si="7"/>
        <v>0.10060240963855427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44</v>
      </c>
      <c r="W87" s="116">
        <v>42</v>
      </c>
      <c r="X87" s="116">
        <v>40</v>
      </c>
      <c r="Y87" s="116">
        <v>36</v>
      </c>
      <c r="Z87" s="116">
        <v>37</v>
      </c>
    </row>
    <row r="88" spans="1:30" ht="15" customHeight="1" x14ac:dyDescent="0.25">
      <c r="A88" s="100" t="s">
        <v>5</v>
      </c>
      <c r="B88" s="51"/>
      <c r="C88" s="101" t="str">
        <f t="shared" si="3"/>
        <v>3,102</v>
      </c>
      <c r="D88" s="98">
        <f t="shared" si="4"/>
        <v>-5.7692307692307487E-3</v>
      </c>
      <c r="E88" s="99">
        <f t="shared" si="5"/>
        <v>-5.7692307692307487E-3</v>
      </c>
      <c r="F88" s="98">
        <f t="shared" si="6"/>
        <v>5.4026503567788042E-2</v>
      </c>
      <c r="G88" s="99">
        <f t="shared" si="7"/>
        <v>5.4026503567788042E-2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53</v>
      </c>
      <c r="W88" s="116">
        <v>53</v>
      </c>
      <c r="X88" s="116">
        <v>49</v>
      </c>
      <c r="Y88" s="116">
        <v>55</v>
      </c>
      <c r="Z88" s="116">
        <v>53</v>
      </c>
    </row>
    <row r="89" spans="1:30" ht="15" customHeight="1" x14ac:dyDescent="0.25">
      <c r="A89" s="51" t="s">
        <v>6</v>
      </c>
      <c r="B89" s="51"/>
      <c r="C89" s="101" t="str">
        <f t="shared" si="3"/>
        <v>4,705</v>
      </c>
      <c r="D89" s="98">
        <f t="shared" si="4"/>
        <v>3.111987727372334E-2</v>
      </c>
      <c r="E89" s="99">
        <f t="shared" si="5"/>
        <v>3.111987727372334E-2</v>
      </c>
      <c r="F89" s="98">
        <f t="shared" si="6"/>
        <v>7.1022080582745284E-2</v>
      </c>
      <c r="G89" s="99">
        <f t="shared" si="7"/>
        <v>7.1022080582745284E-2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283</v>
      </c>
      <c r="W89" s="116">
        <v>289</v>
      </c>
      <c r="X89" s="116">
        <v>296</v>
      </c>
      <c r="Y89" s="116">
        <v>299</v>
      </c>
      <c r="Z89" s="116">
        <v>310</v>
      </c>
    </row>
    <row r="90" spans="1:30" ht="15" customHeight="1" x14ac:dyDescent="0.25">
      <c r="A90" s="51" t="s">
        <v>100</v>
      </c>
      <c r="B90" s="51"/>
      <c r="C90" s="101" t="str">
        <f t="shared" si="3"/>
        <v>$38,364</v>
      </c>
      <c r="D90" s="98">
        <f t="shared" si="4"/>
        <v>4.5608263719491449E-2</v>
      </c>
      <c r="E90" s="99">
        <f t="shared" si="5"/>
        <v>4.5608263719491449E-2</v>
      </c>
      <c r="F90" s="98">
        <f t="shared" si="6"/>
        <v>9.2328254066417426E-2</v>
      </c>
      <c r="G90" s="99">
        <f t="shared" si="7"/>
        <v>9.2328254066417426E-2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731</v>
      </c>
      <c r="W90" s="116">
        <v>712</v>
      </c>
      <c r="X90" s="116">
        <v>709</v>
      </c>
      <c r="Y90" s="116">
        <v>741</v>
      </c>
      <c r="Z90" s="116">
        <v>753</v>
      </c>
    </row>
    <row r="91" spans="1:30" ht="15" customHeight="1" x14ac:dyDescent="0.25">
      <c r="A91" s="51" t="s">
        <v>7</v>
      </c>
      <c r="B91" s="51"/>
      <c r="C91" s="101" t="str">
        <f t="shared" si="3"/>
        <v>$231.7 mil</v>
      </c>
      <c r="D91" s="98">
        <f t="shared" si="4"/>
        <v>9.4351711465630261E-2</v>
      </c>
      <c r="E91" s="99">
        <f t="shared" si="5"/>
        <v>9.4351711465630261E-2</v>
      </c>
      <c r="F91" s="98">
        <f t="shared" si="6"/>
        <v>0.18340943894816419</v>
      </c>
      <c r="G91" s="99">
        <f t="shared" si="7"/>
        <v>0.18340943894816419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2346</v>
      </c>
      <c r="W91" s="116">
        <v>2355</v>
      </c>
      <c r="X91" s="116">
        <v>2449</v>
      </c>
      <c r="Y91" s="116">
        <v>2506</v>
      </c>
      <c r="Z91" s="116">
        <v>2596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102</v>
      </c>
      <c r="W93" s="116">
        <v>109</v>
      </c>
      <c r="X93" s="116">
        <v>142</v>
      </c>
      <c r="Y93" s="116">
        <v>141</v>
      </c>
      <c r="Z93" s="116">
        <v>136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186</v>
      </c>
      <c r="W94" s="116">
        <v>197</v>
      </c>
      <c r="X94" s="116">
        <v>194</v>
      </c>
      <c r="Y94" s="116">
        <v>195</v>
      </c>
      <c r="Z94" s="116">
        <v>214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62</v>
      </c>
      <c r="W95" s="116">
        <v>70</v>
      </c>
      <c r="X95" s="116">
        <v>72</v>
      </c>
      <c r="Y95" s="116">
        <v>76</v>
      </c>
      <c r="Z95" s="116">
        <v>77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294</v>
      </c>
      <c r="W96" s="116">
        <v>306</v>
      </c>
      <c r="X96" s="116">
        <v>327</v>
      </c>
      <c r="Y96" s="116">
        <v>331</v>
      </c>
      <c r="Z96" s="116">
        <v>331</v>
      </c>
    </row>
    <row r="97" spans="1:32" ht="15" customHeight="1" x14ac:dyDescent="0.25">
      <c r="S97" s="119" t="s">
        <v>145</v>
      </c>
      <c r="T97" s="119"/>
      <c r="U97" s="116"/>
      <c r="V97" s="116">
        <v>248</v>
      </c>
      <c r="W97" s="116">
        <v>258</v>
      </c>
      <c r="X97" s="116">
        <v>252</v>
      </c>
      <c r="Y97" s="116">
        <v>252</v>
      </c>
      <c r="Z97" s="116">
        <v>242</v>
      </c>
    </row>
    <row r="98" spans="1:32" ht="15" customHeight="1" x14ac:dyDescent="0.25">
      <c r="S98" s="119" t="s">
        <v>146</v>
      </c>
      <c r="T98" s="119"/>
      <c r="U98" s="116"/>
      <c r="V98" s="116">
        <v>221</v>
      </c>
      <c r="W98" s="116">
        <v>208</v>
      </c>
      <c r="X98" s="116">
        <v>203</v>
      </c>
      <c r="Y98" s="116">
        <v>202</v>
      </c>
      <c r="Z98" s="116">
        <v>206</v>
      </c>
    </row>
    <row r="99" spans="1:32" ht="15" customHeight="1" x14ac:dyDescent="0.25">
      <c r="S99" s="119" t="s">
        <v>147</v>
      </c>
      <c r="T99" s="119"/>
      <c r="U99" s="116"/>
      <c r="V99" s="116">
        <v>38</v>
      </c>
      <c r="W99" s="116">
        <v>34</v>
      </c>
      <c r="X99" s="116">
        <v>30</v>
      </c>
      <c r="Y99" s="116">
        <v>42</v>
      </c>
      <c r="Z99" s="116">
        <v>38</v>
      </c>
    </row>
    <row r="100" spans="1:32" ht="15" customHeight="1" x14ac:dyDescent="0.25">
      <c r="S100" s="119" t="s">
        <v>59</v>
      </c>
      <c r="T100" s="119"/>
      <c r="U100" s="116"/>
      <c r="V100" s="116">
        <v>413</v>
      </c>
      <c r="W100" s="116">
        <v>426</v>
      </c>
      <c r="X100" s="116">
        <v>431</v>
      </c>
      <c r="Y100" s="116">
        <v>430</v>
      </c>
      <c r="Z100" s="116">
        <v>418</v>
      </c>
    </row>
    <row r="101" spans="1:32" x14ac:dyDescent="0.25">
      <c r="A101" s="20"/>
      <c r="S101" s="122" t="s">
        <v>54</v>
      </c>
      <c r="T101" s="122"/>
      <c r="U101" s="116"/>
      <c r="V101" s="116">
        <v>2040</v>
      </c>
      <c r="W101" s="116">
        <v>2061</v>
      </c>
      <c r="X101" s="116">
        <v>2065</v>
      </c>
      <c r="Y101" s="116">
        <v>2054</v>
      </c>
      <c r="Z101" s="116">
        <v>2117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4726</v>
      </c>
      <c r="W104" s="116">
        <v>4810</v>
      </c>
      <c r="X104" s="116">
        <v>5030</v>
      </c>
      <c r="Y104" s="116">
        <v>5195</v>
      </c>
      <c r="Z104" s="116">
        <v>5300</v>
      </c>
      <c r="AB104" s="113" t="str">
        <f>TEXT(Z104,"###,###")</f>
        <v>5,300</v>
      </c>
      <c r="AD104" s="134">
        <f>Z104/($Z$4)*100</f>
        <v>78.425569695176094</v>
      </c>
      <c r="AF104" s="113"/>
    </row>
    <row r="105" spans="1:32" x14ac:dyDescent="0.25">
      <c r="S105" s="119" t="s">
        <v>18</v>
      </c>
      <c r="T105" s="119"/>
      <c r="U105" s="116"/>
      <c r="V105" s="116">
        <v>548</v>
      </c>
      <c r="W105" s="116">
        <v>632</v>
      </c>
      <c r="X105" s="116">
        <v>616</v>
      </c>
      <c r="Y105" s="116">
        <v>649</v>
      </c>
      <c r="Z105" s="116">
        <v>635</v>
      </c>
      <c r="AB105" s="113" t="str">
        <f>TEXT(Z105,"###,###")</f>
        <v>635</v>
      </c>
      <c r="AD105" s="134">
        <f>Z105/($Z$4)*100</f>
        <v>9.396271086120155</v>
      </c>
      <c r="AF105" s="113"/>
    </row>
    <row r="106" spans="1:32" x14ac:dyDescent="0.25">
      <c r="S106" s="122" t="s">
        <v>54</v>
      </c>
      <c r="T106" s="122"/>
      <c r="U106" s="124"/>
      <c r="V106" s="124">
        <v>5274</v>
      </c>
      <c r="W106" s="124">
        <v>5442</v>
      </c>
      <c r="X106" s="124">
        <v>5646</v>
      </c>
      <c r="Y106" s="124">
        <v>5844</v>
      </c>
      <c r="Z106" s="124">
        <v>5935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1155</v>
      </c>
      <c r="W108" s="116">
        <v>1192</v>
      </c>
      <c r="X108" s="116">
        <v>1367</v>
      </c>
      <c r="Y108" s="116">
        <v>1177</v>
      </c>
      <c r="Z108" s="116">
        <v>1337</v>
      </c>
      <c r="AB108" s="113" t="str">
        <f>TEXT(Z108,"###,###")</f>
        <v>1,337</v>
      </c>
      <c r="AD108" s="134">
        <f>Z108/($Z$4)*100</f>
        <v>19.783959751405742</v>
      </c>
      <c r="AF108" s="113"/>
    </row>
    <row r="109" spans="1:32" x14ac:dyDescent="0.25">
      <c r="S109" s="119" t="s">
        <v>21</v>
      </c>
      <c r="T109" s="119"/>
      <c r="U109" s="116"/>
      <c r="V109" s="116">
        <v>1204</v>
      </c>
      <c r="W109" s="116">
        <v>1300</v>
      </c>
      <c r="X109" s="116">
        <v>1279</v>
      </c>
      <c r="Y109" s="116">
        <v>1335</v>
      </c>
      <c r="Z109" s="116">
        <v>1296</v>
      </c>
      <c r="AB109" s="113" t="str">
        <f>TEXT(Z109,"###,###")</f>
        <v>1,296</v>
      </c>
      <c r="AD109" s="134">
        <f>Z109/($Z$4)*100</f>
        <v>19.177271382065701</v>
      </c>
      <c r="AF109" s="113"/>
    </row>
    <row r="110" spans="1:32" x14ac:dyDescent="0.25">
      <c r="S110" s="119" t="s">
        <v>22</v>
      </c>
      <c r="T110" s="119"/>
      <c r="U110" s="116"/>
      <c r="V110" s="116">
        <v>1461</v>
      </c>
      <c r="W110" s="116">
        <v>1387</v>
      </c>
      <c r="X110" s="116">
        <v>1575</v>
      </c>
      <c r="Y110" s="116">
        <v>1771</v>
      </c>
      <c r="Z110" s="116">
        <v>1756</v>
      </c>
      <c r="AB110" s="113" t="str">
        <f>TEXT(Z110,"###,###")</f>
        <v>1,756</v>
      </c>
      <c r="AD110" s="134">
        <f>Z110/($Z$4)*100</f>
        <v>25.984018940514947</v>
      </c>
      <c r="AF110" s="113"/>
    </row>
    <row r="111" spans="1:32" x14ac:dyDescent="0.25">
      <c r="S111" s="119" t="s">
        <v>23</v>
      </c>
      <c r="T111" s="119"/>
      <c r="U111" s="116"/>
      <c r="V111" s="116">
        <v>1458</v>
      </c>
      <c r="W111" s="116">
        <v>1563</v>
      </c>
      <c r="X111" s="116">
        <v>1430</v>
      </c>
      <c r="Y111" s="116">
        <v>1560</v>
      </c>
      <c r="Z111" s="116">
        <v>1535</v>
      </c>
      <c r="AB111" s="113" t="str">
        <f>TEXT(Z111,"###,###")</f>
        <v>1,535</v>
      </c>
      <c r="AD111" s="134">
        <f>Z111/($Z$4)*100</f>
        <v>22.713820656999111</v>
      </c>
      <c r="AF111" s="113"/>
    </row>
    <row r="112" spans="1:32" x14ac:dyDescent="0.25">
      <c r="S112" s="122" t="s">
        <v>54</v>
      </c>
      <c r="T112" s="122"/>
      <c r="U112" s="116"/>
      <c r="V112" s="116">
        <v>6267</v>
      </c>
      <c r="W112" s="116">
        <v>6288</v>
      </c>
      <c r="X112" s="116">
        <v>6547</v>
      </c>
      <c r="Y112" s="116">
        <v>6683</v>
      </c>
      <c r="Z112" s="116">
        <v>6762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43.28</v>
      </c>
      <c r="W118" s="135">
        <v>42.67</v>
      </c>
      <c r="X118" s="135">
        <v>42.72</v>
      </c>
      <c r="Y118" s="135">
        <v>42.12</v>
      </c>
      <c r="Z118" s="135">
        <v>42.16</v>
      </c>
      <c r="AB118" s="113" t="str">
        <f>TEXT(Z118,"##.0")</f>
        <v>42.2</v>
      </c>
    </row>
    <row r="120" spans="19:32" x14ac:dyDescent="0.25">
      <c r="S120" s="105" t="s">
        <v>102</v>
      </c>
      <c r="T120" s="116"/>
      <c r="U120" s="116"/>
      <c r="V120" s="116">
        <v>3298</v>
      </c>
      <c r="W120" s="116">
        <v>3297</v>
      </c>
      <c r="X120" s="116">
        <v>3398</v>
      </c>
      <c r="Y120" s="116">
        <v>3503</v>
      </c>
      <c r="Z120" s="116">
        <v>3572</v>
      </c>
      <c r="AB120" s="113" t="str">
        <f>TEXT(Z120,"###,###")</f>
        <v>3,572</v>
      </c>
    </row>
    <row r="121" spans="19:32" x14ac:dyDescent="0.25">
      <c r="S121" s="105" t="s">
        <v>103</v>
      </c>
      <c r="T121" s="116"/>
      <c r="U121" s="116"/>
      <c r="V121" s="116">
        <v>618</v>
      </c>
      <c r="W121" s="116">
        <v>617</v>
      </c>
      <c r="X121" s="116">
        <v>619</v>
      </c>
      <c r="Y121" s="116">
        <v>596</v>
      </c>
      <c r="Z121" s="116">
        <v>628</v>
      </c>
      <c r="AB121" s="113" t="str">
        <f>TEXT(Z121,"###,###")</f>
        <v>628</v>
      </c>
    </row>
    <row r="122" spans="19:32" x14ac:dyDescent="0.25">
      <c r="S122" s="105" t="s">
        <v>104</v>
      </c>
      <c r="T122" s="116"/>
      <c r="U122" s="116"/>
      <c r="V122" s="116">
        <v>479</v>
      </c>
      <c r="W122" s="116">
        <v>502</v>
      </c>
      <c r="X122" s="116">
        <v>497</v>
      </c>
      <c r="Y122" s="116">
        <v>466</v>
      </c>
      <c r="Z122" s="116">
        <v>504</v>
      </c>
      <c r="AB122" s="113" t="str">
        <f>TEXT(Z122,"###,###")</f>
        <v>504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3777</v>
      </c>
      <c r="W124" s="116">
        <v>3799</v>
      </c>
      <c r="X124" s="116">
        <v>3895</v>
      </c>
      <c r="Y124" s="116">
        <v>3969</v>
      </c>
      <c r="Z124" s="116">
        <v>4076</v>
      </c>
      <c r="AB124" s="113" t="str">
        <f>TEXT(Z124,"###,###")</f>
        <v>4,076</v>
      </c>
      <c r="AD124" s="131">
        <f>Z124/$Z$7*100</f>
        <v>86.631243358129652</v>
      </c>
    </row>
    <row r="125" spans="19:32" x14ac:dyDescent="0.25">
      <c r="S125" s="105" t="s">
        <v>106</v>
      </c>
      <c r="T125" s="116"/>
      <c r="U125" s="116"/>
      <c r="V125" s="116">
        <v>1097</v>
      </c>
      <c r="W125" s="116">
        <v>1119</v>
      </c>
      <c r="X125" s="116">
        <v>1116</v>
      </c>
      <c r="Y125" s="116">
        <v>1062</v>
      </c>
      <c r="Z125" s="116">
        <v>1132</v>
      </c>
      <c r="AB125" s="113" t="str">
        <f>TEXT(Z125,"###,###")</f>
        <v>1,132</v>
      </c>
      <c r="AD125" s="131">
        <f>Z125/$Z$7*100</f>
        <v>24.05951115834219</v>
      </c>
    </row>
    <row r="127" spans="19:32" x14ac:dyDescent="0.25">
      <c r="S127" s="105" t="s">
        <v>107</v>
      </c>
      <c r="T127" s="116"/>
      <c r="U127" s="116"/>
      <c r="V127" s="116">
        <v>2347</v>
      </c>
      <c r="W127" s="116">
        <v>2355</v>
      </c>
      <c r="X127" s="116">
        <v>2448</v>
      </c>
      <c r="Y127" s="116">
        <v>2506</v>
      </c>
      <c r="Z127" s="116">
        <v>2595</v>
      </c>
      <c r="AB127" s="113" t="str">
        <f>TEXT(Z127,"###,###")</f>
        <v>2,595</v>
      </c>
      <c r="AD127" s="131">
        <f>Z127/$Z$7*100</f>
        <v>55.154091392136031</v>
      </c>
    </row>
    <row r="128" spans="19:32" x14ac:dyDescent="0.25">
      <c r="S128" s="105" t="s">
        <v>108</v>
      </c>
      <c r="T128" s="116"/>
      <c r="U128" s="116"/>
      <c r="V128" s="116">
        <v>2045</v>
      </c>
      <c r="W128" s="116">
        <v>2061</v>
      </c>
      <c r="X128" s="116">
        <v>2066</v>
      </c>
      <c r="Y128" s="116">
        <v>2056</v>
      </c>
      <c r="Z128" s="116">
        <v>2116</v>
      </c>
      <c r="AB128" s="113" t="str">
        <f>TEXT(Z128,"###,###")</f>
        <v>2,116</v>
      </c>
      <c r="AD128" s="131">
        <f>Z128/$Z$7*100</f>
        <v>44.973432518597242</v>
      </c>
    </row>
    <row r="130" spans="19:20" x14ac:dyDescent="0.25">
      <c r="S130" s="105" t="s">
        <v>185</v>
      </c>
      <c r="T130" s="131">
        <v>75.919234856535596</v>
      </c>
    </row>
    <row r="131" spans="19:20" x14ac:dyDescent="0.25">
      <c r="S131" s="105" t="s">
        <v>186</v>
      </c>
      <c r="T131" s="131">
        <v>13.347502656748139</v>
      </c>
    </row>
    <row r="132" spans="19:20" x14ac:dyDescent="0.25">
      <c r="S132" s="105" t="s">
        <v>187</v>
      </c>
      <c r="T132" s="131">
        <v>10.712008501594049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EC5B1C7-8320-47D1-8884-51A26A3E8D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77C49EC-011E-4521-9A92-57504F3B776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B5679E33-C6C7-48BD-B8B0-4691CDA7861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3B32D870-2E0D-495C-A839-1CFFEB6A904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7179-A0DE-4347-9FC0-573B56FA5A55}">
  <sheetPr codeName="Sheet7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117</v>
      </c>
      <c r="T1" s="103"/>
      <c r="U1" s="103"/>
      <c r="V1" s="103"/>
      <c r="W1" s="103"/>
      <c r="X1" s="103"/>
      <c r="Y1" s="104" t="s">
        <v>158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117</v>
      </c>
      <c r="Y3" s="109" t="s">
        <v>158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12.7 Clarence,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39657</v>
      </c>
      <c r="W4" s="112">
        <v>41445</v>
      </c>
      <c r="X4" s="112">
        <v>42256</v>
      </c>
      <c r="Y4" s="112">
        <v>43886</v>
      </c>
      <c r="Z4" s="112">
        <v>44501</v>
      </c>
      <c r="AB4" s="113" t="str">
        <f>TEXT(Z4,"###,###")</f>
        <v>44,501</v>
      </c>
      <c r="AD4" s="114">
        <f>Z4/Y4-1</f>
        <v>1.4013580640751089E-2</v>
      </c>
      <c r="AF4" s="114">
        <f>Z4/V4-1</f>
        <v>0.12214741407569907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19260</v>
      </c>
      <c r="W5" s="112">
        <v>20145</v>
      </c>
      <c r="X5" s="112">
        <v>20752</v>
      </c>
      <c r="Y5" s="112">
        <v>21713</v>
      </c>
      <c r="Z5" s="112">
        <v>22031</v>
      </c>
      <c r="AB5" s="113" t="str">
        <f>TEXT(Z5,"###,###")</f>
        <v>22,031</v>
      </c>
      <c r="AD5" s="114">
        <f t="shared" ref="AD5:AD9" si="0">Z5/Y5-1</f>
        <v>1.4645604016027214E-2</v>
      </c>
      <c r="AF5" s="114">
        <f t="shared" ref="AF5:AF9" si="1">Z5/V5-1</f>
        <v>0.14387331256490143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20397</v>
      </c>
      <c r="W6" s="112">
        <v>21300</v>
      </c>
      <c r="X6" s="112">
        <v>21504</v>
      </c>
      <c r="Y6" s="112">
        <v>22170</v>
      </c>
      <c r="Z6" s="112">
        <v>22469</v>
      </c>
      <c r="AB6" s="113" t="str">
        <f>TEXT(Z6,"###,###")</f>
        <v>22,469</v>
      </c>
      <c r="AD6" s="114">
        <f t="shared" si="0"/>
        <v>1.348669373026623E-2</v>
      </c>
      <c r="AF6" s="114">
        <f t="shared" si="1"/>
        <v>0.10158356621071718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29060</v>
      </c>
      <c r="W7" s="112">
        <v>30039</v>
      </c>
      <c r="X7" s="112">
        <v>30760</v>
      </c>
      <c r="Y7" s="112">
        <v>31863</v>
      </c>
      <c r="Z7" s="112">
        <v>32572</v>
      </c>
      <c r="AB7" s="113" t="str">
        <f>TEXT(Z7,"###,###")</f>
        <v>32,572</v>
      </c>
      <c r="AD7" s="114">
        <f t="shared" si="0"/>
        <v>2.2251514295577923E-2</v>
      </c>
      <c r="AF7" s="114">
        <f t="shared" si="1"/>
        <v>0.12085340674466627</v>
      </c>
    </row>
    <row r="8" spans="1:32" ht="17.25" customHeight="1" x14ac:dyDescent="0.25">
      <c r="A8" s="66" t="s">
        <v>13</v>
      </c>
      <c r="B8" s="67"/>
      <c r="C8" s="31"/>
      <c r="D8" s="68" t="str">
        <f>AB4</f>
        <v>44,501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32,572</v>
      </c>
      <c r="P8" s="69"/>
      <c r="S8" s="111" t="s">
        <v>86</v>
      </c>
      <c r="T8" s="112"/>
      <c r="U8" s="112"/>
      <c r="V8" s="112">
        <v>42057.45</v>
      </c>
      <c r="W8" s="112">
        <v>42477.97</v>
      </c>
      <c r="X8" s="112">
        <v>43516.99</v>
      </c>
      <c r="Y8" s="112">
        <v>45243</v>
      </c>
      <c r="Z8" s="112">
        <v>45173.74</v>
      </c>
      <c r="AB8" s="113" t="str">
        <f>TEXT(Z8,"$###,###")</f>
        <v>$45,174</v>
      </c>
      <c r="AD8" s="114">
        <f t="shared" si="0"/>
        <v>-1.5308445505382018E-3</v>
      </c>
      <c r="AF8" s="114">
        <f t="shared" si="1"/>
        <v>7.4096028170989925E-2</v>
      </c>
    </row>
    <row r="9" spans="1:32" x14ac:dyDescent="0.25">
      <c r="A9" s="32" t="s">
        <v>15</v>
      </c>
      <c r="B9" s="73"/>
      <c r="C9" s="74"/>
      <c r="D9" s="75">
        <f>AD104</f>
        <v>68.989460910990758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50.021490851037697</v>
      </c>
      <c r="P9" s="76" t="s">
        <v>87</v>
      </c>
      <c r="S9" s="111" t="s">
        <v>7</v>
      </c>
      <c r="T9" s="112"/>
      <c r="U9" s="112"/>
      <c r="V9" s="112">
        <v>1554108732</v>
      </c>
      <c r="W9" s="112">
        <v>1642833620</v>
      </c>
      <c r="X9" s="112">
        <v>1729663411</v>
      </c>
      <c r="Y9" s="112">
        <v>1830330733</v>
      </c>
      <c r="Z9" s="112">
        <v>1924562945</v>
      </c>
      <c r="AB9" s="113" t="str">
        <f>TEXT(Z9/1000000,"$#,###.0")&amp;" mil"</f>
        <v>$1,924.6 mil</v>
      </c>
      <c r="AD9" s="114">
        <f t="shared" si="0"/>
        <v>5.148370745299613E-2</v>
      </c>
      <c r="AF9" s="114">
        <f t="shared" si="1"/>
        <v>0.23837084585662049</v>
      </c>
    </row>
    <row r="10" spans="1:32" x14ac:dyDescent="0.25">
      <c r="A10" s="32" t="s">
        <v>18</v>
      </c>
      <c r="B10" s="73"/>
      <c r="C10" s="74"/>
      <c r="D10" s="75">
        <f>AD105</f>
        <v>24.47810161569403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49.978509148962296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85.984895001842077</v>
      </c>
      <c r="P11" s="76" t="s">
        <v>87</v>
      </c>
      <c r="S11" s="111" t="s">
        <v>30</v>
      </c>
      <c r="T11" s="116"/>
      <c r="U11" s="116"/>
      <c r="V11" s="116">
        <v>35590</v>
      </c>
      <c r="W11" s="116">
        <v>37335</v>
      </c>
      <c r="X11" s="116">
        <v>37977</v>
      </c>
      <c r="Y11" s="116">
        <v>39469</v>
      </c>
      <c r="Z11" s="116">
        <v>39936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6.7972491710671736</v>
      </c>
      <c r="P12" s="76" t="s">
        <v>87</v>
      </c>
      <c r="S12" s="111" t="s">
        <v>31</v>
      </c>
      <c r="T12" s="116"/>
      <c r="U12" s="116"/>
      <c r="V12" s="116">
        <v>4068</v>
      </c>
      <c r="W12" s="116">
        <v>4110</v>
      </c>
      <c r="X12" s="116">
        <v>4277</v>
      </c>
      <c r="Y12" s="116">
        <v>4416</v>
      </c>
      <c r="Z12" s="116">
        <v>4566</v>
      </c>
    </row>
    <row r="13" spans="1:32" ht="15" customHeight="1" x14ac:dyDescent="0.25">
      <c r="A13" s="32" t="s">
        <v>20</v>
      </c>
      <c r="B13" s="74"/>
      <c r="C13" s="74"/>
      <c r="D13" s="75">
        <f>AD108</f>
        <v>13.249140468753511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7.2332064349748242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14.840115952450505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42.0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22.141075481449853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16.670760162102418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1033</v>
      </c>
      <c r="Z15" s="116">
        <v>1095</v>
      </c>
      <c r="AB15" s="121">
        <f t="shared" ref="AB15:AB34" si="2">IF(Z15="np",0,Z15/$Z$34)</f>
        <v>2.4606188624974719E-2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42.8844295633806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83.329239837897589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87</v>
      </c>
      <c r="Z16" s="116">
        <v>91</v>
      </c>
      <c r="AB16" s="121">
        <f t="shared" si="2"/>
        <v>2.0448978674636525E-3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1922</v>
      </c>
      <c r="Z17" s="116">
        <v>1977</v>
      </c>
      <c r="AB17" s="121">
        <f t="shared" si="2"/>
        <v>4.4425967955776274E-2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660</v>
      </c>
      <c r="Z18" s="116">
        <v>518</v>
      </c>
      <c r="AB18" s="121">
        <f t="shared" si="2"/>
        <v>1.1640187860946945E-2</v>
      </c>
    </row>
    <row r="19" spans="1:28" x14ac:dyDescent="0.25">
      <c r="A19" s="65" t="str">
        <f>$S$1&amp;" ("&amp;$V$2&amp;" to "&amp;$Z$2&amp;")"</f>
        <v>Clarence (2015-16 to 2019-20)</v>
      </c>
      <c r="B19" s="65"/>
      <c r="C19" s="65"/>
      <c r="D19" s="65"/>
      <c r="E19" s="65"/>
      <c r="F19" s="65"/>
      <c r="G19" s="65" t="str">
        <f>$S$1&amp;" ("&amp;$V$2&amp;" to "&amp;$Z$2&amp;")"</f>
        <v>Clarence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3203</v>
      </c>
      <c r="Z19" s="116">
        <v>3341</v>
      </c>
      <c r="AB19" s="121">
        <f t="shared" si="2"/>
        <v>7.5076964562594092E-2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1177</v>
      </c>
      <c r="Z20" s="116">
        <v>1172</v>
      </c>
      <c r="AB20" s="121">
        <f t="shared" si="2"/>
        <v>2.6336486820520887E-2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4065</v>
      </c>
      <c r="Z21" s="116">
        <v>3941</v>
      </c>
      <c r="AB21" s="121">
        <f t="shared" si="2"/>
        <v>8.8559807644772032E-2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2972</v>
      </c>
      <c r="Z22" s="116">
        <v>3224</v>
      </c>
      <c r="AB22" s="121">
        <f t="shared" si="2"/>
        <v>7.2447810161569398E-2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1410</v>
      </c>
      <c r="Z23" s="116">
        <v>1433</v>
      </c>
      <c r="AB23" s="121">
        <f t="shared" si="2"/>
        <v>3.2201523561268285E-2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556</v>
      </c>
      <c r="Z24" s="116">
        <v>531</v>
      </c>
      <c r="AB24" s="121">
        <f t="shared" si="2"/>
        <v>1.1932316127727468E-2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1539</v>
      </c>
      <c r="Z25" s="116">
        <v>1637</v>
      </c>
      <c r="AB25" s="121">
        <f t="shared" si="2"/>
        <v>3.6785690209208785E-2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759</v>
      </c>
      <c r="Z26" s="116">
        <v>711</v>
      </c>
      <c r="AB26" s="121">
        <f t="shared" si="2"/>
        <v>1.5977169052380846E-2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2585</v>
      </c>
      <c r="Z27" s="116">
        <v>2634</v>
      </c>
      <c r="AB27" s="121">
        <f t="shared" si="2"/>
        <v>5.9189681130761104E-2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2989</v>
      </c>
      <c r="Z28" s="116">
        <v>2985</v>
      </c>
      <c r="AB28" s="121">
        <f t="shared" si="2"/>
        <v>6.7077144333835201E-2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4133</v>
      </c>
      <c r="Z29" s="116">
        <v>3852</v>
      </c>
      <c r="AB29" s="121">
        <f t="shared" si="2"/>
        <v>8.6559852587582295E-2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4516</v>
      </c>
      <c r="Z30" s="116">
        <v>4687</v>
      </c>
      <c r="AB30" s="121">
        <f t="shared" si="2"/>
        <v>0.10532347587694658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5727</v>
      </c>
      <c r="Z31" s="116">
        <v>6239</v>
      </c>
      <c r="AB31" s="121">
        <f t="shared" si="2"/>
        <v>0.14019909664951349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1080</v>
      </c>
      <c r="Z32" s="116">
        <v>1120</v>
      </c>
      <c r="AB32" s="121">
        <f t="shared" si="2"/>
        <v>2.5167973753398801E-2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1764</v>
      </c>
      <c r="Z33" s="116">
        <v>1753</v>
      </c>
      <c r="AB33" s="121">
        <f t="shared" si="2"/>
        <v>3.9392373205096518E-2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43883</v>
      </c>
      <c r="Z34" s="124">
        <v>44501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27142</v>
      </c>
      <c r="AB37" s="136">
        <f>Z37/Z40*100</f>
        <v>83.329239837897589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5430</v>
      </c>
      <c r="AB38" s="136">
        <f>Z38/Z40*100</f>
        <v>16.670760162102418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32572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16</v>
      </c>
      <c r="W44" s="116">
        <v>20</v>
      </c>
      <c r="X44" s="116">
        <v>11</v>
      </c>
      <c r="Y44" s="116">
        <v>21</v>
      </c>
      <c r="Z44" s="116">
        <v>14</v>
      </c>
    </row>
    <row r="45" spans="19:32" x14ac:dyDescent="0.25">
      <c r="S45" s="119" t="s">
        <v>38</v>
      </c>
      <c r="T45" s="119"/>
      <c r="U45" s="116"/>
      <c r="V45" s="116">
        <v>352</v>
      </c>
      <c r="W45" s="116">
        <v>325</v>
      </c>
      <c r="X45" s="116">
        <v>379</v>
      </c>
      <c r="Y45" s="116">
        <v>387</v>
      </c>
      <c r="Z45" s="116">
        <v>403</v>
      </c>
    </row>
    <row r="46" spans="19:32" x14ac:dyDescent="0.25">
      <c r="S46" s="119" t="s">
        <v>39</v>
      </c>
      <c r="T46" s="119"/>
      <c r="U46" s="116"/>
      <c r="V46" s="116">
        <v>1117</v>
      </c>
      <c r="W46" s="116">
        <v>1085</v>
      </c>
      <c r="X46" s="116">
        <v>1108</v>
      </c>
      <c r="Y46" s="116">
        <v>1151</v>
      </c>
      <c r="Z46" s="116">
        <v>1048</v>
      </c>
    </row>
    <row r="47" spans="19:32" x14ac:dyDescent="0.25">
      <c r="S47" s="119" t="s">
        <v>40</v>
      </c>
      <c r="T47" s="119"/>
      <c r="U47" s="116"/>
      <c r="V47" s="116">
        <v>1583</v>
      </c>
      <c r="W47" s="116">
        <v>1757</v>
      </c>
      <c r="X47" s="116">
        <v>1846</v>
      </c>
      <c r="Y47" s="116">
        <v>1884</v>
      </c>
      <c r="Z47" s="116">
        <v>1668</v>
      </c>
    </row>
    <row r="48" spans="19:32" x14ac:dyDescent="0.25">
      <c r="S48" s="119" t="s">
        <v>41</v>
      </c>
      <c r="T48" s="119"/>
      <c r="U48" s="116"/>
      <c r="V48" s="116">
        <v>2050</v>
      </c>
      <c r="W48" s="116">
        <v>2296</v>
      </c>
      <c r="X48" s="116">
        <v>2443</v>
      </c>
      <c r="Y48" s="116">
        <v>2677</v>
      </c>
      <c r="Z48" s="116">
        <v>3018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1989</v>
      </c>
      <c r="W49" s="116">
        <v>2167</v>
      </c>
      <c r="X49" s="116">
        <v>2288</v>
      </c>
      <c r="Y49" s="116">
        <v>2629</v>
      </c>
      <c r="Z49" s="116">
        <v>2802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Clarence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1912</v>
      </c>
      <c r="W50" s="116">
        <v>1976</v>
      </c>
      <c r="X50" s="116">
        <v>2121</v>
      </c>
      <c r="Y50" s="116">
        <v>2274</v>
      </c>
      <c r="Z50" s="116">
        <v>2346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1980</v>
      </c>
      <c r="W51" s="116">
        <v>1962</v>
      </c>
      <c r="X51" s="116">
        <v>1925</v>
      </c>
      <c r="Y51" s="116">
        <v>1942</v>
      </c>
      <c r="Z51" s="116">
        <v>2030</v>
      </c>
    </row>
    <row r="52" spans="1:26" ht="15" customHeight="1" x14ac:dyDescent="0.25">
      <c r="S52" s="119" t="s">
        <v>45</v>
      </c>
      <c r="T52" s="119"/>
      <c r="U52" s="116"/>
      <c r="V52" s="116">
        <v>1968</v>
      </c>
      <c r="W52" s="116">
        <v>2063</v>
      </c>
      <c r="X52" s="116">
        <v>2123</v>
      </c>
      <c r="Y52" s="116">
        <v>2053</v>
      </c>
      <c r="Z52" s="116">
        <v>2050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1941</v>
      </c>
      <c r="W53" s="116">
        <v>1870</v>
      </c>
      <c r="X53" s="116">
        <v>1828</v>
      </c>
      <c r="Y53" s="116">
        <v>1845</v>
      </c>
      <c r="Z53" s="116">
        <v>1859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1899</v>
      </c>
      <c r="W54" s="116">
        <v>1998</v>
      </c>
      <c r="X54" s="116">
        <v>1976</v>
      </c>
      <c r="Y54" s="116">
        <v>1950</v>
      </c>
      <c r="Z54" s="116">
        <v>1877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1281</v>
      </c>
      <c r="W55" s="116">
        <v>1371</v>
      </c>
      <c r="X55" s="116">
        <v>1457</v>
      </c>
      <c r="Y55" s="116">
        <v>1554</v>
      </c>
      <c r="Z55" s="116">
        <v>1549</v>
      </c>
    </row>
    <row r="56" spans="1:26" ht="15" customHeight="1" x14ac:dyDescent="0.25">
      <c r="S56" s="119" t="s">
        <v>49</v>
      </c>
      <c r="T56" s="119"/>
      <c r="U56" s="116"/>
      <c r="V56" s="116">
        <v>730</v>
      </c>
      <c r="W56" s="116">
        <v>738</v>
      </c>
      <c r="X56" s="116">
        <v>726</v>
      </c>
      <c r="Y56" s="116">
        <v>791</v>
      </c>
      <c r="Z56" s="116">
        <v>806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253</v>
      </c>
      <c r="W57" s="116">
        <v>313</v>
      </c>
      <c r="X57" s="116">
        <v>328</v>
      </c>
      <c r="Y57" s="116">
        <v>346</v>
      </c>
      <c r="Z57" s="116">
        <v>365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95</v>
      </c>
      <c r="W58" s="116">
        <v>109</v>
      </c>
      <c r="X58" s="116">
        <v>98</v>
      </c>
      <c r="Y58" s="116">
        <v>123</v>
      </c>
      <c r="Z58" s="116">
        <v>123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45</v>
      </c>
      <c r="W59" s="116">
        <v>48</v>
      </c>
      <c r="X59" s="116">
        <v>46</v>
      </c>
      <c r="Y59" s="116">
        <v>40</v>
      </c>
      <c r="Z59" s="116">
        <v>43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46</v>
      </c>
      <c r="W60" s="116">
        <v>46</v>
      </c>
      <c r="X60" s="116">
        <v>46</v>
      </c>
      <c r="Y60" s="116">
        <v>34</v>
      </c>
      <c r="Z60" s="116">
        <v>28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19260</v>
      </c>
      <c r="W61" s="116">
        <v>20145</v>
      </c>
      <c r="X61" s="116">
        <v>20752</v>
      </c>
      <c r="Y61" s="116">
        <v>21713</v>
      </c>
      <c r="Z61" s="116">
        <v>22030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34</v>
      </c>
      <c r="W63" s="116">
        <v>15</v>
      </c>
      <c r="X63" s="116">
        <v>12</v>
      </c>
      <c r="Y63" s="116">
        <v>20</v>
      </c>
      <c r="Z63" s="116">
        <v>19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519</v>
      </c>
      <c r="W64" s="116">
        <v>488</v>
      </c>
      <c r="X64" s="116">
        <v>491</v>
      </c>
      <c r="Y64" s="116">
        <v>486</v>
      </c>
      <c r="Z64" s="116">
        <v>484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Clarence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1326</v>
      </c>
      <c r="W65" s="116">
        <v>1328</v>
      </c>
      <c r="X65" s="116">
        <v>1381</v>
      </c>
      <c r="Y65" s="116">
        <v>1297</v>
      </c>
      <c r="Z65" s="116">
        <v>1228</v>
      </c>
    </row>
    <row r="66" spans="1:26" x14ac:dyDescent="0.25">
      <c r="S66" s="119" t="s">
        <v>40</v>
      </c>
      <c r="T66" s="119"/>
      <c r="U66" s="116"/>
      <c r="V66" s="116">
        <v>1626</v>
      </c>
      <c r="W66" s="116">
        <v>1777</v>
      </c>
      <c r="X66" s="116">
        <v>1807</v>
      </c>
      <c r="Y66" s="116">
        <v>1971</v>
      </c>
      <c r="Z66" s="116">
        <v>1845</v>
      </c>
    </row>
    <row r="67" spans="1:26" x14ac:dyDescent="0.25">
      <c r="S67" s="119" t="s">
        <v>41</v>
      </c>
      <c r="T67" s="119"/>
      <c r="U67" s="116"/>
      <c r="V67" s="116">
        <v>2099</v>
      </c>
      <c r="W67" s="116">
        <v>2268</v>
      </c>
      <c r="X67" s="116">
        <v>2297</v>
      </c>
      <c r="Y67" s="116">
        <v>2305</v>
      </c>
      <c r="Z67" s="116">
        <v>2622</v>
      </c>
    </row>
    <row r="68" spans="1:26" x14ac:dyDescent="0.25">
      <c r="S68" s="119" t="s">
        <v>42</v>
      </c>
      <c r="T68" s="119"/>
      <c r="U68" s="116"/>
      <c r="V68" s="116">
        <v>2113</v>
      </c>
      <c r="W68" s="116">
        <v>2220</v>
      </c>
      <c r="X68" s="116">
        <v>2327</v>
      </c>
      <c r="Y68" s="116">
        <v>2525</v>
      </c>
      <c r="Z68" s="116">
        <v>2661</v>
      </c>
    </row>
    <row r="69" spans="1:26" x14ac:dyDescent="0.25">
      <c r="S69" s="119" t="s">
        <v>43</v>
      </c>
      <c r="T69" s="119"/>
      <c r="U69" s="116"/>
      <c r="V69" s="116">
        <v>1937</v>
      </c>
      <c r="W69" s="116">
        <v>2079</v>
      </c>
      <c r="X69" s="116">
        <v>2088</v>
      </c>
      <c r="Y69" s="116">
        <v>2223</v>
      </c>
      <c r="Z69" s="116">
        <v>2385</v>
      </c>
    </row>
    <row r="70" spans="1:26" x14ac:dyDescent="0.25">
      <c r="S70" s="119" t="s">
        <v>44</v>
      </c>
      <c r="T70" s="119"/>
      <c r="U70" s="116"/>
      <c r="V70" s="116">
        <v>2122</v>
      </c>
      <c r="W70" s="116">
        <v>2089</v>
      </c>
      <c r="X70" s="116">
        <v>2076</v>
      </c>
      <c r="Y70" s="116">
        <v>2138</v>
      </c>
      <c r="Z70" s="116">
        <v>2127</v>
      </c>
    </row>
    <row r="71" spans="1:26" x14ac:dyDescent="0.25">
      <c r="S71" s="119" t="s">
        <v>45</v>
      </c>
      <c r="T71" s="119"/>
      <c r="U71" s="116"/>
      <c r="V71" s="116">
        <v>2089</v>
      </c>
      <c r="W71" s="116">
        <v>2216</v>
      </c>
      <c r="X71" s="116">
        <v>2258</v>
      </c>
      <c r="Y71" s="116">
        <v>2275</v>
      </c>
      <c r="Z71" s="116">
        <v>2219</v>
      </c>
    </row>
    <row r="72" spans="1:26" x14ac:dyDescent="0.25">
      <c r="S72" s="119" t="s">
        <v>46</v>
      </c>
      <c r="T72" s="119"/>
      <c r="U72" s="116"/>
      <c r="V72" s="116">
        <v>2167</v>
      </c>
      <c r="W72" s="116">
        <v>2113</v>
      </c>
      <c r="X72" s="116">
        <v>2086</v>
      </c>
      <c r="Y72" s="116">
        <v>2030</v>
      </c>
      <c r="Z72" s="116">
        <v>1974</v>
      </c>
    </row>
    <row r="73" spans="1:26" x14ac:dyDescent="0.25">
      <c r="S73" s="119" t="s">
        <v>47</v>
      </c>
      <c r="T73" s="119"/>
      <c r="U73" s="116"/>
      <c r="V73" s="116">
        <v>2050</v>
      </c>
      <c r="W73" s="116">
        <v>2241</v>
      </c>
      <c r="X73" s="116">
        <v>2162</v>
      </c>
      <c r="Y73" s="116">
        <v>2183</v>
      </c>
      <c r="Z73" s="116">
        <v>2150</v>
      </c>
    </row>
    <row r="74" spans="1:26" x14ac:dyDescent="0.25">
      <c r="S74" s="119" t="s">
        <v>48</v>
      </c>
      <c r="T74" s="119"/>
      <c r="U74" s="116"/>
      <c r="V74" s="116">
        <v>1343</v>
      </c>
      <c r="W74" s="116">
        <v>1396</v>
      </c>
      <c r="X74" s="116">
        <v>1434</v>
      </c>
      <c r="Y74" s="116">
        <v>1552</v>
      </c>
      <c r="Z74" s="116">
        <v>1601</v>
      </c>
    </row>
    <row r="75" spans="1:26" x14ac:dyDescent="0.25">
      <c r="S75" s="119" t="s">
        <v>49</v>
      </c>
      <c r="T75" s="119"/>
      <c r="U75" s="116"/>
      <c r="V75" s="116">
        <v>551</v>
      </c>
      <c r="W75" s="116">
        <v>607</v>
      </c>
      <c r="X75" s="116">
        <v>610</v>
      </c>
      <c r="Y75" s="116">
        <v>694</v>
      </c>
      <c r="Z75" s="116">
        <v>654</v>
      </c>
    </row>
    <row r="76" spans="1:26" x14ac:dyDescent="0.25">
      <c r="S76" s="119" t="s">
        <v>50</v>
      </c>
      <c r="T76" s="119"/>
      <c r="U76" s="116"/>
      <c r="V76" s="116">
        <v>193</v>
      </c>
      <c r="W76" s="116">
        <v>227</v>
      </c>
      <c r="X76" s="116">
        <v>233</v>
      </c>
      <c r="Y76" s="116">
        <v>243</v>
      </c>
      <c r="Z76" s="116">
        <v>262</v>
      </c>
    </row>
    <row r="77" spans="1:26" x14ac:dyDescent="0.25">
      <c r="S77" s="119" t="s">
        <v>51</v>
      </c>
      <c r="T77" s="119"/>
      <c r="U77" s="116"/>
      <c r="V77" s="116">
        <v>103</v>
      </c>
      <c r="W77" s="116">
        <v>108</v>
      </c>
      <c r="X77" s="116">
        <v>98</v>
      </c>
      <c r="Y77" s="116">
        <v>99</v>
      </c>
      <c r="Z77" s="116">
        <v>90</v>
      </c>
    </row>
    <row r="78" spans="1:26" x14ac:dyDescent="0.25">
      <c r="S78" s="119" t="s">
        <v>52</v>
      </c>
      <c r="T78" s="119"/>
      <c r="U78" s="116"/>
      <c r="V78" s="116">
        <v>54</v>
      </c>
      <c r="W78" s="116">
        <v>58</v>
      </c>
      <c r="X78" s="116">
        <v>56</v>
      </c>
      <c r="Y78" s="116">
        <v>59</v>
      </c>
      <c r="Z78" s="116">
        <v>67</v>
      </c>
    </row>
    <row r="79" spans="1:26" x14ac:dyDescent="0.25">
      <c r="S79" s="119" t="s">
        <v>53</v>
      </c>
      <c r="T79" s="119"/>
      <c r="U79" s="116"/>
      <c r="V79" s="116">
        <v>69</v>
      </c>
      <c r="W79" s="116">
        <v>70</v>
      </c>
      <c r="X79" s="116">
        <v>66</v>
      </c>
      <c r="Y79" s="116">
        <v>71</v>
      </c>
      <c r="Z79" s="116">
        <v>67</v>
      </c>
    </row>
    <row r="80" spans="1:26" x14ac:dyDescent="0.25">
      <c r="S80" s="122" t="s">
        <v>54</v>
      </c>
      <c r="T80" s="122"/>
      <c r="U80" s="116"/>
      <c r="V80" s="116">
        <v>20397</v>
      </c>
      <c r="W80" s="116">
        <v>21300</v>
      </c>
      <c r="X80" s="116">
        <v>21504</v>
      </c>
      <c r="Y80" s="116">
        <v>22171</v>
      </c>
      <c r="Z80" s="116">
        <v>22468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Clarence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1852</v>
      </c>
      <c r="W83" s="116">
        <v>1924</v>
      </c>
      <c r="X83" s="116">
        <v>1963</v>
      </c>
      <c r="Y83" s="116">
        <v>2089</v>
      </c>
      <c r="Z83" s="116">
        <v>2165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2168</v>
      </c>
      <c r="W84" s="116">
        <v>2283</v>
      </c>
      <c r="X84" s="116">
        <v>2406</v>
      </c>
      <c r="Y84" s="116">
        <v>2511</v>
      </c>
      <c r="Z84" s="116">
        <v>2599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2536</v>
      </c>
      <c r="W85" s="116">
        <v>2696</v>
      </c>
      <c r="X85" s="116">
        <v>2789</v>
      </c>
      <c r="Y85" s="116">
        <v>2961</v>
      </c>
      <c r="Z85" s="116">
        <v>3012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44,501</v>
      </c>
      <c r="D86" s="98">
        <f t="shared" ref="D86:D91" si="4">AD4</f>
        <v>1.4013580640751089E-2</v>
      </c>
      <c r="E86" s="99">
        <f t="shared" ref="E86:E91" si="5">AD4</f>
        <v>1.4013580640751089E-2</v>
      </c>
      <c r="F86" s="98">
        <f t="shared" ref="F86:F91" si="6">AF4</f>
        <v>0.12214741407569907</v>
      </c>
      <c r="G86" s="99">
        <f t="shared" ref="G86:G91" si="7">AF4</f>
        <v>0.12214741407569907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1046</v>
      </c>
      <c r="W86" s="116">
        <v>1143</v>
      </c>
      <c r="X86" s="116">
        <v>1210</v>
      </c>
      <c r="Y86" s="116">
        <v>1265</v>
      </c>
      <c r="Z86" s="116">
        <v>1347</v>
      </c>
    </row>
    <row r="87" spans="1:30" ht="15" customHeight="1" x14ac:dyDescent="0.25">
      <c r="A87" s="100" t="s">
        <v>4</v>
      </c>
      <c r="B87" s="51"/>
      <c r="C87" s="101" t="str">
        <f t="shared" si="3"/>
        <v>22,031</v>
      </c>
      <c r="D87" s="98">
        <f t="shared" si="4"/>
        <v>1.4645604016027214E-2</v>
      </c>
      <c r="E87" s="99">
        <f t="shared" si="5"/>
        <v>1.4645604016027214E-2</v>
      </c>
      <c r="F87" s="98">
        <f t="shared" si="6"/>
        <v>0.14387331256490143</v>
      </c>
      <c r="G87" s="99">
        <f t="shared" si="7"/>
        <v>0.14387331256490143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889</v>
      </c>
      <c r="W87" s="116">
        <v>970</v>
      </c>
      <c r="X87" s="116">
        <v>970</v>
      </c>
      <c r="Y87" s="116">
        <v>983</v>
      </c>
      <c r="Z87" s="116">
        <v>996</v>
      </c>
    </row>
    <row r="88" spans="1:30" ht="15" customHeight="1" x14ac:dyDescent="0.25">
      <c r="A88" s="100" t="s">
        <v>5</v>
      </c>
      <c r="B88" s="51"/>
      <c r="C88" s="101" t="str">
        <f t="shared" si="3"/>
        <v>22,469</v>
      </c>
      <c r="D88" s="98">
        <f t="shared" si="4"/>
        <v>1.348669373026623E-2</v>
      </c>
      <c r="E88" s="99">
        <f t="shared" si="5"/>
        <v>1.348669373026623E-2</v>
      </c>
      <c r="F88" s="98">
        <f t="shared" si="6"/>
        <v>0.10158356621071718</v>
      </c>
      <c r="G88" s="99">
        <f t="shared" si="7"/>
        <v>0.10158356621071718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865</v>
      </c>
      <c r="W88" s="116">
        <v>857</v>
      </c>
      <c r="X88" s="116">
        <v>921</v>
      </c>
      <c r="Y88" s="116">
        <v>939</v>
      </c>
      <c r="Z88" s="116">
        <v>972</v>
      </c>
    </row>
    <row r="89" spans="1:30" ht="15" customHeight="1" x14ac:dyDescent="0.25">
      <c r="A89" s="51" t="s">
        <v>6</v>
      </c>
      <c r="B89" s="51"/>
      <c r="C89" s="101" t="str">
        <f t="shared" si="3"/>
        <v>32,572</v>
      </c>
      <c r="D89" s="98">
        <f t="shared" si="4"/>
        <v>2.2251514295577923E-2</v>
      </c>
      <c r="E89" s="99">
        <f t="shared" si="5"/>
        <v>2.2251514295577923E-2</v>
      </c>
      <c r="F89" s="98">
        <f t="shared" si="6"/>
        <v>0.12085340674466627</v>
      </c>
      <c r="G89" s="99">
        <f t="shared" si="7"/>
        <v>0.12085340674466627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726</v>
      </c>
      <c r="W89" s="116">
        <v>772</v>
      </c>
      <c r="X89" s="116">
        <v>807</v>
      </c>
      <c r="Y89" s="116">
        <v>860</v>
      </c>
      <c r="Z89" s="116">
        <v>885</v>
      </c>
    </row>
    <row r="90" spans="1:30" ht="15" customHeight="1" x14ac:dyDescent="0.25">
      <c r="A90" s="51" t="s">
        <v>100</v>
      </c>
      <c r="B90" s="51"/>
      <c r="C90" s="101" t="str">
        <f t="shared" si="3"/>
        <v>$45,174</v>
      </c>
      <c r="D90" s="98">
        <f t="shared" si="4"/>
        <v>-1.5308445505382018E-3</v>
      </c>
      <c r="E90" s="99">
        <f t="shared" si="5"/>
        <v>-1.5308445505382018E-3</v>
      </c>
      <c r="F90" s="98">
        <f t="shared" si="6"/>
        <v>7.4096028170989925E-2</v>
      </c>
      <c r="G90" s="99">
        <f t="shared" si="7"/>
        <v>7.4096028170989925E-2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1239</v>
      </c>
      <c r="W90" s="116">
        <v>1334</v>
      </c>
      <c r="X90" s="116">
        <v>1444</v>
      </c>
      <c r="Y90" s="116">
        <v>1600</v>
      </c>
      <c r="Z90" s="116">
        <v>1607</v>
      </c>
    </row>
    <row r="91" spans="1:30" ht="15" customHeight="1" x14ac:dyDescent="0.25">
      <c r="A91" s="51" t="s">
        <v>7</v>
      </c>
      <c r="B91" s="51"/>
      <c r="C91" s="101" t="str">
        <f t="shared" si="3"/>
        <v>$1,924.6 mil</v>
      </c>
      <c r="D91" s="98">
        <f t="shared" si="4"/>
        <v>5.148370745299613E-2</v>
      </c>
      <c r="E91" s="99">
        <f t="shared" si="5"/>
        <v>5.148370745299613E-2</v>
      </c>
      <c r="F91" s="98">
        <f t="shared" si="6"/>
        <v>0.23837084585662049</v>
      </c>
      <c r="G91" s="99">
        <f t="shared" si="7"/>
        <v>0.23837084585662049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14300</v>
      </c>
      <c r="W91" s="116">
        <v>14821</v>
      </c>
      <c r="X91" s="116">
        <v>15310</v>
      </c>
      <c r="Y91" s="116">
        <v>15919</v>
      </c>
      <c r="Z91" s="116">
        <v>16293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1229</v>
      </c>
      <c r="W93" s="116">
        <v>1308</v>
      </c>
      <c r="X93" s="116">
        <v>1387</v>
      </c>
      <c r="Y93" s="116">
        <v>1461</v>
      </c>
      <c r="Z93" s="116">
        <v>1558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3176</v>
      </c>
      <c r="W94" s="116">
        <v>3395</v>
      </c>
      <c r="X94" s="116">
        <v>3534</v>
      </c>
      <c r="Y94" s="116">
        <v>3703</v>
      </c>
      <c r="Z94" s="116">
        <v>3871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443</v>
      </c>
      <c r="W95" s="116">
        <v>457</v>
      </c>
      <c r="X95" s="116">
        <v>483</v>
      </c>
      <c r="Y95" s="116">
        <v>496</v>
      </c>
      <c r="Z95" s="116">
        <v>538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2073</v>
      </c>
      <c r="W96" s="116">
        <v>2253</v>
      </c>
      <c r="X96" s="116">
        <v>2353</v>
      </c>
      <c r="Y96" s="116">
        <v>2471</v>
      </c>
      <c r="Z96" s="116">
        <v>2590</v>
      </c>
    </row>
    <row r="97" spans="1:32" ht="15" customHeight="1" x14ac:dyDescent="0.25">
      <c r="S97" s="119" t="s">
        <v>145</v>
      </c>
      <c r="T97" s="119"/>
      <c r="U97" s="116"/>
      <c r="V97" s="116">
        <v>2964</v>
      </c>
      <c r="W97" s="116">
        <v>3229</v>
      </c>
      <c r="X97" s="116">
        <v>3211</v>
      </c>
      <c r="Y97" s="116">
        <v>3294</v>
      </c>
      <c r="Z97" s="116">
        <v>3291</v>
      </c>
    </row>
    <row r="98" spans="1:32" ht="15" customHeight="1" x14ac:dyDescent="0.25">
      <c r="S98" s="119" t="s">
        <v>146</v>
      </c>
      <c r="T98" s="119"/>
      <c r="U98" s="116"/>
      <c r="V98" s="116">
        <v>1396</v>
      </c>
      <c r="W98" s="116">
        <v>1456</v>
      </c>
      <c r="X98" s="116">
        <v>1533</v>
      </c>
      <c r="Y98" s="116">
        <v>1519</v>
      </c>
      <c r="Z98" s="116">
        <v>1530</v>
      </c>
    </row>
    <row r="99" spans="1:32" ht="15" customHeight="1" x14ac:dyDescent="0.25">
      <c r="S99" s="119" t="s">
        <v>147</v>
      </c>
      <c r="T99" s="119"/>
      <c r="U99" s="116"/>
      <c r="V99" s="116">
        <v>85</v>
      </c>
      <c r="W99" s="116">
        <v>82</v>
      </c>
      <c r="X99" s="116">
        <v>85</v>
      </c>
      <c r="Y99" s="116">
        <v>84</v>
      </c>
      <c r="Z99" s="116">
        <v>90</v>
      </c>
    </row>
    <row r="100" spans="1:32" ht="15" customHeight="1" x14ac:dyDescent="0.25">
      <c r="S100" s="119" t="s">
        <v>59</v>
      </c>
      <c r="T100" s="119"/>
      <c r="U100" s="116"/>
      <c r="V100" s="116">
        <v>762</v>
      </c>
      <c r="W100" s="116">
        <v>792</v>
      </c>
      <c r="X100" s="116">
        <v>853</v>
      </c>
      <c r="Y100" s="116">
        <v>898</v>
      </c>
      <c r="Z100" s="116">
        <v>903</v>
      </c>
    </row>
    <row r="101" spans="1:32" x14ac:dyDescent="0.25">
      <c r="A101" s="20"/>
      <c r="S101" s="122" t="s">
        <v>54</v>
      </c>
      <c r="T101" s="122"/>
      <c r="U101" s="116"/>
      <c r="V101" s="116">
        <v>14760</v>
      </c>
      <c r="W101" s="116">
        <v>15218</v>
      </c>
      <c r="X101" s="116">
        <v>15450</v>
      </c>
      <c r="Y101" s="116">
        <v>15943</v>
      </c>
      <c r="Z101" s="116">
        <v>16276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25830</v>
      </c>
      <c r="W104" s="116">
        <v>28077</v>
      </c>
      <c r="X104" s="116">
        <v>28602</v>
      </c>
      <c r="Y104" s="116">
        <v>29903</v>
      </c>
      <c r="Z104" s="116">
        <v>30701</v>
      </c>
      <c r="AB104" s="113" t="str">
        <f>TEXT(Z104,"###,###")</f>
        <v>30,701</v>
      </c>
      <c r="AD104" s="134">
        <f>Z104/($Z$4)*100</f>
        <v>68.989460910990758</v>
      </c>
      <c r="AF104" s="113"/>
    </row>
    <row r="105" spans="1:32" x14ac:dyDescent="0.25">
      <c r="S105" s="119" t="s">
        <v>18</v>
      </c>
      <c r="T105" s="119"/>
      <c r="U105" s="116"/>
      <c r="V105" s="116">
        <v>10290</v>
      </c>
      <c r="W105" s="116">
        <v>10547</v>
      </c>
      <c r="X105" s="116">
        <v>10462</v>
      </c>
      <c r="Y105" s="116">
        <v>11013</v>
      </c>
      <c r="Z105" s="116">
        <v>10893</v>
      </c>
      <c r="AB105" s="113" t="str">
        <f>TEXT(Z105,"###,###")</f>
        <v>10,893</v>
      </c>
      <c r="AD105" s="134">
        <f>Z105/($Z$4)*100</f>
        <v>24.47810161569403</v>
      </c>
      <c r="AF105" s="113"/>
    </row>
    <row r="106" spans="1:32" x14ac:dyDescent="0.25">
      <c r="S106" s="122" t="s">
        <v>54</v>
      </c>
      <c r="T106" s="122"/>
      <c r="U106" s="124"/>
      <c r="V106" s="124">
        <v>36120</v>
      </c>
      <c r="W106" s="124">
        <v>38624</v>
      </c>
      <c r="X106" s="124">
        <v>39064</v>
      </c>
      <c r="Y106" s="124">
        <v>40916</v>
      </c>
      <c r="Z106" s="124">
        <v>41594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4463</v>
      </c>
      <c r="W108" s="116">
        <v>5000</v>
      </c>
      <c r="X108" s="116">
        <v>5801</v>
      </c>
      <c r="Y108" s="116">
        <v>5750</v>
      </c>
      <c r="Z108" s="116">
        <v>5896</v>
      </c>
      <c r="AB108" s="113" t="str">
        <f>TEXT(Z108,"###,###")</f>
        <v>5,896</v>
      </c>
      <c r="AD108" s="134">
        <f>Z108/($Z$4)*100</f>
        <v>13.249140468753511</v>
      </c>
      <c r="AF108" s="113"/>
    </row>
    <row r="109" spans="1:32" x14ac:dyDescent="0.25">
      <c r="S109" s="119" t="s">
        <v>21</v>
      </c>
      <c r="T109" s="119"/>
      <c r="U109" s="116"/>
      <c r="V109" s="116">
        <v>5820</v>
      </c>
      <c r="W109" s="116">
        <v>5976</v>
      </c>
      <c r="X109" s="116">
        <v>5983</v>
      </c>
      <c r="Y109" s="116">
        <v>6324</v>
      </c>
      <c r="Z109" s="116">
        <v>6604</v>
      </c>
      <c r="AB109" s="113" t="str">
        <f>TEXT(Z109,"###,###")</f>
        <v>6,604</v>
      </c>
      <c r="AD109" s="134">
        <f>Z109/($Z$4)*100</f>
        <v>14.840115952450505</v>
      </c>
      <c r="AF109" s="113"/>
    </row>
    <row r="110" spans="1:32" x14ac:dyDescent="0.25">
      <c r="S110" s="119" t="s">
        <v>22</v>
      </c>
      <c r="T110" s="119"/>
      <c r="U110" s="116"/>
      <c r="V110" s="116">
        <v>8937</v>
      </c>
      <c r="W110" s="116">
        <v>9664</v>
      </c>
      <c r="X110" s="116">
        <v>8955</v>
      </c>
      <c r="Y110" s="116">
        <v>9825</v>
      </c>
      <c r="Z110" s="116">
        <v>9853</v>
      </c>
      <c r="AB110" s="113" t="str">
        <f>TEXT(Z110,"###,###")</f>
        <v>9,853</v>
      </c>
      <c r="AD110" s="134">
        <f>Z110/($Z$4)*100</f>
        <v>22.141075481449853</v>
      </c>
      <c r="AF110" s="113"/>
    </row>
    <row r="111" spans="1:32" x14ac:dyDescent="0.25">
      <c r="S111" s="119" t="s">
        <v>23</v>
      </c>
      <c r="T111" s="119"/>
      <c r="U111" s="116"/>
      <c r="V111" s="116">
        <v>16900</v>
      </c>
      <c r="W111" s="116">
        <v>17984</v>
      </c>
      <c r="X111" s="116">
        <v>18328</v>
      </c>
      <c r="Y111" s="116">
        <v>18999</v>
      </c>
      <c r="Z111" s="116">
        <v>19084</v>
      </c>
      <c r="AB111" s="113" t="str">
        <f>TEXT(Z111,"###,###")</f>
        <v>19,084</v>
      </c>
      <c r="AD111" s="134">
        <f>Z111/($Z$4)*100</f>
        <v>42.8844295633806</v>
      </c>
      <c r="AF111" s="113"/>
    </row>
    <row r="112" spans="1:32" x14ac:dyDescent="0.25">
      <c r="S112" s="122" t="s">
        <v>54</v>
      </c>
      <c r="T112" s="122"/>
      <c r="U112" s="116"/>
      <c r="V112" s="116">
        <v>39657</v>
      </c>
      <c r="W112" s="116">
        <v>41445</v>
      </c>
      <c r="X112" s="116">
        <v>42256</v>
      </c>
      <c r="Y112" s="116">
        <v>43886</v>
      </c>
      <c r="Z112" s="116">
        <v>44500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43.46</v>
      </c>
      <c r="W118" s="135">
        <v>42.46</v>
      </c>
      <c r="X118" s="135">
        <v>42.33</v>
      </c>
      <c r="Y118" s="135">
        <v>42.14</v>
      </c>
      <c r="Z118" s="135">
        <v>42.02</v>
      </c>
      <c r="AB118" s="113" t="str">
        <f>TEXT(Z118,"##.0")</f>
        <v>42.0</v>
      </c>
    </row>
    <row r="120" spans="19:32" x14ac:dyDescent="0.25">
      <c r="S120" s="105" t="s">
        <v>102</v>
      </c>
      <c r="T120" s="116"/>
      <c r="U120" s="116"/>
      <c r="V120" s="116">
        <v>24993</v>
      </c>
      <c r="W120" s="116">
        <v>25929</v>
      </c>
      <c r="X120" s="116">
        <v>26481</v>
      </c>
      <c r="Y120" s="116">
        <v>27450</v>
      </c>
      <c r="Z120" s="116">
        <v>28007</v>
      </c>
      <c r="AB120" s="113" t="str">
        <f>TEXT(Z120,"###,###")</f>
        <v>28,007</v>
      </c>
    </row>
    <row r="121" spans="19:32" x14ac:dyDescent="0.25">
      <c r="S121" s="105" t="s">
        <v>103</v>
      </c>
      <c r="T121" s="116"/>
      <c r="U121" s="116"/>
      <c r="V121" s="116">
        <v>2113</v>
      </c>
      <c r="W121" s="116">
        <v>2109</v>
      </c>
      <c r="X121" s="116">
        <v>2172</v>
      </c>
      <c r="Y121" s="116">
        <v>2209</v>
      </c>
      <c r="Z121" s="116">
        <v>2214</v>
      </c>
      <c r="AB121" s="113" t="str">
        <f>TEXT(Z121,"###,###")</f>
        <v>2,214</v>
      </c>
    </row>
    <row r="122" spans="19:32" x14ac:dyDescent="0.25">
      <c r="S122" s="105" t="s">
        <v>104</v>
      </c>
      <c r="T122" s="116"/>
      <c r="U122" s="116"/>
      <c r="V122" s="116">
        <v>1959</v>
      </c>
      <c r="W122" s="116">
        <v>2001</v>
      </c>
      <c r="X122" s="116">
        <v>2108</v>
      </c>
      <c r="Y122" s="116">
        <v>2202</v>
      </c>
      <c r="Z122" s="116">
        <v>2356</v>
      </c>
      <c r="AB122" s="113" t="str">
        <f>TEXT(Z122,"###,###")</f>
        <v>2,356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26952</v>
      </c>
      <c r="W124" s="116">
        <v>27930</v>
      </c>
      <c r="X124" s="116">
        <v>28589</v>
      </c>
      <c r="Y124" s="116">
        <v>29652</v>
      </c>
      <c r="Z124" s="116">
        <v>30363</v>
      </c>
      <c r="AB124" s="113" t="str">
        <f>TEXT(Z124,"###,###")</f>
        <v>30,363</v>
      </c>
      <c r="AD124" s="131">
        <f>Z124/$Z$7*100</f>
        <v>93.218101436816909</v>
      </c>
    </row>
    <row r="125" spans="19:32" x14ac:dyDescent="0.25">
      <c r="S125" s="105" t="s">
        <v>106</v>
      </c>
      <c r="T125" s="116"/>
      <c r="U125" s="116"/>
      <c r="V125" s="116">
        <v>4072</v>
      </c>
      <c r="W125" s="116">
        <v>4110</v>
      </c>
      <c r="X125" s="116">
        <v>4280</v>
      </c>
      <c r="Y125" s="116">
        <v>4411</v>
      </c>
      <c r="Z125" s="116">
        <v>4570</v>
      </c>
      <c r="AB125" s="113" t="str">
        <f>TEXT(Z125,"###,###")</f>
        <v>4,570</v>
      </c>
      <c r="AD125" s="131">
        <f>Z125/$Z$7*100</f>
        <v>14.030455606042</v>
      </c>
    </row>
    <row r="127" spans="19:32" x14ac:dyDescent="0.25">
      <c r="S127" s="105" t="s">
        <v>107</v>
      </c>
      <c r="T127" s="116"/>
      <c r="U127" s="116"/>
      <c r="V127" s="116">
        <v>14300</v>
      </c>
      <c r="W127" s="116">
        <v>14821</v>
      </c>
      <c r="X127" s="116">
        <v>15310</v>
      </c>
      <c r="Y127" s="116">
        <v>15918</v>
      </c>
      <c r="Z127" s="116">
        <v>16293</v>
      </c>
      <c r="AB127" s="113" t="str">
        <f>TEXT(Z127,"###,###")</f>
        <v>16,293</v>
      </c>
      <c r="AD127" s="131">
        <f>Z127/$Z$7*100</f>
        <v>50.021490851037697</v>
      </c>
    </row>
    <row r="128" spans="19:32" x14ac:dyDescent="0.25">
      <c r="S128" s="105" t="s">
        <v>108</v>
      </c>
      <c r="T128" s="116"/>
      <c r="U128" s="116"/>
      <c r="V128" s="116">
        <v>14760</v>
      </c>
      <c r="W128" s="116">
        <v>15218</v>
      </c>
      <c r="X128" s="116">
        <v>15450</v>
      </c>
      <c r="Y128" s="116">
        <v>15948</v>
      </c>
      <c r="Z128" s="116">
        <v>16279</v>
      </c>
      <c r="AB128" s="113" t="str">
        <f>TEXT(Z128,"###,###")</f>
        <v>16,279</v>
      </c>
      <c r="AD128" s="131">
        <f>Z128/$Z$7*100</f>
        <v>49.978509148962296</v>
      </c>
    </row>
    <row r="130" spans="19:20" x14ac:dyDescent="0.25">
      <c r="S130" s="105" t="s">
        <v>185</v>
      </c>
      <c r="T130" s="131">
        <v>85.984895001842077</v>
      </c>
    </row>
    <row r="131" spans="19:20" x14ac:dyDescent="0.25">
      <c r="S131" s="105" t="s">
        <v>186</v>
      </c>
      <c r="T131" s="131">
        <v>6.7972491710671736</v>
      </c>
    </row>
    <row r="132" spans="19:20" x14ac:dyDescent="0.25">
      <c r="S132" s="105" t="s">
        <v>187</v>
      </c>
      <c r="T132" s="131">
        <v>7.2332064349748242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8D5CA01-DCD6-4A54-AB95-08509161576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DC363193-F9B9-4048-BB67-854A1F8095E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FED18A0-9CB3-463E-9EDD-4CCFDDC946D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D648933F-2E37-42D7-B3C4-972F9BEEFB0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8E27-8E0C-4783-965D-D9144BC1F1A8}">
  <sheetPr codeName="Sheet72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">
        <v>118</v>
      </c>
      <c r="T1" s="103"/>
      <c r="U1" s="103"/>
      <c r="V1" s="103"/>
      <c r="W1" s="103"/>
      <c r="X1" s="103"/>
      <c r="Y1" s="104" t="s">
        <v>159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142</v>
      </c>
      <c r="Y2" s="107" t="s">
        <v>151</v>
      </c>
      <c r="Z2" s="107" t="s">
        <v>184</v>
      </c>
      <c r="AB2" s="144" t="str">
        <f>$Z$2</f>
        <v>2019-20</v>
      </c>
      <c r="AC2" s="144"/>
      <c r="AD2" s="144"/>
      <c r="AE2" s="144"/>
      <c r="AF2" s="144"/>
    </row>
    <row r="3" spans="1:32" ht="15" customHeight="1" x14ac:dyDescent="0.25">
      <c r="A3" s="62" t="s">
        <v>183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118</v>
      </c>
      <c r="Y3" s="109" t="s">
        <v>159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12.8 Derwent Valley, Tasmania,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6436</v>
      </c>
      <c r="W4" s="112">
        <v>6694</v>
      </c>
      <c r="X4" s="112">
        <v>7022</v>
      </c>
      <c r="Y4" s="112">
        <v>7217</v>
      </c>
      <c r="Z4" s="112">
        <v>7267</v>
      </c>
      <c r="AB4" s="113" t="str">
        <f>TEXT(Z4,"###,###")</f>
        <v>7,267</v>
      </c>
      <c r="AD4" s="114">
        <f>Z4/Y4-1</f>
        <v>6.9280864625189675E-3</v>
      </c>
      <c r="AF4" s="114">
        <f>Z4/V4-1</f>
        <v>0.12911746426351778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3378</v>
      </c>
      <c r="W5" s="112">
        <v>3534</v>
      </c>
      <c r="X5" s="112">
        <v>3734</v>
      </c>
      <c r="Y5" s="112">
        <v>3796</v>
      </c>
      <c r="Z5" s="112">
        <v>3857</v>
      </c>
      <c r="AB5" s="113" t="str">
        <f>TEXT(Z5,"###,###")</f>
        <v>3,857</v>
      </c>
      <c r="AD5" s="114">
        <f t="shared" ref="AD5:AD9" si="0">Z5/Y5-1</f>
        <v>1.606954689146467E-2</v>
      </c>
      <c r="AF5" s="114">
        <f t="shared" ref="AF5:AF9" si="1">Z5/V5-1</f>
        <v>0.14179988158673762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3060</v>
      </c>
      <c r="W6" s="112">
        <v>3160</v>
      </c>
      <c r="X6" s="112">
        <v>3295</v>
      </c>
      <c r="Y6" s="112">
        <v>3421</v>
      </c>
      <c r="Z6" s="112">
        <v>3414</v>
      </c>
      <c r="AB6" s="113" t="str">
        <f>TEXT(Z6,"###,###")</f>
        <v>3,414</v>
      </c>
      <c r="AD6" s="114">
        <f t="shared" si="0"/>
        <v>-2.0461853259280405E-3</v>
      </c>
      <c r="AF6" s="114">
        <f t="shared" si="1"/>
        <v>0.11568627450980395</v>
      </c>
    </row>
    <row r="7" spans="1:32" ht="16.5" customHeight="1" thickBot="1" x14ac:dyDescent="0.3">
      <c r="A7" s="65" t="str">
        <f>"QUICK STATS for "&amp;Z2&amp;" *"</f>
        <v>QUICK STATS for 2019-20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4832</v>
      </c>
      <c r="W7" s="112">
        <v>4955</v>
      </c>
      <c r="X7" s="112">
        <v>5193</v>
      </c>
      <c r="Y7" s="112">
        <v>5298</v>
      </c>
      <c r="Z7" s="112">
        <v>5476</v>
      </c>
      <c r="AB7" s="113" t="str">
        <f>TEXT(Z7,"###,###")</f>
        <v>5,476</v>
      </c>
      <c r="AD7" s="114">
        <f t="shared" si="0"/>
        <v>3.3597583993959956E-2</v>
      </c>
      <c r="AF7" s="114">
        <f t="shared" si="1"/>
        <v>0.13327814569536423</v>
      </c>
    </row>
    <row r="8" spans="1:32" ht="17.25" customHeight="1" x14ac:dyDescent="0.25">
      <c r="A8" s="66" t="s">
        <v>13</v>
      </c>
      <c r="B8" s="67"/>
      <c r="C8" s="31"/>
      <c r="D8" s="68" t="str">
        <f>AB4</f>
        <v>7,267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5,476</v>
      </c>
      <c r="P8" s="69"/>
      <c r="S8" s="111" t="s">
        <v>86</v>
      </c>
      <c r="T8" s="112"/>
      <c r="U8" s="112"/>
      <c r="V8" s="112">
        <v>38440</v>
      </c>
      <c r="W8" s="112">
        <v>39211</v>
      </c>
      <c r="X8" s="112">
        <v>40895.47</v>
      </c>
      <c r="Y8" s="112">
        <v>42104.14</v>
      </c>
      <c r="Z8" s="112">
        <v>42387.37</v>
      </c>
      <c r="AB8" s="113" t="str">
        <f>TEXT(Z8,"$###,###")</f>
        <v>$42,387</v>
      </c>
      <c r="AD8" s="114">
        <f t="shared" si="0"/>
        <v>6.7268919398426608E-3</v>
      </c>
      <c r="AF8" s="114">
        <f t="shared" si="1"/>
        <v>0.10268912591051005</v>
      </c>
    </row>
    <row r="9" spans="1:32" x14ac:dyDescent="0.25">
      <c r="A9" s="32" t="s">
        <v>15</v>
      </c>
      <c r="B9" s="73"/>
      <c r="C9" s="74"/>
      <c r="D9" s="75">
        <f>AD104</f>
        <v>76.44144764001652</v>
      </c>
      <c r="E9" s="76" t="s">
        <v>87</v>
      </c>
      <c r="F9" s="26"/>
      <c r="G9" s="77" t="s">
        <v>84</v>
      </c>
      <c r="H9" s="74"/>
      <c r="I9" s="73"/>
      <c r="J9" s="74"/>
      <c r="K9" s="73"/>
      <c r="L9" s="73"/>
      <c r="M9" s="78"/>
      <c r="N9" s="74"/>
      <c r="O9" s="75">
        <f>AD127</f>
        <v>53.104455807158516</v>
      </c>
      <c r="P9" s="76" t="s">
        <v>87</v>
      </c>
      <c r="S9" s="111" t="s">
        <v>7</v>
      </c>
      <c r="T9" s="112"/>
      <c r="U9" s="112"/>
      <c r="V9" s="112">
        <v>219041307</v>
      </c>
      <c r="W9" s="112">
        <v>229650746</v>
      </c>
      <c r="X9" s="112">
        <v>250312890</v>
      </c>
      <c r="Y9" s="112">
        <v>265776934</v>
      </c>
      <c r="Z9" s="112">
        <v>278830863</v>
      </c>
      <c r="AB9" s="113" t="str">
        <f>TEXT(Z9/1000000,"$#,###.0")&amp;" mil"</f>
        <v>$278.8 mil</v>
      </c>
      <c r="AD9" s="114">
        <f t="shared" si="0"/>
        <v>4.9116109526645468E-2</v>
      </c>
      <c r="AF9" s="114">
        <f t="shared" si="1"/>
        <v>0.27296018645469466</v>
      </c>
    </row>
    <row r="10" spans="1:32" x14ac:dyDescent="0.25">
      <c r="A10" s="32" t="s">
        <v>18</v>
      </c>
      <c r="B10" s="73"/>
      <c r="C10" s="74"/>
      <c r="D10" s="75">
        <f>AD105</f>
        <v>16.210265584147514</v>
      </c>
      <c r="E10" s="76" t="s">
        <v>87</v>
      </c>
      <c r="F10" s="26"/>
      <c r="G10" s="77" t="s">
        <v>85</v>
      </c>
      <c r="H10" s="74"/>
      <c r="I10" s="73"/>
      <c r="J10" s="74"/>
      <c r="K10" s="73"/>
      <c r="L10" s="73"/>
      <c r="M10" s="78"/>
      <c r="N10" s="74"/>
      <c r="O10" s="75">
        <f>AD128</f>
        <v>46.913805697589481</v>
      </c>
      <c r="P10" s="76" t="s">
        <v>87</v>
      </c>
      <c r="S10" s="111"/>
    </row>
    <row r="11" spans="1:32" x14ac:dyDescent="0.25">
      <c r="A11" s="33"/>
      <c r="B11" s="73"/>
      <c r="C11" s="74"/>
      <c r="D11" s="79"/>
      <c r="E11" s="76"/>
      <c r="F11" s="26"/>
      <c r="G11" s="80" t="s">
        <v>88</v>
      </c>
      <c r="H11" s="81"/>
      <c r="I11" s="82"/>
      <c r="J11" s="82"/>
      <c r="K11" s="82"/>
      <c r="L11" s="82"/>
      <c r="M11" s="73"/>
      <c r="N11" s="74"/>
      <c r="O11" s="75">
        <f>T130</f>
        <v>87.582176771365965</v>
      </c>
      <c r="P11" s="76" t="s">
        <v>87</v>
      </c>
      <c r="S11" s="111" t="s">
        <v>30</v>
      </c>
      <c r="T11" s="116"/>
      <c r="U11" s="116"/>
      <c r="V11" s="116">
        <v>5749</v>
      </c>
      <c r="W11" s="116">
        <v>6005</v>
      </c>
      <c r="X11" s="116">
        <v>6323</v>
      </c>
      <c r="Y11" s="116">
        <v>6563</v>
      </c>
      <c r="Z11" s="116">
        <v>6589</v>
      </c>
    </row>
    <row r="12" spans="1:32" x14ac:dyDescent="0.25">
      <c r="A12" s="33" t="s">
        <v>19</v>
      </c>
      <c r="B12" s="73"/>
      <c r="C12" s="74"/>
      <c r="D12" s="79"/>
      <c r="E12" s="76"/>
      <c r="F12" s="26"/>
      <c r="G12" s="80" t="s">
        <v>12</v>
      </c>
      <c r="H12" s="81"/>
      <c r="I12" s="82"/>
      <c r="J12" s="82"/>
      <c r="K12" s="82"/>
      <c r="L12" s="82"/>
      <c r="M12" s="73"/>
      <c r="N12" s="74"/>
      <c r="O12" s="75">
        <f>T131</f>
        <v>6.7019722425127828</v>
      </c>
      <c r="P12" s="76" t="s">
        <v>87</v>
      </c>
      <c r="S12" s="111" t="s">
        <v>31</v>
      </c>
      <c r="T12" s="116"/>
      <c r="U12" s="116"/>
      <c r="V12" s="116">
        <v>688</v>
      </c>
      <c r="W12" s="116">
        <v>689</v>
      </c>
      <c r="X12" s="116">
        <v>706</v>
      </c>
      <c r="Y12" s="116">
        <v>657</v>
      </c>
      <c r="Z12" s="116">
        <v>679</v>
      </c>
    </row>
    <row r="13" spans="1:32" ht="15" customHeight="1" x14ac:dyDescent="0.25">
      <c r="A13" s="32" t="s">
        <v>20</v>
      </c>
      <c r="B13" s="74"/>
      <c r="C13" s="74"/>
      <c r="D13" s="75">
        <f>AD108</f>
        <v>12.797578092748038</v>
      </c>
      <c r="E13" s="76" t="s">
        <v>87</v>
      </c>
      <c r="F13" s="26"/>
      <c r="G13" s="145" t="s">
        <v>188</v>
      </c>
      <c r="H13" s="146"/>
      <c r="I13" s="146"/>
      <c r="J13" s="146"/>
      <c r="K13" s="146"/>
      <c r="L13" s="146"/>
      <c r="M13" s="83"/>
      <c r="N13" s="74"/>
      <c r="O13" s="75">
        <f>T132</f>
        <v>5.8254200146092039</v>
      </c>
      <c r="P13" s="76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4"/>
      <c r="C14" s="74"/>
      <c r="D14" s="75">
        <f>AD109</f>
        <v>13.760836658868858</v>
      </c>
      <c r="E14" s="76" t="s">
        <v>87</v>
      </c>
      <c r="F14" s="26"/>
      <c r="G14" s="80" t="s">
        <v>98</v>
      </c>
      <c r="H14" s="73"/>
      <c r="I14" s="73"/>
      <c r="J14" s="73"/>
      <c r="K14" s="79"/>
      <c r="L14" s="74"/>
      <c r="M14" s="73"/>
      <c r="N14" s="74"/>
      <c r="O14" s="79" t="str">
        <f>AB118</f>
        <v>42.2</v>
      </c>
      <c r="P14" s="76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4"/>
      <c r="C15" s="74"/>
      <c r="D15" s="75">
        <f>AD110</f>
        <v>25.787807898720246</v>
      </c>
      <c r="E15" s="76" t="s">
        <v>87</v>
      </c>
      <c r="F15" s="26"/>
      <c r="G15" s="35" t="s">
        <v>181</v>
      </c>
      <c r="H15" s="74"/>
      <c r="I15" s="74"/>
      <c r="J15" s="74"/>
      <c r="K15" s="84"/>
      <c r="L15" s="74"/>
      <c r="M15" s="74"/>
      <c r="N15" s="74"/>
      <c r="O15" s="75">
        <f>AB38</f>
        <v>14.64572680788897</v>
      </c>
      <c r="P15" s="76" t="s">
        <v>87</v>
      </c>
      <c r="S15" s="119" t="s">
        <v>63</v>
      </c>
      <c r="T15" s="119"/>
      <c r="U15" s="120"/>
      <c r="V15" s="120"/>
      <c r="W15" s="120"/>
      <c r="X15" s="120"/>
      <c r="Y15" s="116">
        <v>575</v>
      </c>
      <c r="Z15" s="116">
        <v>603</v>
      </c>
      <c r="AB15" s="121">
        <f t="shared" ref="AB15:AB34" si="2">IF(Z15="np",0,Z15/$Z$34)</f>
        <v>8.3000688231245692E-2</v>
      </c>
    </row>
    <row r="16" spans="1:32" ht="15" customHeight="1" thickBot="1" x14ac:dyDescent="0.3">
      <c r="A16" s="85" t="s">
        <v>23</v>
      </c>
      <c r="B16" s="37"/>
      <c r="C16" s="37"/>
      <c r="D16" s="86">
        <f>AD111</f>
        <v>40.05779551396725</v>
      </c>
      <c r="E16" s="87" t="s">
        <v>87</v>
      </c>
      <c r="F16" s="26"/>
      <c r="G16" s="88" t="s">
        <v>182</v>
      </c>
      <c r="H16" s="37"/>
      <c r="I16" s="37"/>
      <c r="J16" s="37"/>
      <c r="K16" s="38"/>
      <c r="L16" s="37"/>
      <c r="M16" s="37"/>
      <c r="N16" s="37"/>
      <c r="O16" s="86">
        <f>AB37</f>
        <v>85.354273192111023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26</v>
      </c>
      <c r="Z16" s="116">
        <v>27</v>
      </c>
      <c r="AB16" s="121">
        <f t="shared" si="2"/>
        <v>3.7164487267721956E-3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548</v>
      </c>
      <c r="Z17" s="116">
        <v>571</v>
      </c>
      <c r="AB17" s="121">
        <f t="shared" si="2"/>
        <v>7.8596008258774955E-2</v>
      </c>
    </row>
    <row r="18" spans="1:28" x14ac:dyDescent="0.25">
      <c r="A18" s="65" t="s">
        <v>8</v>
      </c>
      <c r="B18" s="65"/>
      <c r="C18" s="65"/>
      <c r="D18" s="65"/>
      <c r="E18" s="65"/>
      <c r="F18" s="65"/>
      <c r="G18" s="65" t="s">
        <v>9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66</v>
      </c>
      <c r="T18" s="119"/>
      <c r="U18" s="120"/>
      <c r="V18" s="120"/>
      <c r="W18" s="120"/>
      <c r="X18" s="120"/>
      <c r="Y18" s="116">
        <v>131</v>
      </c>
      <c r="Z18" s="116">
        <v>105</v>
      </c>
      <c r="AB18" s="121">
        <f t="shared" si="2"/>
        <v>1.4452856159669649E-2</v>
      </c>
    </row>
    <row r="19" spans="1:28" x14ac:dyDescent="0.25">
      <c r="A19" s="65" t="str">
        <f>$S$1&amp;" ("&amp;$V$2&amp;" to "&amp;$Z$2&amp;")"</f>
        <v>Derwent Valley (2015-16 to 2019-20)</v>
      </c>
      <c r="B19" s="65"/>
      <c r="C19" s="65"/>
      <c r="D19" s="65"/>
      <c r="E19" s="65"/>
      <c r="F19" s="65"/>
      <c r="G19" s="65" t="str">
        <f>$S$1&amp;" ("&amp;$V$2&amp;" to "&amp;$Z$2&amp;")"</f>
        <v>Derwent Valley (2015-16 to 2019-20)</v>
      </c>
      <c r="H19" s="65"/>
      <c r="I19" s="65"/>
      <c r="J19" s="65"/>
      <c r="K19" s="65"/>
      <c r="L19" s="65"/>
      <c r="M19" s="65"/>
      <c r="N19" s="65"/>
      <c r="O19" s="65"/>
      <c r="P19" s="65"/>
      <c r="S19" s="119" t="s">
        <v>67</v>
      </c>
      <c r="T19" s="119"/>
      <c r="U19" s="120"/>
      <c r="V19" s="120"/>
      <c r="W19" s="120"/>
      <c r="X19" s="120"/>
      <c r="Y19" s="116">
        <v>618</v>
      </c>
      <c r="Z19" s="116">
        <v>667</v>
      </c>
      <c r="AB19" s="121">
        <f t="shared" si="2"/>
        <v>9.1810048176187195E-2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182</v>
      </c>
      <c r="Z20" s="116">
        <v>184</v>
      </c>
      <c r="AB20" s="121">
        <f t="shared" si="2"/>
        <v>2.5326909841706814E-2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636</v>
      </c>
      <c r="Z21" s="116">
        <v>673</v>
      </c>
      <c r="AB21" s="121">
        <f t="shared" si="2"/>
        <v>9.2635925671025465E-2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469</v>
      </c>
      <c r="Z22" s="116">
        <v>488</v>
      </c>
      <c r="AB22" s="121">
        <f t="shared" si="2"/>
        <v>6.7171369580178941E-2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291</v>
      </c>
      <c r="Z23" s="116">
        <v>273</v>
      </c>
      <c r="AB23" s="121">
        <f t="shared" si="2"/>
        <v>3.7577426015141087E-2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53</v>
      </c>
      <c r="Z24" s="116">
        <v>52</v>
      </c>
      <c r="AB24" s="121">
        <f t="shared" si="2"/>
        <v>7.1576049552649693E-3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141</v>
      </c>
      <c r="Z25" s="116">
        <v>171</v>
      </c>
      <c r="AB25" s="121">
        <f t="shared" si="2"/>
        <v>2.3537508602890573E-2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108</v>
      </c>
      <c r="Z26" s="116">
        <v>115</v>
      </c>
      <c r="AB26" s="121">
        <f t="shared" si="2"/>
        <v>1.5829318651066758E-2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251</v>
      </c>
      <c r="Z27" s="116">
        <v>223</v>
      </c>
      <c r="AB27" s="121">
        <f t="shared" si="2"/>
        <v>3.0695113558155539E-2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586</v>
      </c>
      <c r="Z28" s="116">
        <v>554</v>
      </c>
      <c r="AB28" s="121">
        <f t="shared" si="2"/>
        <v>7.6256022023399858E-2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440</v>
      </c>
      <c r="Z29" s="116">
        <v>393</v>
      </c>
      <c r="AB29" s="121">
        <f t="shared" si="2"/>
        <v>5.4094975911906401E-2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421</v>
      </c>
      <c r="Z30" s="116">
        <v>444</v>
      </c>
      <c r="AB30" s="121">
        <f t="shared" si="2"/>
        <v>6.1114934618031656E-2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978</v>
      </c>
      <c r="Z31" s="116">
        <v>962</v>
      </c>
      <c r="AB31" s="121">
        <f t="shared" si="2"/>
        <v>0.13241569167240191</v>
      </c>
    </row>
    <row r="32" spans="1:28" ht="15.75" customHeight="1" x14ac:dyDescent="0.25">
      <c r="A32" s="65" t="str">
        <f>"Distribution of employee jobs per industry "&amp;"("&amp;Z2&amp;") *"</f>
        <v>Distribution of employee jobs per industry (2019-20) *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S32" s="119" t="s">
        <v>80</v>
      </c>
      <c r="T32" s="119"/>
      <c r="U32" s="120"/>
      <c r="V32" s="120"/>
      <c r="W32" s="120"/>
      <c r="X32" s="120"/>
      <c r="Y32" s="116">
        <v>122</v>
      </c>
      <c r="Z32" s="116">
        <v>130</v>
      </c>
      <c r="AB32" s="121">
        <f t="shared" si="2"/>
        <v>1.7894012388162423E-2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315</v>
      </c>
      <c r="Z33" s="116">
        <v>322</v>
      </c>
      <c r="AB33" s="121">
        <f t="shared" si="2"/>
        <v>4.4322092222986921E-2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7211</v>
      </c>
      <c r="Z34" s="124">
        <v>7265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4674</v>
      </c>
      <c r="AB37" s="136">
        <f>Z37/Z40*100</f>
        <v>85.354273192111023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802</v>
      </c>
      <c r="AB38" s="136">
        <f>Z38/Z40*100</f>
        <v>14.64572680788897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5476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5</v>
      </c>
      <c r="X44" s="116">
        <v>2</v>
      </c>
      <c r="Y44" s="116">
        <v>5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55</v>
      </c>
      <c r="W45" s="116">
        <v>58</v>
      </c>
      <c r="X45" s="116">
        <v>80</v>
      </c>
      <c r="Y45" s="116">
        <v>84</v>
      </c>
      <c r="Z45" s="116">
        <v>101</v>
      </c>
    </row>
    <row r="46" spans="19:32" x14ac:dyDescent="0.25">
      <c r="S46" s="119" t="s">
        <v>39</v>
      </c>
      <c r="T46" s="119"/>
      <c r="U46" s="116"/>
      <c r="V46" s="116">
        <v>217</v>
      </c>
      <c r="W46" s="116">
        <v>194</v>
      </c>
      <c r="X46" s="116">
        <v>217</v>
      </c>
      <c r="Y46" s="116">
        <v>207</v>
      </c>
      <c r="Z46" s="116">
        <v>180</v>
      </c>
    </row>
    <row r="47" spans="19:32" x14ac:dyDescent="0.25">
      <c r="S47" s="119" t="s">
        <v>40</v>
      </c>
      <c r="T47" s="119"/>
      <c r="U47" s="116"/>
      <c r="V47" s="116">
        <v>271</v>
      </c>
      <c r="W47" s="116">
        <v>299</v>
      </c>
      <c r="X47" s="116">
        <v>345</v>
      </c>
      <c r="Y47" s="116">
        <v>330</v>
      </c>
      <c r="Z47" s="116">
        <v>341</v>
      </c>
    </row>
    <row r="48" spans="19:32" x14ac:dyDescent="0.25">
      <c r="S48" s="119" t="s">
        <v>41</v>
      </c>
      <c r="T48" s="119"/>
      <c r="U48" s="116"/>
      <c r="V48" s="116">
        <v>342</v>
      </c>
      <c r="W48" s="116">
        <v>365</v>
      </c>
      <c r="X48" s="116">
        <v>389</v>
      </c>
      <c r="Y48" s="116">
        <v>420</v>
      </c>
      <c r="Z48" s="116">
        <v>412</v>
      </c>
    </row>
    <row r="49" spans="1:26" ht="16.5" customHeight="1" x14ac:dyDescent="0.2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357</v>
      </c>
      <c r="W49" s="116">
        <v>357</v>
      </c>
      <c r="X49" s="116">
        <v>339</v>
      </c>
      <c r="Y49" s="116">
        <v>401</v>
      </c>
      <c r="Z49" s="116">
        <v>401</v>
      </c>
    </row>
    <row r="50" spans="1:26" ht="15" customHeight="1" x14ac:dyDescent="0.25">
      <c r="A50" s="65" t="str">
        <f>"Number of jobs by age and sex of job holders in "&amp;S1&amp;" ("&amp;Z2&amp;") *"</f>
        <v>Number of jobs by age and sex of job holders in Derwent Valley (2019-20) *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S50" s="119" t="s">
        <v>43</v>
      </c>
      <c r="T50" s="119"/>
      <c r="U50" s="116"/>
      <c r="V50" s="116">
        <v>323</v>
      </c>
      <c r="W50" s="116">
        <v>342</v>
      </c>
      <c r="X50" s="116">
        <v>354</v>
      </c>
      <c r="Y50" s="116">
        <v>361</v>
      </c>
      <c r="Z50" s="116">
        <v>384</v>
      </c>
    </row>
    <row r="51" spans="1:26" ht="15" customHeight="1" x14ac:dyDescent="0.25">
      <c r="A51" s="2"/>
      <c r="S51" s="119" t="s">
        <v>44</v>
      </c>
      <c r="T51" s="119"/>
      <c r="U51" s="116"/>
      <c r="V51" s="116">
        <v>358</v>
      </c>
      <c r="W51" s="116">
        <v>388</v>
      </c>
      <c r="X51" s="116">
        <v>440</v>
      </c>
      <c r="Y51" s="116">
        <v>367</v>
      </c>
      <c r="Z51" s="116">
        <v>375</v>
      </c>
    </row>
    <row r="52" spans="1:26" ht="15" customHeight="1" x14ac:dyDescent="0.25">
      <c r="S52" s="119" t="s">
        <v>45</v>
      </c>
      <c r="T52" s="119"/>
      <c r="U52" s="116"/>
      <c r="V52" s="116">
        <v>321</v>
      </c>
      <c r="W52" s="116">
        <v>367</v>
      </c>
      <c r="X52" s="116">
        <v>370</v>
      </c>
      <c r="Y52" s="116">
        <v>382</v>
      </c>
      <c r="Z52" s="116">
        <v>376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380</v>
      </c>
      <c r="W53" s="116">
        <v>338</v>
      </c>
      <c r="X53" s="116">
        <v>336</v>
      </c>
      <c r="Y53" s="116">
        <v>323</v>
      </c>
      <c r="Z53" s="116">
        <v>322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367</v>
      </c>
      <c r="W54" s="116">
        <v>418</v>
      </c>
      <c r="X54" s="116">
        <v>395</v>
      </c>
      <c r="Y54" s="116">
        <v>417</v>
      </c>
      <c r="Z54" s="116">
        <v>417</v>
      </c>
    </row>
    <row r="55" spans="1:26" ht="15" customHeight="1" x14ac:dyDescent="0.25">
      <c r="A55" s="95"/>
      <c r="B55" s="95"/>
      <c r="C55" s="95"/>
      <c r="D55" s="96"/>
      <c r="E55" s="5"/>
      <c r="S55" s="119" t="s">
        <v>48</v>
      </c>
      <c r="T55" s="119"/>
      <c r="U55" s="116"/>
      <c r="V55" s="116">
        <v>221</v>
      </c>
      <c r="W55" s="116">
        <v>208</v>
      </c>
      <c r="X55" s="116">
        <v>241</v>
      </c>
      <c r="Y55" s="116">
        <v>276</v>
      </c>
      <c r="Z55" s="116">
        <v>282</v>
      </c>
    </row>
    <row r="56" spans="1:26" ht="15" customHeight="1" x14ac:dyDescent="0.25">
      <c r="S56" s="119" t="s">
        <v>49</v>
      </c>
      <c r="T56" s="119"/>
      <c r="U56" s="116"/>
      <c r="V56" s="116">
        <v>91</v>
      </c>
      <c r="W56" s="116">
        <v>126</v>
      </c>
      <c r="X56" s="116">
        <v>124</v>
      </c>
      <c r="Y56" s="116">
        <v>118</v>
      </c>
      <c r="Z56" s="116">
        <v>145</v>
      </c>
    </row>
    <row r="57" spans="1:26" ht="15" customHeight="1" x14ac:dyDescent="0.25">
      <c r="A57" s="2"/>
      <c r="B57" s="95"/>
      <c r="C57" s="95"/>
      <c r="D57" s="95"/>
      <c r="E57" s="95"/>
      <c r="S57" s="119" t="s">
        <v>50</v>
      </c>
      <c r="T57" s="119"/>
      <c r="U57" s="116"/>
      <c r="V57" s="116">
        <v>50</v>
      </c>
      <c r="W57" s="116">
        <v>44</v>
      </c>
      <c r="X57" s="116">
        <v>43</v>
      </c>
      <c r="Y57" s="116">
        <v>63</v>
      </c>
      <c r="Z57" s="116">
        <v>82</v>
      </c>
    </row>
    <row r="58" spans="1:26" ht="15" customHeight="1" x14ac:dyDescent="0.25">
      <c r="A58" s="95"/>
      <c r="B58" s="95"/>
      <c r="C58" s="95"/>
      <c r="D58" s="95"/>
      <c r="E58" s="95"/>
      <c r="S58" s="119" t="s">
        <v>51</v>
      </c>
      <c r="T58" s="119"/>
      <c r="U58" s="116"/>
      <c r="V58" s="116">
        <v>13</v>
      </c>
      <c r="W58" s="116">
        <v>17</v>
      </c>
      <c r="X58" s="116">
        <v>21</v>
      </c>
      <c r="Y58" s="116">
        <v>22</v>
      </c>
      <c r="Z58" s="116">
        <v>21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7</v>
      </c>
      <c r="W59" s="116">
        <v>8</v>
      </c>
      <c r="X59" s="116">
        <v>6</v>
      </c>
      <c r="Y59" s="116">
        <v>10</v>
      </c>
      <c r="Z59" s="116">
        <v>3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7</v>
      </c>
      <c r="X60" s="116">
        <v>5</v>
      </c>
      <c r="Y60" s="116">
        <v>10</v>
      </c>
      <c r="Z60" s="116">
        <v>9</v>
      </c>
    </row>
    <row r="61" spans="1:26" ht="15" customHeight="1" x14ac:dyDescent="0.25">
      <c r="A61" s="95"/>
      <c r="B61" s="95"/>
      <c r="C61" s="95"/>
      <c r="D61" s="97"/>
      <c r="E61" s="5"/>
      <c r="S61" s="122" t="s">
        <v>54</v>
      </c>
      <c r="T61" s="122"/>
      <c r="U61" s="116"/>
      <c r="V61" s="116">
        <v>3375</v>
      </c>
      <c r="W61" s="116">
        <v>3534</v>
      </c>
      <c r="X61" s="116">
        <v>3730</v>
      </c>
      <c r="Y61" s="116">
        <v>3793</v>
      </c>
      <c r="Z61" s="116">
        <v>3856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3</v>
      </c>
      <c r="X63" s="116">
        <v>11</v>
      </c>
      <c r="Y63" s="116">
        <v>4</v>
      </c>
      <c r="Z63" s="116">
        <v>5</v>
      </c>
    </row>
    <row r="64" spans="1:26" ht="15.7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76</v>
      </c>
      <c r="W64" s="116">
        <v>64</v>
      </c>
      <c r="X64" s="116">
        <v>79</v>
      </c>
      <c r="Y64" s="116">
        <v>80</v>
      </c>
      <c r="Z64" s="116">
        <v>74</v>
      </c>
    </row>
    <row r="65" spans="1:26" ht="15.75" customHeight="1" x14ac:dyDescent="0.25">
      <c r="A65" s="65" t="str">
        <f>"Number of employed persons per occupation of main job by sex in "&amp;S1&amp;" ("&amp;Z2&amp;") *"</f>
        <v>Number of employed persons per occupation of main job by sex in Derwent Valley (2019-20) *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S65" s="119" t="s">
        <v>39</v>
      </c>
      <c r="T65" s="119"/>
      <c r="U65" s="116"/>
      <c r="V65" s="116">
        <v>252</v>
      </c>
      <c r="W65" s="116">
        <v>236</v>
      </c>
      <c r="X65" s="116">
        <v>241</v>
      </c>
      <c r="Y65" s="116">
        <v>219</v>
      </c>
      <c r="Z65" s="116">
        <v>220</v>
      </c>
    </row>
    <row r="66" spans="1:26" x14ac:dyDescent="0.25">
      <c r="S66" s="119" t="s">
        <v>40</v>
      </c>
      <c r="T66" s="119"/>
      <c r="U66" s="116"/>
      <c r="V66" s="116">
        <v>241</v>
      </c>
      <c r="W66" s="116">
        <v>248</v>
      </c>
      <c r="X66" s="116">
        <v>305</v>
      </c>
      <c r="Y66" s="116">
        <v>313</v>
      </c>
      <c r="Z66" s="116">
        <v>303</v>
      </c>
    </row>
    <row r="67" spans="1:26" x14ac:dyDescent="0.25">
      <c r="S67" s="119" t="s">
        <v>41</v>
      </c>
      <c r="T67" s="119"/>
      <c r="U67" s="116"/>
      <c r="V67" s="116">
        <v>301</v>
      </c>
      <c r="W67" s="116">
        <v>359</v>
      </c>
      <c r="X67" s="116">
        <v>344</v>
      </c>
      <c r="Y67" s="116">
        <v>357</v>
      </c>
      <c r="Z67" s="116">
        <v>352</v>
      </c>
    </row>
    <row r="68" spans="1:26" x14ac:dyDescent="0.25">
      <c r="S68" s="119" t="s">
        <v>42</v>
      </c>
      <c r="T68" s="119"/>
      <c r="U68" s="116"/>
      <c r="V68" s="116">
        <v>269</v>
      </c>
      <c r="W68" s="116">
        <v>276</v>
      </c>
      <c r="X68" s="116">
        <v>295</v>
      </c>
      <c r="Y68" s="116">
        <v>325</v>
      </c>
      <c r="Z68" s="116">
        <v>349</v>
      </c>
    </row>
    <row r="69" spans="1:26" x14ac:dyDescent="0.25">
      <c r="S69" s="119" t="s">
        <v>43</v>
      </c>
      <c r="T69" s="119"/>
      <c r="U69" s="116"/>
      <c r="V69" s="116">
        <v>302</v>
      </c>
      <c r="W69" s="116">
        <v>299</v>
      </c>
      <c r="X69" s="116">
        <v>332</v>
      </c>
      <c r="Y69" s="116">
        <v>374</v>
      </c>
      <c r="Z69" s="116">
        <v>361</v>
      </c>
    </row>
    <row r="70" spans="1:26" x14ac:dyDescent="0.25">
      <c r="S70" s="119" t="s">
        <v>44</v>
      </c>
      <c r="T70" s="119"/>
      <c r="U70" s="116"/>
      <c r="V70" s="116">
        <v>317</v>
      </c>
      <c r="W70" s="116">
        <v>330</v>
      </c>
      <c r="X70" s="116">
        <v>319</v>
      </c>
      <c r="Y70" s="116">
        <v>336</v>
      </c>
      <c r="Z70" s="116">
        <v>351</v>
      </c>
    </row>
    <row r="71" spans="1:26" x14ac:dyDescent="0.25">
      <c r="S71" s="119" t="s">
        <v>45</v>
      </c>
      <c r="T71" s="119"/>
      <c r="U71" s="116"/>
      <c r="V71" s="116">
        <v>361</v>
      </c>
      <c r="W71" s="116">
        <v>343</v>
      </c>
      <c r="X71" s="116">
        <v>361</v>
      </c>
      <c r="Y71" s="116">
        <v>365</v>
      </c>
      <c r="Z71" s="116">
        <v>335</v>
      </c>
    </row>
    <row r="72" spans="1:26" x14ac:dyDescent="0.25">
      <c r="S72" s="119" t="s">
        <v>46</v>
      </c>
      <c r="T72" s="119"/>
      <c r="U72" s="116"/>
      <c r="V72" s="116">
        <v>346</v>
      </c>
      <c r="W72" s="116">
        <v>383</v>
      </c>
      <c r="X72" s="116">
        <v>341</v>
      </c>
      <c r="Y72" s="116">
        <v>353</v>
      </c>
      <c r="Z72" s="116">
        <v>357</v>
      </c>
    </row>
    <row r="73" spans="1:26" x14ac:dyDescent="0.25">
      <c r="S73" s="119" t="s">
        <v>47</v>
      </c>
      <c r="T73" s="119"/>
      <c r="U73" s="116"/>
      <c r="V73" s="116">
        <v>298</v>
      </c>
      <c r="W73" s="116">
        <v>294</v>
      </c>
      <c r="X73" s="116">
        <v>323</v>
      </c>
      <c r="Y73" s="116">
        <v>344</v>
      </c>
      <c r="Z73" s="116">
        <v>344</v>
      </c>
    </row>
    <row r="74" spans="1:26" x14ac:dyDescent="0.25">
      <c r="S74" s="119" t="s">
        <v>48</v>
      </c>
      <c r="T74" s="119"/>
      <c r="U74" s="116"/>
      <c r="V74" s="116">
        <v>178</v>
      </c>
      <c r="W74" s="116">
        <v>210</v>
      </c>
      <c r="X74" s="116">
        <v>212</v>
      </c>
      <c r="Y74" s="116">
        <v>211</v>
      </c>
      <c r="Z74" s="116">
        <v>211</v>
      </c>
    </row>
    <row r="75" spans="1:26" x14ac:dyDescent="0.25">
      <c r="S75" s="119" t="s">
        <v>49</v>
      </c>
      <c r="T75" s="119"/>
      <c r="U75" s="116"/>
      <c r="V75" s="116">
        <v>81</v>
      </c>
      <c r="W75" s="116">
        <v>69</v>
      </c>
      <c r="X75" s="116">
        <v>83</v>
      </c>
      <c r="Y75" s="116">
        <v>90</v>
      </c>
      <c r="Z75" s="116">
        <v>109</v>
      </c>
    </row>
    <row r="76" spans="1:26" x14ac:dyDescent="0.25">
      <c r="S76" s="119" t="s">
        <v>50</v>
      </c>
      <c r="T76" s="119"/>
      <c r="U76" s="116"/>
      <c r="V76" s="116">
        <v>27</v>
      </c>
      <c r="W76" s="116">
        <v>29</v>
      </c>
      <c r="X76" s="116">
        <v>42</v>
      </c>
      <c r="Y76" s="116">
        <v>35</v>
      </c>
      <c r="Z76" s="116">
        <v>31</v>
      </c>
    </row>
    <row r="77" spans="1:26" x14ac:dyDescent="0.25">
      <c r="S77" s="119" t="s">
        <v>51</v>
      </c>
      <c r="T77" s="119"/>
      <c r="U77" s="116"/>
      <c r="V77" s="116">
        <v>9</v>
      </c>
      <c r="W77" s="116">
        <v>9</v>
      </c>
      <c r="X77" s="116">
        <v>9</v>
      </c>
      <c r="Y77" s="116">
        <v>11</v>
      </c>
      <c r="Z77" s="116">
        <v>21</v>
      </c>
    </row>
    <row r="78" spans="1:26" x14ac:dyDescent="0.25">
      <c r="S78" s="119" t="s">
        <v>52</v>
      </c>
      <c r="T78" s="119"/>
      <c r="U78" s="116"/>
      <c r="V78" s="116">
        <v>5</v>
      </c>
      <c r="W78" s="116">
        <v>6</v>
      </c>
      <c r="X78" s="116">
        <v>8</v>
      </c>
      <c r="Y78" s="116">
        <v>7</v>
      </c>
      <c r="Z78" s="116">
        <v>7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5</v>
      </c>
      <c r="X79" s="116">
        <v>0</v>
      </c>
      <c r="Y79" s="116">
        <v>4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3065</v>
      </c>
      <c r="W80" s="116">
        <v>3160</v>
      </c>
      <c r="X80" s="116">
        <v>3290</v>
      </c>
      <c r="Y80" s="116">
        <v>3419</v>
      </c>
      <c r="Z80" s="116">
        <v>3412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47" t="str">
        <f>S1</f>
        <v>Derwent Valley</v>
      </c>
      <c r="D83" s="147"/>
      <c r="E83" s="147"/>
      <c r="F83" s="147"/>
      <c r="G83" s="147"/>
      <c r="H83" s="49"/>
      <c r="I83" s="49"/>
      <c r="J83" s="148" t="str">
        <f>'State data for spotlight'!A1</f>
        <v>Tasmania</v>
      </c>
      <c r="K83" s="148"/>
      <c r="L83" s="148"/>
      <c r="M83" s="148"/>
      <c r="N83" s="148"/>
      <c r="O83" s="148"/>
      <c r="S83" s="119" t="s">
        <v>57</v>
      </c>
      <c r="T83" s="119"/>
      <c r="U83" s="116"/>
      <c r="V83" s="116">
        <v>181</v>
      </c>
      <c r="W83" s="116">
        <v>186</v>
      </c>
      <c r="X83" s="116">
        <v>193</v>
      </c>
      <c r="Y83" s="116">
        <v>214</v>
      </c>
      <c r="Z83" s="116">
        <v>227</v>
      </c>
      <c r="AD83" s="121"/>
    </row>
    <row r="84" spans="1:30" ht="15" customHeight="1" x14ac:dyDescent="0.25">
      <c r="A84" s="48"/>
      <c r="B84" s="48"/>
      <c r="C84" s="50"/>
      <c r="D84" s="142" t="s">
        <v>0</v>
      </c>
      <c r="E84" s="142"/>
      <c r="F84" s="142" t="s">
        <v>148</v>
      </c>
      <c r="G84" s="142"/>
      <c r="H84" s="50"/>
      <c r="I84" s="50"/>
      <c r="J84" s="50"/>
      <c r="K84" s="50"/>
      <c r="L84" s="142" t="s">
        <v>0</v>
      </c>
      <c r="M84" s="142"/>
      <c r="N84" s="142" t="s">
        <v>148</v>
      </c>
      <c r="O84" s="142"/>
      <c r="S84" s="119" t="s">
        <v>58</v>
      </c>
      <c r="T84" s="119"/>
      <c r="U84" s="116"/>
      <c r="V84" s="116">
        <v>138</v>
      </c>
      <c r="W84" s="116">
        <v>143</v>
      </c>
      <c r="X84" s="116">
        <v>150</v>
      </c>
      <c r="Y84" s="116">
        <v>149</v>
      </c>
      <c r="Z84" s="116">
        <v>148</v>
      </c>
    </row>
    <row r="85" spans="1:30" ht="15" customHeight="1" x14ac:dyDescent="0.25">
      <c r="A85" s="48"/>
      <c r="B85" s="48"/>
      <c r="C85" s="102" t="s">
        <v>1</v>
      </c>
      <c r="D85" s="142" t="s">
        <v>2</v>
      </c>
      <c r="E85" s="142"/>
      <c r="F85" s="142" t="str">
        <f>"since "&amp;$V$2</f>
        <v>since 2015-16</v>
      </c>
      <c r="G85" s="142"/>
      <c r="H85" s="50"/>
      <c r="I85" s="50"/>
      <c r="J85" s="50"/>
      <c r="K85" s="102" t="s">
        <v>1</v>
      </c>
      <c r="L85" s="142" t="s">
        <v>2</v>
      </c>
      <c r="M85" s="142"/>
      <c r="N85" s="142" t="str">
        <f>"since "&amp;$V$2</f>
        <v>since 2015-16</v>
      </c>
      <c r="O85" s="142"/>
      <c r="S85" s="119" t="s">
        <v>143</v>
      </c>
      <c r="T85" s="119"/>
      <c r="U85" s="116"/>
      <c r="V85" s="116">
        <v>499</v>
      </c>
      <c r="W85" s="116">
        <v>542</v>
      </c>
      <c r="X85" s="116">
        <v>587</v>
      </c>
      <c r="Y85" s="116">
        <v>630</v>
      </c>
      <c r="Z85" s="116">
        <v>639</v>
      </c>
    </row>
    <row r="86" spans="1:30" ht="15" customHeight="1" x14ac:dyDescent="0.25">
      <c r="A86" s="51" t="s">
        <v>3</v>
      </c>
      <c r="B86" s="51"/>
      <c r="C86" s="101" t="str">
        <f t="shared" ref="C86:C91" si="3">AB4</f>
        <v>7,267</v>
      </c>
      <c r="D86" s="98">
        <f t="shared" ref="D86:D91" si="4">AD4</f>
        <v>6.9280864625189675E-3</v>
      </c>
      <c r="E86" s="99">
        <f t="shared" ref="E86:E91" si="5">AD4</f>
        <v>6.9280864625189675E-3</v>
      </c>
      <c r="F86" s="98">
        <f t="shared" ref="F86:F91" si="6">AF4</f>
        <v>0.12911746426351778</v>
      </c>
      <c r="G86" s="99">
        <f t="shared" ref="G86:G91" si="7">AF4</f>
        <v>0.12911746426351778</v>
      </c>
      <c r="H86" s="101"/>
      <c r="I86" s="101"/>
      <c r="J86" s="143" t="str">
        <f>'State data for spotlight'!J4</f>
        <v>412,487</v>
      </c>
      <c r="K86" s="143"/>
      <c r="L86" s="98">
        <f>'State data for spotlight'!L4</f>
        <v>6.5937015752162154E-3</v>
      </c>
      <c r="M86" s="99">
        <f>'State data for spotlight'!L4</f>
        <v>6.5937015752162154E-3</v>
      </c>
      <c r="N86" s="98">
        <f>'State data for spotlight'!N4</f>
        <v>0.10070500709810326</v>
      </c>
      <c r="O86" s="99">
        <f>'State data for spotlight'!N4</f>
        <v>0.10070500709810326</v>
      </c>
      <c r="S86" s="119" t="s">
        <v>144</v>
      </c>
      <c r="T86" s="119"/>
      <c r="U86" s="116"/>
      <c r="V86" s="116">
        <v>162</v>
      </c>
      <c r="W86" s="116">
        <v>180</v>
      </c>
      <c r="X86" s="116">
        <v>182</v>
      </c>
      <c r="Y86" s="116">
        <v>193</v>
      </c>
      <c r="Z86" s="116">
        <v>204</v>
      </c>
    </row>
    <row r="87" spans="1:30" ht="15" customHeight="1" x14ac:dyDescent="0.25">
      <c r="A87" s="100" t="s">
        <v>4</v>
      </c>
      <c r="B87" s="51"/>
      <c r="C87" s="101" t="str">
        <f t="shared" si="3"/>
        <v>3,857</v>
      </c>
      <c r="D87" s="98">
        <f t="shared" si="4"/>
        <v>1.606954689146467E-2</v>
      </c>
      <c r="E87" s="99">
        <f t="shared" si="5"/>
        <v>1.606954689146467E-2</v>
      </c>
      <c r="F87" s="98">
        <f t="shared" si="6"/>
        <v>0.14179988158673762</v>
      </c>
      <c r="G87" s="99">
        <f t="shared" si="7"/>
        <v>0.14179988158673762</v>
      </c>
      <c r="H87" s="101"/>
      <c r="I87" s="101"/>
      <c r="J87" s="143" t="str">
        <f>'State data for spotlight'!J5</f>
        <v>210,025</v>
      </c>
      <c r="K87" s="143"/>
      <c r="L87" s="98">
        <f>'State data for spotlight'!L5</f>
        <v>9.6773263080975891E-3</v>
      </c>
      <c r="M87" s="99">
        <f>'State data for spotlight'!L5</f>
        <v>9.6773263080975891E-3</v>
      </c>
      <c r="N87" s="98">
        <f>'State data for spotlight'!N5</f>
        <v>0.10089843586195335</v>
      </c>
      <c r="O87" s="99">
        <f>'State data for spotlight'!N5</f>
        <v>0.10089843586195335</v>
      </c>
      <c r="S87" s="119" t="s">
        <v>145</v>
      </c>
      <c r="T87" s="119"/>
      <c r="U87" s="116"/>
      <c r="V87" s="116">
        <v>81</v>
      </c>
      <c r="W87" s="116">
        <v>81</v>
      </c>
      <c r="X87" s="116">
        <v>87</v>
      </c>
      <c r="Y87" s="116">
        <v>94</v>
      </c>
      <c r="Z87" s="116">
        <v>107</v>
      </c>
    </row>
    <row r="88" spans="1:30" ht="15" customHeight="1" x14ac:dyDescent="0.25">
      <c r="A88" s="100" t="s">
        <v>5</v>
      </c>
      <c r="B88" s="51"/>
      <c r="C88" s="101" t="str">
        <f t="shared" si="3"/>
        <v>3,414</v>
      </c>
      <c r="D88" s="98">
        <f t="shared" si="4"/>
        <v>-2.0461853259280405E-3</v>
      </c>
      <c r="E88" s="99">
        <f t="shared" si="5"/>
        <v>-2.0461853259280405E-3</v>
      </c>
      <c r="F88" s="98">
        <f t="shared" si="6"/>
        <v>0.11568627450980395</v>
      </c>
      <c r="G88" s="99">
        <f t="shared" si="7"/>
        <v>0.11568627450980395</v>
      </c>
      <c r="H88" s="101"/>
      <c r="I88" s="101"/>
      <c r="J88" s="143" t="str">
        <f>'State data for spotlight'!J6</f>
        <v>202,457</v>
      </c>
      <c r="K88" s="143"/>
      <c r="L88" s="98">
        <f>'State data for spotlight'!L6</f>
        <v>3.3700570431713928E-3</v>
      </c>
      <c r="M88" s="99">
        <f>'State data for spotlight'!L6</f>
        <v>3.3700570431713928E-3</v>
      </c>
      <c r="N88" s="98">
        <f>'State data for spotlight'!N6</f>
        <v>0.10048921019731472</v>
      </c>
      <c r="O88" s="99">
        <f>'State data for spotlight'!N6</f>
        <v>0.10048921019731472</v>
      </c>
      <c r="S88" s="119" t="s">
        <v>146</v>
      </c>
      <c r="T88" s="119"/>
      <c r="U88" s="116"/>
      <c r="V88" s="116">
        <v>98</v>
      </c>
      <c r="W88" s="116">
        <v>108</v>
      </c>
      <c r="X88" s="116">
        <v>117</v>
      </c>
      <c r="Y88" s="116">
        <v>109</v>
      </c>
      <c r="Z88" s="116">
        <v>119</v>
      </c>
    </row>
    <row r="89" spans="1:30" ht="15" customHeight="1" x14ac:dyDescent="0.25">
      <c r="A89" s="51" t="s">
        <v>6</v>
      </c>
      <c r="B89" s="51"/>
      <c r="C89" s="101" t="str">
        <f t="shared" si="3"/>
        <v>5,476</v>
      </c>
      <c r="D89" s="98">
        <f t="shared" si="4"/>
        <v>3.3597583993959956E-2</v>
      </c>
      <c r="E89" s="99">
        <f t="shared" si="5"/>
        <v>3.3597583993959956E-2</v>
      </c>
      <c r="F89" s="98">
        <f t="shared" si="6"/>
        <v>0.13327814569536423</v>
      </c>
      <c r="G89" s="99">
        <f t="shared" si="7"/>
        <v>0.13327814569536423</v>
      </c>
      <c r="H89" s="101"/>
      <c r="I89" s="101"/>
      <c r="J89" s="143" t="str">
        <f>'State data for spotlight'!J7</f>
        <v>295,008</v>
      </c>
      <c r="K89" s="143"/>
      <c r="L89" s="98">
        <f>'State data for spotlight'!L7</f>
        <v>1.7598807889453782E-2</v>
      </c>
      <c r="M89" s="99">
        <f>'State data for spotlight'!L7</f>
        <v>1.7598807889453782E-2</v>
      </c>
      <c r="N89" s="98">
        <f>'State data for spotlight'!N7</f>
        <v>9.3197162952367574E-2</v>
      </c>
      <c r="O89" s="99">
        <f>'State data for spotlight'!N7</f>
        <v>9.3197162952367574E-2</v>
      </c>
      <c r="S89" s="119" t="s">
        <v>147</v>
      </c>
      <c r="T89" s="119"/>
      <c r="U89" s="116"/>
      <c r="V89" s="116">
        <v>366</v>
      </c>
      <c r="W89" s="116">
        <v>390</v>
      </c>
      <c r="X89" s="116">
        <v>402</v>
      </c>
      <c r="Y89" s="116">
        <v>426</v>
      </c>
      <c r="Z89" s="116">
        <v>443</v>
      </c>
    </row>
    <row r="90" spans="1:30" ht="15" customHeight="1" x14ac:dyDescent="0.25">
      <c r="A90" s="51" t="s">
        <v>100</v>
      </c>
      <c r="B90" s="51"/>
      <c r="C90" s="101" t="str">
        <f t="shared" si="3"/>
        <v>$42,387</v>
      </c>
      <c r="D90" s="98">
        <f t="shared" si="4"/>
        <v>6.7268919398426608E-3</v>
      </c>
      <c r="E90" s="99">
        <f t="shared" si="5"/>
        <v>6.7268919398426608E-3</v>
      </c>
      <c r="F90" s="98">
        <f t="shared" si="6"/>
        <v>0.10268912591051005</v>
      </c>
      <c r="G90" s="99">
        <f t="shared" si="7"/>
        <v>0.10268912591051005</v>
      </c>
      <c r="H90" s="101"/>
      <c r="I90" s="101"/>
      <c r="J90" s="101"/>
      <c r="K90" s="101" t="str">
        <f>'State data for spotlight'!J8</f>
        <v>$40,101</v>
      </c>
      <c r="L90" s="98">
        <f>'State data for spotlight'!L8</f>
        <v>4.3863647748334511E-3</v>
      </c>
      <c r="M90" s="99">
        <f>'State data for spotlight'!L8</f>
        <v>4.3863647748334511E-3</v>
      </c>
      <c r="N90" s="98">
        <f>'State data for spotlight'!N8</f>
        <v>7.192379237554869E-2</v>
      </c>
      <c r="O90" s="99">
        <f>'State data for spotlight'!N8</f>
        <v>7.192379237554869E-2</v>
      </c>
      <c r="S90" s="119" t="s">
        <v>59</v>
      </c>
      <c r="T90" s="119"/>
      <c r="U90" s="116"/>
      <c r="V90" s="116">
        <v>491</v>
      </c>
      <c r="W90" s="116">
        <v>476</v>
      </c>
      <c r="X90" s="116">
        <v>521</v>
      </c>
      <c r="Y90" s="116">
        <v>541</v>
      </c>
      <c r="Z90" s="116">
        <v>555</v>
      </c>
    </row>
    <row r="91" spans="1:30" ht="15" customHeight="1" x14ac:dyDescent="0.25">
      <c r="A91" s="51" t="s">
        <v>7</v>
      </c>
      <c r="B91" s="51"/>
      <c r="C91" s="101" t="str">
        <f t="shared" si="3"/>
        <v>$278.8 mil</v>
      </c>
      <c r="D91" s="98">
        <f t="shared" si="4"/>
        <v>4.9116109526645468E-2</v>
      </c>
      <c r="E91" s="99">
        <f t="shared" si="5"/>
        <v>4.9116109526645468E-2</v>
      </c>
      <c r="F91" s="98">
        <f t="shared" si="6"/>
        <v>0.27296018645469466</v>
      </c>
      <c r="G91" s="99">
        <f t="shared" si="7"/>
        <v>0.27296018645469466</v>
      </c>
      <c r="H91" s="101"/>
      <c r="I91" s="101"/>
      <c r="J91" s="101"/>
      <c r="K91" s="101" t="str">
        <f>'State data for spotlight'!J9</f>
        <v>$16.0 bil</v>
      </c>
      <c r="L91" s="98">
        <f>'State data for spotlight'!L9</f>
        <v>4.6476997999700398E-2</v>
      </c>
      <c r="M91" s="99">
        <f>'State data for spotlight'!L9</f>
        <v>4.6476997999700398E-2</v>
      </c>
      <c r="N91" s="98">
        <f>'State data for spotlight'!N9</f>
        <v>0.21355166016170135</v>
      </c>
      <c r="O91" s="99">
        <f>'State data for spotlight'!N9</f>
        <v>0.21355166016170135</v>
      </c>
      <c r="S91" s="122" t="s">
        <v>54</v>
      </c>
      <c r="T91" s="122"/>
      <c r="U91" s="116"/>
      <c r="V91" s="116">
        <v>2551</v>
      </c>
      <c r="W91" s="116">
        <v>2635</v>
      </c>
      <c r="X91" s="116">
        <v>2764</v>
      </c>
      <c r="Y91" s="116">
        <v>2797</v>
      </c>
      <c r="Z91" s="116">
        <v>2908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9" t="s">
        <v>149</v>
      </c>
      <c r="S93" s="119" t="s">
        <v>57</v>
      </c>
      <c r="T93" s="119"/>
      <c r="U93" s="116"/>
      <c r="V93" s="116">
        <v>117</v>
      </c>
      <c r="W93" s="116">
        <v>140</v>
      </c>
      <c r="X93" s="116">
        <v>159</v>
      </c>
      <c r="Y93" s="116">
        <v>169</v>
      </c>
      <c r="Z93" s="116">
        <v>181</v>
      </c>
    </row>
    <row r="94" spans="1:30" ht="15" customHeight="1" x14ac:dyDescent="0.25">
      <c r="A94" s="60" t="s">
        <v>150</v>
      </c>
      <c r="S94" s="119" t="s">
        <v>58</v>
      </c>
      <c r="T94" s="119"/>
      <c r="U94" s="116"/>
      <c r="V94" s="116">
        <v>260</v>
      </c>
      <c r="W94" s="116">
        <v>264</v>
      </c>
      <c r="X94" s="116">
        <v>275</v>
      </c>
      <c r="Y94" s="116">
        <v>290</v>
      </c>
      <c r="Z94" s="116">
        <v>273</v>
      </c>
    </row>
    <row r="95" spans="1:30" ht="15" customHeight="1" x14ac:dyDescent="0.25">
      <c r="A95" s="137" t="s">
        <v>189</v>
      </c>
      <c r="S95" s="119" t="s">
        <v>143</v>
      </c>
      <c r="T95" s="119"/>
      <c r="U95" s="116"/>
      <c r="V95" s="116">
        <v>97</v>
      </c>
      <c r="W95" s="116">
        <v>89</v>
      </c>
      <c r="X95" s="116">
        <v>99</v>
      </c>
      <c r="Y95" s="116">
        <v>100</v>
      </c>
      <c r="Z95" s="116">
        <v>111</v>
      </c>
    </row>
    <row r="96" spans="1:30" ht="15" customHeight="1" x14ac:dyDescent="0.25">
      <c r="A96" s="19" t="s">
        <v>180</v>
      </c>
      <c r="S96" s="119" t="s">
        <v>144</v>
      </c>
      <c r="T96" s="119"/>
      <c r="U96" s="116"/>
      <c r="V96" s="116">
        <v>489</v>
      </c>
      <c r="W96" s="116">
        <v>529</v>
      </c>
      <c r="X96" s="116">
        <v>570</v>
      </c>
      <c r="Y96" s="116">
        <v>597</v>
      </c>
      <c r="Z96" s="116">
        <v>609</v>
      </c>
    </row>
    <row r="97" spans="1:32" ht="15" customHeight="1" x14ac:dyDescent="0.25">
      <c r="S97" s="119" t="s">
        <v>145</v>
      </c>
      <c r="T97" s="119"/>
      <c r="U97" s="116"/>
      <c r="V97" s="116">
        <v>348</v>
      </c>
      <c r="W97" s="116">
        <v>387</v>
      </c>
      <c r="X97" s="116">
        <v>411</v>
      </c>
      <c r="Y97" s="116">
        <v>416</v>
      </c>
      <c r="Z97" s="116">
        <v>437</v>
      </c>
    </row>
    <row r="98" spans="1:32" ht="15" customHeight="1" x14ac:dyDescent="0.25">
      <c r="S98" s="119" t="s">
        <v>146</v>
      </c>
      <c r="T98" s="119"/>
      <c r="U98" s="116"/>
      <c r="V98" s="116">
        <v>295</v>
      </c>
      <c r="W98" s="116">
        <v>293</v>
      </c>
      <c r="X98" s="116">
        <v>313</v>
      </c>
      <c r="Y98" s="116">
        <v>310</v>
      </c>
      <c r="Z98" s="116">
        <v>323</v>
      </c>
    </row>
    <row r="99" spans="1:32" ht="15" customHeight="1" x14ac:dyDescent="0.25">
      <c r="S99" s="119" t="s">
        <v>147</v>
      </c>
      <c r="T99" s="119"/>
      <c r="U99" s="116"/>
      <c r="V99" s="116">
        <v>23</v>
      </c>
      <c r="W99" s="116">
        <v>25</v>
      </c>
      <c r="X99" s="116">
        <v>21</v>
      </c>
      <c r="Y99" s="116">
        <v>19</v>
      </c>
      <c r="Z99" s="116">
        <v>33</v>
      </c>
    </row>
    <row r="100" spans="1:32" ht="15" customHeight="1" x14ac:dyDescent="0.25">
      <c r="S100" s="119" t="s">
        <v>59</v>
      </c>
      <c r="T100" s="119"/>
      <c r="U100" s="116"/>
      <c r="V100" s="116">
        <v>235</v>
      </c>
      <c r="W100" s="116">
        <v>228</v>
      </c>
      <c r="X100" s="116">
        <v>262</v>
      </c>
      <c r="Y100" s="116">
        <v>252</v>
      </c>
      <c r="Z100" s="116">
        <v>260</v>
      </c>
    </row>
    <row r="101" spans="1:32" x14ac:dyDescent="0.25">
      <c r="A101" s="20"/>
      <c r="S101" s="122" t="s">
        <v>54</v>
      </c>
      <c r="T101" s="122"/>
      <c r="U101" s="116"/>
      <c r="V101" s="116">
        <v>2282</v>
      </c>
      <c r="W101" s="116">
        <v>2320</v>
      </c>
      <c r="X101" s="116">
        <v>2432</v>
      </c>
      <c r="Y101" s="116">
        <v>2502</v>
      </c>
      <c r="Z101" s="116">
        <v>2571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142</v>
      </c>
      <c r="Y103" s="110" t="s">
        <v>151</v>
      </c>
      <c r="Z103" s="110" t="s">
        <v>184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2"/>
      <c r="S104" s="119" t="s">
        <v>15</v>
      </c>
      <c r="T104" s="119"/>
      <c r="U104" s="116"/>
      <c r="V104" s="116">
        <v>4594</v>
      </c>
      <c r="W104" s="116">
        <v>4960</v>
      </c>
      <c r="X104" s="116">
        <v>5244</v>
      </c>
      <c r="Y104" s="116">
        <v>5448</v>
      </c>
      <c r="Z104" s="116">
        <v>5555</v>
      </c>
      <c r="AB104" s="113" t="str">
        <f>TEXT(Z104,"###,###")</f>
        <v>5,555</v>
      </c>
      <c r="AD104" s="134">
        <f>Z104/($Z$4)*100</f>
        <v>76.44144764001652</v>
      </c>
      <c r="AF104" s="113"/>
    </row>
    <row r="105" spans="1:32" x14ac:dyDescent="0.25">
      <c r="S105" s="119" t="s">
        <v>18</v>
      </c>
      <c r="T105" s="119"/>
      <c r="U105" s="116"/>
      <c r="V105" s="116">
        <v>1175</v>
      </c>
      <c r="W105" s="116">
        <v>1158</v>
      </c>
      <c r="X105" s="116">
        <v>1191</v>
      </c>
      <c r="Y105" s="116">
        <v>1240</v>
      </c>
      <c r="Z105" s="116">
        <v>1178</v>
      </c>
      <c r="AB105" s="113" t="str">
        <f>TEXT(Z105,"###,###")</f>
        <v>1,178</v>
      </c>
      <c r="AD105" s="134">
        <f>Z105/($Z$4)*100</f>
        <v>16.210265584147514</v>
      </c>
      <c r="AF105" s="113"/>
    </row>
    <row r="106" spans="1:32" x14ac:dyDescent="0.25">
      <c r="S106" s="122" t="s">
        <v>54</v>
      </c>
      <c r="T106" s="122"/>
      <c r="U106" s="124"/>
      <c r="V106" s="124">
        <v>5769</v>
      </c>
      <c r="W106" s="124">
        <v>6118</v>
      </c>
      <c r="X106" s="124">
        <v>6435</v>
      </c>
      <c r="Y106" s="124">
        <v>6688</v>
      </c>
      <c r="Z106" s="124">
        <v>6733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617</v>
      </c>
      <c r="W108" s="116">
        <v>761</v>
      </c>
      <c r="X108" s="116">
        <v>904</v>
      </c>
      <c r="Y108" s="116">
        <v>847</v>
      </c>
      <c r="Z108" s="116">
        <v>930</v>
      </c>
      <c r="AB108" s="113" t="str">
        <f>TEXT(Z108,"###,###")</f>
        <v>930</v>
      </c>
      <c r="AD108" s="134">
        <f>Z108/($Z$4)*100</f>
        <v>12.797578092748038</v>
      </c>
      <c r="AF108" s="113"/>
    </row>
    <row r="109" spans="1:32" x14ac:dyDescent="0.25">
      <c r="S109" s="119" t="s">
        <v>21</v>
      </c>
      <c r="T109" s="119"/>
      <c r="U109" s="116"/>
      <c r="V109" s="116">
        <v>1007</v>
      </c>
      <c r="W109" s="116">
        <v>1017</v>
      </c>
      <c r="X109" s="116">
        <v>1013</v>
      </c>
      <c r="Y109" s="116">
        <v>978</v>
      </c>
      <c r="Z109" s="116">
        <v>1000</v>
      </c>
      <c r="AB109" s="113" t="str">
        <f>TEXT(Z109,"###,###")</f>
        <v>1,000</v>
      </c>
      <c r="AD109" s="134">
        <f>Z109/($Z$4)*100</f>
        <v>13.760836658868858</v>
      </c>
      <c r="AF109" s="113"/>
    </row>
    <row r="110" spans="1:32" x14ac:dyDescent="0.25">
      <c r="S110" s="119" t="s">
        <v>22</v>
      </c>
      <c r="T110" s="119"/>
      <c r="U110" s="116"/>
      <c r="V110" s="116">
        <v>1637</v>
      </c>
      <c r="W110" s="116">
        <v>1724</v>
      </c>
      <c r="X110" s="116">
        <v>1763</v>
      </c>
      <c r="Y110" s="116">
        <v>1938</v>
      </c>
      <c r="Z110" s="116">
        <v>1874</v>
      </c>
      <c r="AB110" s="113" t="str">
        <f>TEXT(Z110,"###,###")</f>
        <v>1,874</v>
      </c>
      <c r="AD110" s="134">
        <f>Z110/($Z$4)*100</f>
        <v>25.787807898720246</v>
      </c>
      <c r="AF110" s="113"/>
    </row>
    <row r="111" spans="1:32" x14ac:dyDescent="0.25">
      <c r="S111" s="119" t="s">
        <v>23</v>
      </c>
      <c r="T111" s="119"/>
      <c r="U111" s="116"/>
      <c r="V111" s="116">
        <v>2503</v>
      </c>
      <c r="W111" s="116">
        <v>2616</v>
      </c>
      <c r="X111" s="116">
        <v>2746</v>
      </c>
      <c r="Y111" s="116">
        <v>2926</v>
      </c>
      <c r="Z111" s="116">
        <v>2911</v>
      </c>
      <c r="AB111" s="113" t="str">
        <f>TEXT(Z111,"###,###")</f>
        <v>2,911</v>
      </c>
      <c r="AD111" s="134">
        <f>Z111/($Z$4)*100</f>
        <v>40.05779551396725</v>
      </c>
      <c r="AF111" s="113"/>
    </row>
    <row r="112" spans="1:32" x14ac:dyDescent="0.25">
      <c r="S112" s="122" t="s">
        <v>54</v>
      </c>
      <c r="T112" s="122"/>
      <c r="U112" s="116"/>
      <c r="V112" s="116">
        <v>6435</v>
      </c>
      <c r="W112" s="116">
        <v>6694</v>
      </c>
      <c r="X112" s="116">
        <v>7025</v>
      </c>
      <c r="Y112" s="116">
        <v>7214</v>
      </c>
      <c r="Z112" s="116">
        <v>7270</v>
      </c>
    </row>
    <row r="113" spans="19:32" x14ac:dyDescent="0.25">
      <c r="AB113" s="129" t="s">
        <v>25</v>
      </c>
      <c r="AC113" s="110"/>
      <c r="AD113" s="110" t="s">
        <v>140</v>
      </c>
      <c r="AF113" s="110" t="s">
        <v>141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40.130000000000003</v>
      </c>
      <c r="W118" s="135">
        <v>42.16</v>
      </c>
      <c r="X118" s="135">
        <v>42.12</v>
      </c>
      <c r="Y118" s="135">
        <v>42.03</v>
      </c>
      <c r="Z118" s="135">
        <v>42.23</v>
      </c>
      <c r="AB118" s="113" t="str">
        <f>TEXT(Z118,"##.0")</f>
        <v>42.2</v>
      </c>
    </row>
    <row r="120" spans="19:32" x14ac:dyDescent="0.25">
      <c r="S120" s="105" t="s">
        <v>102</v>
      </c>
      <c r="T120" s="116"/>
      <c r="U120" s="116"/>
      <c r="V120" s="116">
        <v>4146</v>
      </c>
      <c r="W120" s="116">
        <v>4266</v>
      </c>
      <c r="X120" s="116">
        <v>4490</v>
      </c>
      <c r="Y120" s="116">
        <v>4646</v>
      </c>
      <c r="Z120" s="116">
        <v>4796</v>
      </c>
      <c r="AB120" s="113" t="str">
        <f>TEXT(Z120,"###,###")</f>
        <v>4,796</v>
      </c>
    </row>
    <row r="121" spans="19:32" x14ac:dyDescent="0.25">
      <c r="S121" s="105" t="s">
        <v>103</v>
      </c>
      <c r="T121" s="116"/>
      <c r="U121" s="116"/>
      <c r="V121" s="116">
        <v>373</v>
      </c>
      <c r="W121" s="116">
        <v>379</v>
      </c>
      <c r="X121" s="116">
        <v>371</v>
      </c>
      <c r="Y121" s="116">
        <v>347</v>
      </c>
      <c r="Z121" s="116">
        <v>367</v>
      </c>
      <c r="AB121" s="113" t="str">
        <f>TEXT(Z121,"###,###")</f>
        <v>367</v>
      </c>
    </row>
    <row r="122" spans="19:32" x14ac:dyDescent="0.25">
      <c r="S122" s="105" t="s">
        <v>104</v>
      </c>
      <c r="T122" s="116"/>
      <c r="U122" s="116"/>
      <c r="V122" s="116">
        <v>312</v>
      </c>
      <c r="W122" s="116">
        <v>310</v>
      </c>
      <c r="X122" s="116">
        <v>335</v>
      </c>
      <c r="Y122" s="116">
        <v>306</v>
      </c>
      <c r="Z122" s="116">
        <v>319</v>
      </c>
      <c r="AB122" s="113" t="str">
        <f>TEXT(Z122,"###,###")</f>
        <v>319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4458</v>
      </c>
      <c r="W124" s="116">
        <v>4576</v>
      </c>
      <c r="X124" s="116">
        <v>4825</v>
      </c>
      <c r="Y124" s="116">
        <v>4952</v>
      </c>
      <c r="Z124" s="116">
        <v>5115</v>
      </c>
      <c r="AB124" s="113" t="str">
        <f>TEXT(Z124,"###,###")</f>
        <v>5,115</v>
      </c>
      <c r="AD124" s="131">
        <f>Z124/$Z$7*100</f>
        <v>93.407596785975173</v>
      </c>
    </row>
    <row r="125" spans="19:32" x14ac:dyDescent="0.25">
      <c r="S125" s="105" t="s">
        <v>106</v>
      </c>
      <c r="T125" s="116"/>
      <c r="U125" s="116"/>
      <c r="V125" s="116">
        <v>685</v>
      </c>
      <c r="W125" s="116">
        <v>689</v>
      </c>
      <c r="X125" s="116">
        <v>706</v>
      </c>
      <c r="Y125" s="116">
        <v>653</v>
      </c>
      <c r="Z125" s="116">
        <v>686</v>
      </c>
      <c r="AB125" s="113" t="str">
        <f>TEXT(Z125,"###,###")</f>
        <v>686</v>
      </c>
      <c r="AD125" s="131">
        <f>Z125/$Z$7*100</f>
        <v>12.527392257121987</v>
      </c>
    </row>
    <row r="127" spans="19:32" x14ac:dyDescent="0.25">
      <c r="S127" s="105" t="s">
        <v>107</v>
      </c>
      <c r="T127" s="116"/>
      <c r="U127" s="116"/>
      <c r="V127" s="116">
        <v>2553</v>
      </c>
      <c r="W127" s="116">
        <v>2635</v>
      </c>
      <c r="X127" s="116">
        <v>2767</v>
      </c>
      <c r="Y127" s="116">
        <v>2796</v>
      </c>
      <c r="Z127" s="116">
        <v>2908</v>
      </c>
      <c r="AB127" s="113" t="str">
        <f>TEXT(Z127,"###,###")</f>
        <v>2,908</v>
      </c>
      <c r="AD127" s="131">
        <f>Z127/$Z$7*100</f>
        <v>53.104455807158516</v>
      </c>
    </row>
    <row r="128" spans="19:32" x14ac:dyDescent="0.25">
      <c r="S128" s="105" t="s">
        <v>108</v>
      </c>
      <c r="T128" s="116"/>
      <c r="U128" s="116"/>
      <c r="V128" s="116">
        <v>2276</v>
      </c>
      <c r="W128" s="116">
        <v>2320</v>
      </c>
      <c r="X128" s="116">
        <v>2431</v>
      </c>
      <c r="Y128" s="116">
        <v>2501</v>
      </c>
      <c r="Z128" s="116">
        <v>2569</v>
      </c>
      <c r="AB128" s="113" t="str">
        <f>TEXT(Z128,"###,###")</f>
        <v>2,569</v>
      </c>
      <c r="AD128" s="131">
        <f>Z128/$Z$7*100</f>
        <v>46.913805697589481</v>
      </c>
    </row>
    <row r="130" spans="19:20" x14ac:dyDescent="0.25">
      <c r="S130" s="105" t="s">
        <v>185</v>
      </c>
      <c r="T130" s="131">
        <v>87.582176771365965</v>
      </c>
    </row>
    <row r="131" spans="19:20" x14ac:dyDescent="0.25">
      <c r="S131" s="105" t="s">
        <v>186</v>
      </c>
      <c r="T131" s="131">
        <v>6.7019722425127828</v>
      </c>
    </row>
    <row r="132" spans="19:20" x14ac:dyDescent="0.25">
      <c r="S132" s="105" t="s">
        <v>187</v>
      </c>
      <c r="T132" s="131">
        <v>5.8254200146092039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0144FE7-730E-4D6F-A49B-F7BF5526B1A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9D993272-6E34-4284-A287-83F0DDE5EB5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2002CAA9-EE88-403C-96A9-0DBD160B3A6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ED439A5-9B92-4691-A308-1FBDD59D90F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29</vt:i4>
      </vt:variant>
    </vt:vector>
  </HeadingPairs>
  <TitlesOfParts>
    <vt:vector size="60" baseType="lpstr">
      <vt:lpstr>Contents</vt:lpstr>
      <vt:lpstr>Table 12.1</vt:lpstr>
      <vt:lpstr>Table 12.2</vt:lpstr>
      <vt:lpstr>Table 12.3</vt:lpstr>
      <vt:lpstr>Table 12.4</vt:lpstr>
      <vt:lpstr>Table 12.5</vt:lpstr>
      <vt:lpstr>Table 12.6</vt:lpstr>
      <vt:lpstr>Table 12.7</vt:lpstr>
      <vt:lpstr>Table 12.8</vt:lpstr>
      <vt:lpstr>Table 12.9</vt:lpstr>
      <vt:lpstr>Table 12.10</vt:lpstr>
      <vt:lpstr>Table 12.11</vt:lpstr>
      <vt:lpstr>Table 12.12</vt:lpstr>
      <vt:lpstr>Table 12.13</vt:lpstr>
      <vt:lpstr>Table 12.14</vt:lpstr>
      <vt:lpstr>Table 12.15</vt:lpstr>
      <vt:lpstr>Table 12.16</vt:lpstr>
      <vt:lpstr>Table 12.17</vt:lpstr>
      <vt:lpstr>Table 12.18</vt:lpstr>
      <vt:lpstr>Table 12.19</vt:lpstr>
      <vt:lpstr>Table 12.20</vt:lpstr>
      <vt:lpstr>Table 12.21</vt:lpstr>
      <vt:lpstr>Table 12.22</vt:lpstr>
      <vt:lpstr>Table 12.23</vt:lpstr>
      <vt:lpstr>Table 12.24</vt:lpstr>
      <vt:lpstr>Table 12.25</vt:lpstr>
      <vt:lpstr>Table 12.26</vt:lpstr>
      <vt:lpstr>Table 12.27</vt:lpstr>
      <vt:lpstr>Table 12.28</vt:lpstr>
      <vt:lpstr>Table 12.29</vt:lpstr>
      <vt:lpstr>State data for spotlight</vt:lpstr>
      <vt:lpstr>'Table 12.1'!Print_Area</vt:lpstr>
      <vt:lpstr>'Table 12.10'!Print_Area</vt:lpstr>
      <vt:lpstr>'Table 12.11'!Print_Area</vt:lpstr>
      <vt:lpstr>'Table 12.12'!Print_Area</vt:lpstr>
      <vt:lpstr>'Table 12.13'!Print_Area</vt:lpstr>
      <vt:lpstr>'Table 12.14'!Print_Area</vt:lpstr>
      <vt:lpstr>'Table 12.15'!Print_Area</vt:lpstr>
      <vt:lpstr>'Table 12.16'!Print_Area</vt:lpstr>
      <vt:lpstr>'Table 12.17'!Print_Area</vt:lpstr>
      <vt:lpstr>'Table 12.18'!Print_Area</vt:lpstr>
      <vt:lpstr>'Table 12.19'!Print_Area</vt:lpstr>
      <vt:lpstr>'Table 12.2'!Print_Area</vt:lpstr>
      <vt:lpstr>'Table 12.20'!Print_Area</vt:lpstr>
      <vt:lpstr>'Table 12.21'!Print_Area</vt:lpstr>
      <vt:lpstr>'Table 12.22'!Print_Area</vt:lpstr>
      <vt:lpstr>'Table 12.23'!Print_Area</vt:lpstr>
      <vt:lpstr>'Table 12.24'!Print_Area</vt:lpstr>
      <vt:lpstr>'Table 12.25'!Print_Area</vt:lpstr>
      <vt:lpstr>'Table 12.26'!Print_Area</vt:lpstr>
      <vt:lpstr>'Table 12.27'!Print_Area</vt:lpstr>
      <vt:lpstr>'Table 12.28'!Print_Area</vt:lpstr>
      <vt:lpstr>'Table 12.29'!Print_Area</vt:lpstr>
      <vt:lpstr>'Table 12.3'!Print_Area</vt:lpstr>
      <vt:lpstr>'Table 12.4'!Print_Area</vt:lpstr>
      <vt:lpstr>'Table 12.5'!Print_Area</vt:lpstr>
      <vt:lpstr>'Table 12.6'!Print_Area</vt:lpstr>
      <vt:lpstr>'Table 12.7'!Print_Area</vt:lpstr>
      <vt:lpstr>'Table 12.8'!Print_Area</vt:lpstr>
      <vt:lpstr>'Table 12.9'!Print_Area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Mark Murray</cp:lastModifiedBy>
  <cp:lastPrinted>2021-10-22T04:54:19Z</cp:lastPrinted>
  <dcterms:created xsi:type="dcterms:W3CDTF">2019-07-02T01:38:47Z</dcterms:created>
  <dcterms:modified xsi:type="dcterms:W3CDTF">2022-10-28T06:12:58Z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2021-05-19T23:35:57Z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dd829078-7429-43a0-921f-a67a55718a78</vt:lpwstr>
  </property>
  <property fmtid="{D5CDD505-2E9C-101B-9397-08002B2CF9AE}" pid="8" name="MSIP_Label_c8e5a7ee-c283-40b0-98eb-fa437df4c031_ContentBits">
    <vt:lpwstr>0</vt:lpwstr>
  </property>
</Properties>
</file>